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251" windowWidth="9435" windowHeight="8565" tabRatio="694" activeTab="0"/>
  </bookViews>
  <sheets>
    <sheet name="１表総括表（市町村計）" sheetId="1" r:id="rId1"/>
    <sheet name="内訳（納税義務者）○" sheetId="2" r:id="rId2"/>
    <sheet name="内訳（地積等１）○" sheetId="3" r:id="rId3"/>
    <sheet name="内訳（地積等２）○" sheetId="4" r:id="rId4"/>
  </sheets>
  <definedNames>
    <definedName name="_xlnm.Print_Area" localSheetId="0">'１表総括表（市町村計）'!$A$1:$S$33</definedName>
    <definedName name="_xlnm.Print_Area" localSheetId="2">'内訳（地積等１）○'!$A$1:$IM$48</definedName>
    <definedName name="_xlnm.Print_Area" localSheetId="3">'内訳（地積等２）○'!$B$1:$AM$48</definedName>
    <definedName name="_xlnm.Print_Area" localSheetId="1">'内訳（納税義務者）○'!$A$1:$K$48</definedName>
  </definedNames>
  <calcPr fullCalcOnLoad="1"/>
</workbook>
</file>

<file path=xl/sharedStrings.xml><?xml version="1.0" encoding="utf-8"?>
<sst xmlns="http://schemas.openxmlformats.org/spreadsheetml/2006/main" count="662" uniqueCount="148">
  <si>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</si>
  <si>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</si>
  <si>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</si>
  <si>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</si>
  <si>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</si>
  <si>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</si>
  <si>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</si>
  <si>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</si>
  <si>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</si>
  <si>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</si>
  <si>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</si>
  <si>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</si>
  <si>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</si>
  <si>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</si>
  <si>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</si>
  <si>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</si>
  <si>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</si>
  <si>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</si>
  <si>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</si>
  <si>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</si>
  <si>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</si>
  <si>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</si>
  <si>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</si>
  <si>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</si>
  <si>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</si>
  <si>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</si>
  <si>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</si>
  <si>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</si>
  <si>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</si>
  <si>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</si>
  <si>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</si>
  <si>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</si>
  <si>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</si>
  <si>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</si>
  <si>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</si>
  <si>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</si>
  <si>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</si>
  <si>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</si>
  <si>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</si>
  <si>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</si>
  <si>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</si>
  <si>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</si>
  <si>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</si>
  <si>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</si>
  <si>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</si>
  <si>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</si>
  <si>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</si>
  <si>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</si>
  <si>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</si>
  <si>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</si>
  <si>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</si>
  <si>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</si>
  <si>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</si>
  <si>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</si>
  <si>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</si>
  <si>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</si>
  <si>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</si>
  <si>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</si>
  <si>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</si>
  <si>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</si>
  <si>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</si>
  <si>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</si>
  <si>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</si>
  <si>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</si>
  <si>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</si>
  <si>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</si>
  <si>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</si>
  <si>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</si>
  <si>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</si>
  <si>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</si>
  <si>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</si>
  <si>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</si>
  <si>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</si>
  <si>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</si>
  <si>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</si>
  <si>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</si>
  <si>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</si>
  <si>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</si>
  <si>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</si>
  <si>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</si>
  <si>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</si>
  <si>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</si>
  <si>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</si>
  <si>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</si>
  <si>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</si>
  <si>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</si>
  <si>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</si>
  <si>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</si>
  <si>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</si>
  <si>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</si>
  <si>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</si>
  <si>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</si>
  <si>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</si>
  <si>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</si>
  <si>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</si>
  <si>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</si>
  <si>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</si>
  <si>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</si>
  <si>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</si>
  <si>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</si>
  <si>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</si>
  <si>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</si>
  <si>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</si>
  <si>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</si>
  <si>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</si>
  <si>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</si>
  <si>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</si>
  <si>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</si>
  <si>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</si>
  <si>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</si>
  <si>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</si>
  <si>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</si>
  <si>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</si>
  <si>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</si>
  <si>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</si>
  <si>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</si>
  <si>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</si>
  <si>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</si>
  <si>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</si>
  <si>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</si>
  <si>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</si>
  <si>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</si>
  <si>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</si>
  <si>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</si>
  <si>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</si>
  <si>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</si>
  <si>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増減
(ニ)-(ヘ)/(ヘ)
（％）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</si>
  <si>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</si>
  <si>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</si>
  <si>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</si>
  <si>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</si>
  <si>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</si>
  <si>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増減
（ニ）（人）</t>
  </si>
  <si>
    <t>平成26年度土地に関する概要調書報告書</t>
  </si>
  <si>
    <t>非課税地積
（イ）　（㎡）(1)列</t>
  </si>
  <si>
    <t>評価総地積
（ロ）　（㎡）（2）列</t>
  </si>
  <si>
    <t>（ロ）の内免税点
以上のもの
（ハ）　（㎡）（４）列</t>
  </si>
  <si>
    <t>H26総数
（イ）（人）</t>
  </si>
  <si>
    <t>H25総数
（ニ）（人）</t>
  </si>
  <si>
    <t>H26総額
（ニ）　（千円）</t>
  </si>
  <si>
    <t>H26法定免税点
以上のもの
（ホ）　（千円）</t>
  </si>
  <si>
    <t>H25総額
(へ) (千円)</t>
  </si>
  <si>
    <t>H26総額
（ト）　（千円）</t>
  </si>
  <si>
    <t>H26法定免税点
以上のもの
（チ）　（千円）</t>
  </si>
  <si>
    <t>H25総額
（リ）　（千円）</t>
  </si>
  <si>
    <t>合計（個人＋法人）</t>
  </si>
  <si>
    <t>個人</t>
  </si>
  <si>
    <t>法人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</si>
</sst>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8" fontId="2" fillId="0" borderId="0" xfId="48" applyFont="1" applyAlignment="1">
      <alignment horizontal="right" vertical="distributed"/>
    </xf>
    <xf numFmtId="38" fontId="2" fillId="0" borderId="0" xfId="48" applyFont="1" applyAlignment="1">
      <alignment horizontal="center" vertical="distributed"/>
    </xf>
    <xf numFmtId="38" fontId="2" fillId="0" borderId="0" xfId="48" applyFont="1" applyBorder="1" applyAlignment="1">
      <alignment horizontal="center" vertical="distributed"/>
    </xf>
    <xf numFmtId="38" fontId="5" fillId="0" borderId="0" xfId="48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distributed" vertical="center"/>
    </xf>
    <xf numFmtId="38" fontId="4" fillId="34" borderId="21" xfId="0" applyNumberFormat="1" applyFont="1" applyFill="1" applyBorder="1" applyAlignment="1">
      <alignment vertical="center"/>
    </xf>
    <xf numFmtId="38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distributed" wrapText="1"/>
    </xf>
    <xf numFmtId="38" fontId="2" fillId="34" borderId="10" xfId="48" applyFont="1" applyFill="1" applyBorder="1" applyAlignment="1">
      <alignment horizontal="center" vertical="distributed"/>
    </xf>
    <xf numFmtId="38" fontId="10" fillId="0" borderId="10" xfId="48" applyFont="1" applyBorder="1" applyAlignment="1">
      <alignment horizontal="right" vertical="distributed"/>
    </xf>
    <xf numFmtId="178" fontId="10" fillId="0" borderId="10" xfId="48" applyNumberFormat="1" applyFont="1" applyBorder="1" applyAlignment="1">
      <alignment horizontal="right" vertical="distributed"/>
    </xf>
    <xf numFmtId="38" fontId="10" fillId="35" borderId="10" xfId="48" applyFont="1" applyFill="1" applyBorder="1" applyAlignment="1">
      <alignment horizontal="right" vertical="distributed"/>
    </xf>
    <xf numFmtId="38" fontId="9" fillId="0" borderId="0" xfId="48" applyFont="1" applyAlignment="1">
      <alignment vertical="center"/>
    </xf>
    <xf numFmtId="38" fontId="2" fillId="34" borderId="22" xfId="48" applyFont="1" applyFill="1" applyBorder="1" applyAlignment="1">
      <alignment horizontal="center" vertical="distributed"/>
    </xf>
    <xf numFmtId="38" fontId="2" fillId="34" borderId="23" xfId="48" applyFont="1" applyFill="1" applyBorder="1" applyAlignment="1">
      <alignment horizontal="center" vertical="distributed"/>
    </xf>
    <xf numFmtId="178" fontId="2" fillId="0" borderId="10" xfId="48" applyNumberFormat="1" applyFont="1" applyBorder="1" applyAlignment="1">
      <alignment horizontal="right" vertical="distributed"/>
    </xf>
    <xf numFmtId="38" fontId="10" fillId="36" borderId="10" xfId="48" applyFont="1" applyFill="1" applyBorder="1" applyAlignment="1">
      <alignment horizontal="right" vertical="distributed"/>
    </xf>
    <xf numFmtId="178" fontId="10" fillId="36" borderId="10" xfId="48" applyNumberFormat="1" applyFont="1" applyFill="1" applyBorder="1" applyAlignment="1">
      <alignment horizontal="right" vertical="distributed"/>
    </xf>
    <xf numFmtId="38" fontId="2" fillId="0" borderId="21" xfId="48" applyFont="1" applyFill="1" applyBorder="1" applyAlignment="1">
      <alignment horizontal="right" vertical="distributed"/>
    </xf>
    <xf numFmtId="38" fontId="10" fillId="0" borderId="10" xfId="48" applyFont="1" applyFill="1" applyBorder="1" applyAlignment="1">
      <alignment horizontal="right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38" fontId="2" fillId="34" borderId="25" xfId="48" applyFont="1" applyFill="1" applyBorder="1" applyAlignment="1">
      <alignment horizontal="left" vertical="distributed" wrapText="1"/>
    </xf>
    <xf numFmtId="38" fontId="2" fillId="34" borderId="25" xfId="48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17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36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38" fontId="2" fillId="0" borderId="17" xfId="48" applyFont="1" applyBorder="1" applyAlignment="1">
      <alignment horizontal="distributed" vertical="distributed"/>
    </xf>
    <xf numFmtId="38" fontId="2" fillId="0" borderId="28" xfId="48" applyFont="1" applyBorder="1" applyAlignment="1">
      <alignment horizontal="distributed" vertical="distributed"/>
    </xf>
    <xf numFmtId="38" fontId="2" fillId="0" borderId="18" xfId="48" applyFont="1" applyBorder="1" applyAlignment="1">
      <alignment horizontal="distributed" vertical="distributed"/>
    </xf>
    <xf numFmtId="38" fontId="2" fillId="34" borderId="17" xfId="48" applyFont="1" applyFill="1" applyBorder="1" applyAlignment="1">
      <alignment horizontal="center" vertical="distributed"/>
    </xf>
    <xf numFmtId="38" fontId="2" fillId="34" borderId="28" xfId="48" applyFont="1" applyFill="1" applyBorder="1" applyAlignment="1">
      <alignment horizontal="center" vertical="distributed"/>
    </xf>
    <xf numFmtId="38" fontId="9" fillId="0" borderId="0" xfId="48" applyFont="1" applyAlignment="1" quotePrefix="1">
      <alignment horizontal="center" vertical="center"/>
    </xf>
    <xf numFmtId="38" fontId="2" fillId="34" borderId="18" xfId="48" applyFont="1" applyFill="1" applyBorder="1" applyAlignment="1">
      <alignment horizontal="center" vertical="distributed"/>
    </xf>
    <xf numFmtId="38" fontId="2" fillId="34" borderId="26" xfId="48" applyFont="1" applyFill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center" vertical="center" wrapText="1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5" fillId="34" borderId="31" xfId="48" applyFont="1" applyFill="1" applyBorder="1" applyAlignment="1">
      <alignment horizontal="center" vertical="center"/>
    </xf>
    <xf numFmtId="38" fontId="5" fillId="34" borderId="32" xfId="48" applyFont="1" applyFill="1" applyBorder="1" applyAlignment="1">
      <alignment horizontal="center" vertical="center"/>
    </xf>
    <xf numFmtId="38" fontId="5" fillId="34" borderId="33" xfId="48" applyFont="1" applyFill="1" applyBorder="1" applyAlignment="1">
      <alignment horizontal="center" vertical="center"/>
    </xf>
    <xf numFmtId="38" fontId="5" fillId="34" borderId="34" xfId="48" applyFont="1" applyFill="1" applyBorder="1" applyAlignment="1">
      <alignment horizontal="center" vertical="center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9" xfId="4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66675</xdr:rowOff>
    </xdr:from>
    <xdr:to>
      <xdr:col>18</xdr:col>
      <xdr:colOff>361950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2612350" y="981075"/>
          <a:ext cx="1419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1"/>
  <sheetViews>
    <sheetView showGridLines="0" tabSelected="1" view="pageLayout" zoomScaleNormal="75" zoomScaleSheetLayoutView="80" workbookViewId="0" topLeftCell="J38">
      <selection activeCell="N14" sqref="N14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86" t="s">
        <v>133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57"/>
      <c r="U1" s="57"/>
    </row>
    <row r="2" spans="1:3" ht="27" customHeight="1" hidden="1">
      <c r="A2" s="43" t="s">
        <v>118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90"/>
      <c r="B4" s="91"/>
      <c r="C4" s="92"/>
      <c r="D4" s="96" t="s">
        <v>137</v>
      </c>
      <c r="E4" s="58"/>
      <c r="F4" s="59"/>
      <c r="G4" s="88" t="s">
        <v>138</v>
      </c>
      <c r="H4" s="88" t="s">
        <v>132</v>
      </c>
    </row>
    <row r="5" spans="1:8" ht="42.75">
      <c r="A5" s="93"/>
      <c r="B5" s="94"/>
      <c r="C5" s="95"/>
      <c r="D5" s="97"/>
      <c r="E5" s="52" t="s">
        <v>3</v>
      </c>
      <c r="F5" s="52" t="s">
        <v>5</v>
      </c>
      <c r="G5" s="89"/>
      <c r="H5" s="89"/>
    </row>
    <row r="6" spans="1:8" ht="30" customHeight="1">
      <c r="A6" s="81" t="s">
        <v>0</v>
      </c>
      <c r="B6" s="82"/>
      <c r="C6" s="83"/>
      <c r="D6" s="54">
        <f>'内訳（納税義務者）○'!C48</f>
        <v>386050</v>
      </c>
      <c r="E6" s="54">
        <f>'内訳（納税義務者）○'!D48</f>
        <v>101891</v>
      </c>
      <c r="F6" s="54">
        <f>'内訳（納税義務者）○'!E48</f>
        <v>284159</v>
      </c>
      <c r="G6" s="63">
        <v>381725</v>
      </c>
      <c r="H6" s="60">
        <f>(D6-G6)/G6</f>
        <v>0.011330146047547318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68" t="s">
        <v>7</v>
      </c>
      <c r="B8" s="68"/>
      <c r="C8" s="69"/>
      <c r="D8" s="84" t="s">
        <v>34</v>
      </c>
      <c r="E8" s="85"/>
      <c r="F8" s="85"/>
      <c r="G8" s="84" t="s">
        <v>35</v>
      </c>
      <c r="H8" s="85"/>
      <c r="I8" s="85"/>
      <c r="J8" s="85"/>
      <c r="K8" s="84" t="s">
        <v>121</v>
      </c>
      <c r="L8" s="85"/>
      <c r="M8" s="85"/>
      <c r="N8" s="87"/>
      <c r="O8" s="84" t="s">
        <v>36</v>
      </c>
      <c r="P8" s="85"/>
      <c r="Q8" s="85"/>
      <c r="R8" s="53" t="s">
        <v>6</v>
      </c>
    </row>
    <row r="9" spans="1:18" ht="45" customHeight="1">
      <c r="A9" s="69"/>
      <c r="B9" s="69"/>
      <c r="C9" s="69"/>
      <c r="D9" s="52" t="s">
        <v>1</v>
      </c>
      <c r="E9" s="52" t="s">
        <v>2</v>
      </c>
      <c r="F9" s="52" t="s">
        <v>125</v>
      </c>
      <c r="G9" s="52" t="s">
        <v>139</v>
      </c>
      <c r="H9" s="52" t="s">
        <v>140</v>
      </c>
      <c r="I9" s="52" t="s">
        <v>141</v>
      </c>
      <c r="J9" s="52" t="s">
        <v>126</v>
      </c>
      <c r="K9" s="52" t="s">
        <v>142</v>
      </c>
      <c r="L9" s="52" t="s">
        <v>143</v>
      </c>
      <c r="M9" s="52" t="s">
        <v>144</v>
      </c>
      <c r="N9" s="52" t="s">
        <v>127</v>
      </c>
      <c r="O9" s="52" t="s">
        <v>128</v>
      </c>
      <c r="P9" s="52" t="s">
        <v>129</v>
      </c>
      <c r="Q9" s="52" t="s">
        <v>130</v>
      </c>
      <c r="R9" s="52" t="s">
        <v>131</v>
      </c>
    </row>
    <row r="10" spans="1:18" ht="30" customHeight="1">
      <c r="A10" s="65" t="s">
        <v>28</v>
      </c>
      <c r="B10" s="70" t="s">
        <v>8</v>
      </c>
      <c r="C10" s="70"/>
      <c r="D10" s="54">
        <f>'内訳（地積等１）○'!C48</f>
        <v>524033</v>
      </c>
      <c r="E10" s="54">
        <f>'内訳（地積等１）○'!D48</f>
        <v>12810351</v>
      </c>
      <c r="F10" s="54">
        <f>'内訳（地積等１）○'!E48</f>
        <v>10140024</v>
      </c>
      <c r="G10" s="54">
        <f>'内訳（地積等１）○'!F48</f>
        <v>494626</v>
      </c>
      <c r="H10" s="54">
        <f>'内訳（地積等１）○'!G48</f>
        <v>392583</v>
      </c>
      <c r="I10" s="64">
        <v>518892</v>
      </c>
      <c r="J10" s="55">
        <f>(G10-I10)/I10</f>
        <v>-0.04676503010260324</v>
      </c>
      <c r="K10" s="54">
        <f>'内訳（地積等１）○'!H48</f>
        <v>494053</v>
      </c>
      <c r="L10" s="54">
        <f>'内訳（地積等１）○'!I48</f>
        <v>392114</v>
      </c>
      <c r="M10" s="64">
        <v>518185</v>
      </c>
      <c r="N10" s="55">
        <f>(K10-M10)/M10</f>
        <v>-0.04657024035817324</v>
      </c>
      <c r="O10" s="54">
        <f>'内訳（地積等１）○'!J48</f>
        <v>1711</v>
      </c>
      <c r="P10" s="54">
        <f>'内訳（地積等１）○'!K48</f>
        <v>15160</v>
      </c>
      <c r="Q10" s="54">
        <f>'内訳（地積等１）○'!L48</f>
        <v>10769</v>
      </c>
      <c r="R10" s="54">
        <f aca="true" t="shared" si="0" ref="R10:R27">IF(G10&gt;0,ROUND(G10/E10*1000,1),0)</f>
        <v>38.6</v>
      </c>
    </row>
    <row r="11" spans="1:18" ht="30" customHeight="1">
      <c r="A11" s="66"/>
      <c r="B11" s="70" t="s">
        <v>9</v>
      </c>
      <c r="C11" s="70"/>
      <c r="D11" s="54">
        <f>'内訳（地積等１）○'!P48</f>
        <v>23662</v>
      </c>
      <c r="E11" s="54">
        <f>'内訳（地積等１）○'!Q48</f>
        <v>244693</v>
      </c>
      <c r="F11" s="54">
        <f>'内訳（地積等１）○'!R48</f>
        <v>244211</v>
      </c>
      <c r="G11" s="54">
        <f>'内訳（地積等１）○'!S48</f>
        <v>1797737</v>
      </c>
      <c r="H11" s="54">
        <f>'内訳（地積等１）○'!T48</f>
        <v>1795226</v>
      </c>
      <c r="I11" s="64">
        <v>1832677</v>
      </c>
      <c r="J11" s="55">
        <f aca="true" t="shared" si="1" ref="J11:J33">(G11-I11)/I11</f>
        <v>-0.019065007090720298</v>
      </c>
      <c r="K11" s="54">
        <f>'内訳（地積等１）○'!U48</f>
        <v>587231</v>
      </c>
      <c r="L11" s="54">
        <f>'内訳（地積等１）○'!V48</f>
        <v>586407</v>
      </c>
      <c r="M11" s="64">
        <v>585260</v>
      </c>
      <c r="N11" s="55">
        <f aca="true" t="shared" si="2" ref="N11:N33">(K11-M11)/M11</f>
        <v>0.0033677339985647404</v>
      </c>
      <c r="O11" s="54">
        <f>'内訳（地積等１）○'!W48</f>
        <v>72</v>
      </c>
      <c r="P11" s="54">
        <f>'内訳（地積等１）○'!X48</f>
        <v>533</v>
      </c>
      <c r="Q11" s="54">
        <f>'内訳（地積等１）○'!Y48</f>
        <v>529</v>
      </c>
      <c r="R11" s="54">
        <f t="shared" si="0"/>
        <v>7346.9</v>
      </c>
    </row>
    <row r="12" spans="1:18" ht="30" customHeight="1">
      <c r="A12" s="65" t="s">
        <v>29</v>
      </c>
      <c r="B12" s="70" t="s">
        <v>10</v>
      </c>
      <c r="C12" s="70"/>
      <c r="D12" s="54">
        <f>'内訳（地積等１）○'!AC48</f>
        <v>18544620</v>
      </c>
      <c r="E12" s="54">
        <f>'内訳（地積等１）○'!AD48</f>
        <v>454597897</v>
      </c>
      <c r="F12" s="54">
        <f>'内訳（地積等１）○'!AE48</f>
        <v>366933137</v>
      </c>
      <c r="G12" s="54">
        <f>'内訳（地積等１）○'!AF48</f>
        <v>16393950</v>
      </c>
      <c r="H12" s="54">
        <f>'内訳（地積等１）○'!AG48</f>
        <v>13246024</v>
      </c>
      <c r="I12" s="64">
        <v>16434899</v>
      </c>
      <c r="J12" s="55">
        <f t="shared" si="1"/>
        <v>-0.002491588174652001</v>
      </c>
      <c r="K12" s="54">
        <f>'内訳（地積等１）○'!AH48</f>
        <v>16357155</v>
      </c>
      <c r="L12" s="54">
        <f>'内訳（地積等１）○'!AI48</f>
        <v>13219132</v>
      </c>
      <c r="M12" s="64">
        <v>16382911</v>
      </c>
      <c r="N12" s="55">
        <f t="shared" si="2"/>
        <v>-0.001572125979320769</v>
      </c>
      <c r="O12" s="54">
        <f>'内訳（地積等１）○'!AJ48</f>
        <v>31332</v>
      </c>
      <c r="P12" s="54">
        <f>'内訳（地積等１）○'!AK48</f>
        <v>389099</v>
      </c>
      <c r="Q12" s="54">
        <f>'内訳（地積等１）○'!AL48</f>
        <v>271753</v>
      </c>
      <c r="R12" s="54">
        <f t="shared" si="0"/>
        <v>36.1</v>
      </c>
    </row>
    <row r="13" spans="1:18" ht="30" customHeight="1">
      <c r="A13" s="66"/>
      <c r="B13" s="70" t="s">
        <v>11</v>
      </c>
      <c r="C13" s="70"/>
      <c r="D13" s="54">
        <f>'内訳（地積等１）○'!AP48</f>
        <v>388048</v>
      </c>
      <c r="E13" s="54">
        <f>'内訳（地積等１）○'!AQ48</f>
        <v>4060582</v>
      </c>
      <c r="F13" s="54">
        <f>'内訳（地積等１）○'!AR48</f>
        <v>3838405</v>
      </c>
      <c r="G13" s="54">
        <f>'内訳（地積等１）○'!AS48</f>
        <v>40738981</v>
      </c>
      <c r="H13" s="54">
        <f>'内訳（地積等１）○'!AT48</f>
        <v>40072621</v>
      </c>
      <c r="I13" s="64">
        <v>42137171</v>
      </c>
      <c r="J13" s="55">
        <f t="shared" si="1"/>
        <v>-0.03318186690796114</v>
      </c>
      <c r="K13" s="54">
        <f>'内訳（地積等１）○'!AU48</f>
        <v>10488114</v>
      </c>
      <c r="L13" s="54">
        <f>'内訳（地積等１）○'!AV48</f>
        <v>10393500</v>
      </c>
      <c r="M13" s="64">
        <v>10246891</v>
      </c>
      <c r="N13" s="55">
        <f t="shared" si="2"/>
        <v>0.023541091634526022</v>
      </c>
      <c r="O13" s="54">
        <f>'内訳（地積等１）○'!AW48</f>
        <v>946</v>
      </c>
      <c r="P13" s="54">
        <f>'内訳（地積等１）○'!AX48</f>
        <v>9952</v>
      </c>
      <c r="Q13" s="54">
        <f>'内訳（地積等１）○'!AY48</f>
        <v>8713</v>
      </c>
      <c r="R13" s="54">
        <f t="shared" si="0"/>
        <v>10032.8</v>
      </c>
    </row>
    <row r="14" spans="1:18" ht="30" customHeight="1">
      <c r="A14" s="65" t="s">
        <v>30</v>
      </c>
      <c r="B14" s="70" t="s">
        <v>12</v>
      </c>
      <c r="C14" s="70"/>
      <c r="D14" s="56"/>
      <c r="E14" s="54">
        <f>'内訳（地積等１）○'!BD48</f>
        <v>66188430</v>
      </c>
      <c r="F14" s="54">
        <f>'内訳（地積等１）○'!BE48</f>
        <v>64232938</v>
      </c>
      <c r="G14" s="54">
        <f>'内訳（地積等１）○'!BF48</f>
        <v>2329107494</v>
      </c>
      <c r="H14" s="54">
        <f>'内訳（地積等１）○'!BG48</f>
        <v>2318467565</v>
      </c>
      <c r="I14" s="64">
        <v>2310768256</v>
      </c>
      <c r="J14" s="55">
        <f t="shared" si="1"/>
        <v>0.007936424586230771</v>
      </c>
      <c r="K14" s="54">
        <f>'内訳（地積等１）○'!BH48</f>
        <v>358931156</v>
      </c>
      <c r="L14" s="54">
        <f>'内訳（地積等１）○'!BI48</f>
        <v>357383419</v>
      </c>
      <c r="M14" s="64">
        <v>337203596</v>
      </c>
      <c r="N14" s="55">
        <f t="shared" si="2"/>
        <v>0.06443454416779114</v>
      </c>
      <c r="O14" s="56"/>
      <c r="P14" s="54">
        <f>'内訳（地積等１）○'!BK48</f>
        <v>339841</v>
      </c>
      <c r="Q14" s="54">
        <f>'内訳（地積等１）○'!BL48</f>
        <v>324480</v>
      </c>
      <c r="R14" s="54">
        <f t="shared" si="0"/>
        <v>35189</v>
      </c>
    </row>
    <row r="15" spans="1:18" ht="30" customHeight="1">
      <c r="A15" s="67"/>
      <c r="B15" s="70" t="s">
        <v>13</v>
      </c>
      <c r="C15" s="70"/>
      <c r="D15" s="56"/>
      <c r="E15" s="54">
        <f>'内訳（地積等１）○'!BQ48</f>
        <v>32958463</v>
      </c>
      <c r="F15" s="54">
        <f>'内訳（地積等１）○'!BR48</f>
        <v>32335544</v>
      </c>
      <c r="G15" s="54">
        <f>'内訳（地積等１）○'!BS48</f>
        <v>667817117</v>
      </c>
      <c r="H15" s="54">
        <f>'内訳（地積等１）○'!BT48</f>
        <v>666046513</v>
      </c>
      <c r="I15" s="64">
        <v>671770839</v>
      </c>
      <c r="J15" s="55">
        <f t="shared" si="1"/>
        <v>-0.005885521922751994</v>
      </c>
      <c r="K15" s="54">
        <f>'内訳（地積等１）○'!BU48</f>
        <v>202453211</v>
      </c>
      <c r="L15" s="54">
        <f>'内訳（地積等１）○'!BV48</f>
        <v>201943373</v>
      </c>
      <c r="M15" s="64">
        <v>192090266</v>
      </c>
      <c r="N15" s="55">
        <f t="shared" si="2"/>
        <v>0.053948308864333605</v>
      </c>
      <c r="O15" s="56"/>
      <c r="P15" s="54">
        <f>'内訳（地積等１）○'!BX48</f>
        <v>190147</v>
      </c>
      <c r="Q15" s="54">
        <f>'内訳（地積等１）○'!BY48</f>
        <v>182932</v>
      </c>
      <c r="R15" s="54">
        <f t="shared" si="0"/>
        <v>20262.4</v>
      </c>
    </row>
    <row r="16" spans="1:18" ht="30" customHeight="1">
      <c r="A16" s="67"/>
      <c r="B16" s="70" t="s">
        <v>14</v>
      </c>
      <c r="C16" s="70"/>
      <c r="D16" s="56"/>
      <c r="E16" s="54">
        <f>'内訳（地積等１）○'!CD48</f>
        <v>40467666</v>
      </c>
      <c r="F16" s="54">
        <f>'内訳（地積等１）○'!CE48</f>
        <v>40373430</v>
      </c>
      <c r="G16" s="54">
        <f>'内訳（地積等１）○'!CF48</f>
        <v>1228072126</v>
      </c>
      <c r="H16" s="54">
        <f>'内訳（地積等１）○'!CG48</f>
        <v>1227811748</v>
      </c>
      <c r="I16" s="64">
        <v>1226334638</v>
      </c>
      <c r="J16" s="55">
        <f t="shared" si="1"/>
        <v>0.0014168139316635693</v>
      </c>
      <c r="K16" s="54">
        <f>'内訳（地積等１）○'!CH48</f>
        <v>792806766</v>
      </c>
      <c r="L16" s="54">
        <f>'内訳（地積等１）○'!CI48</f>
        <v>792676227</v>
      </c>
      <c r="M16" s="64">
        <v>788863969</v>
      </c>
      <c r="N16" s="55">
        <f t="shared" si="2"/>
        <v>0.004998069572119093</v>
      </c>
      <c r="O16" s="56"/>
      <c r="P16" s="54">
        <f>'内訳（地積等１）○'!CK48</f>
        <v>80809</v>
      </c>
      <c r="Q16" s="54">
        <f>'内訳（地積等１）○'!CL48</f>
        <v>79726</v>
      </c>
      <c r="R16" s="54">
        <f t="shared" si="0"/>
        <v>30347</v>
      </c>
    </row>
    <row r="17" spans="1:18" ht="30" customHeight="1">
      <c r="A17" s="66"/>
      <c r="B17" s="73" t="s">
        <v>15</v>
      </c>
      <c r="C17" s="73"/>
      <c r="D17" s="54">
        <f>'内訳（地積等１）○'!CP48</f>
        <v>16245587</v>
      </c>
      <c r="E17" s="54">
        <f>'内訳（地積等１）○'!CQ48</f>
        <v>139614559</v>
      </c>
      <c r="F17" s="54">
        <f>'内訳（地積等１）○'!CR48</f>
        <v>136941912</v>
      </c>
      <c r="G17" s="54">
        <f>'内訳（地積等１）○'!CS48</f>
        <v>4224996737</v>
      </c>
      <c r="H17" s="54">
        <f>'内訳（地積等１）○'!CT48</f>
        <v>4212325826</v>
      </c>
      <c r="I17" s="64">
        <v>4208873733</v>
      </c>
      <c r="J17" s="55">
        <f t="shared" si="1"/>
        <v>0.0038307169620191597</v>
      </c>
      <c r="K17" s="54">
        <f>'内訳（地積等１）○'!CU48</f>
        <v>1354191133</v>
      </c>
      <c r="L17" s="54">
        <f>'内訳（地積等１）○'!CV48</f>
        <v>1352003019</v>
      </c>
      <c r="M17" s="64">
        <v>1318157831</v>
      </c>
      <c r="N17" s="55">
        <f t="shared" si="2"/>
        <v>0.027336105853624445</v>
      </c>
      <c r="O17" s="54">
        <f>'内訳（地積等１）○'!CW48</f>
        <v>24157</v>
      </c>
      <c r="P17" s="54">
        <f>'内訳（地積等１）○'!CX48</f>
        <v>610797</v>
      </c>
      <c r="Q17" s="54">
        <f>'内訳（地積等１）○'!CY48</f>
        <v>587138</v>
      </c>
      <c r="R17" s="54">
        <f t="shared" si="0"/>
        <v>30261.9</v>
      </c>
    </row>
    <row r="18" spans="1:18" ht="30" customHeight="1">
      <c r="A18" s="70" t="s">
        <v>16</v>
      </c>
      <c r="B18" s="70"/>
      <c r="C18" s="70"/>
      <c r="D18" s="54">
        <f>'内訳（地積等１）○'!DC48</f>
        <v>0</v>
      </c>
      <c r="E18" s="54">
        <f>'内訳（地積等１）○'!DD48</f>
        <v>0</v>
      </c>
      <c r="F18" s="54">
        <f>'内訳（地積等１）○'!DE48</f>
        <v>0</v>
      </c>
      <c r="G18" s="54">
        <f>'内訳（地積等１）○'!DF48</f>
        <v>0</v>
      </c>
      <c r="H18" s="54">
        <f>'内訳（地積等１）○'!DG48</f>
        <v>0</v>
      </c>
      <c r="I18" s="64">
        <v>0</v>
      </c>
      <c r="J18" s="55">
        <v>0</v>
      </c>
      <c r="K18" s="54">
        <f>'内訳（地積等１）○'!DH48</f>
        <v>0</v>
      </c>
      <c r="L18" s="54">
        <f>'内訳（地積等１）○'!DI48</f>
        <v>0</v>
      </c>
      <c r="M18" s="64">
        <v>0</v>
      </c>
      <c r="N18" s="55">
        <v>0</v>
      </c>
      <c r="O18" s="54">
        <f>'内訳（地積等１）○'!DJ48</f>
        <v>0</v>
      </c>
      <c r="P18" s="54">
        <f>'内訳（地積等１）○'!DK48</f>
        <v>0</v>
      </c>
      <c r="Q18" s="54">
        <f>'内訳（地積等１）○'!DL48</f>
        <v>0</v>
      </c>
      <c r="R18" s="54">
        <f t="shared" si="0"/>
        <v>0</v>
      </c>
    </row>
    <row r="19" spans="1:18" ht="30" customHeight="1">
      <c r="A19" s="70" t="s">
        <v>17</v>
      </c>
      <c r="B19" s="70"/>
      <c r="C19" s="70"/>
      <c r="D19" s="54">
        <f>'内訳（地積等１）○'!DP48</f>
        <v>0</v>
      </c>
      <c r="E19" s="54">
        <f>'内訳（地積等１）○'!DQ48</f>
        <v>0</v>
      </c>
      <c r="F19" s="54">
        <f>'内訳（地積等１）○'!DR48</f>
        <v>0</v>
      </c>
      <c r="G19" s="54">
        <f>'内訳（地積等１）○'!DS48</f>
        <v>0</v>
      </c>
      <c r="H19" s="54">
        <f>'内訳（地積等１）○'!DT48</f>
        <v>0</v>
      </c>
      <c r="I19" s="64">
        <v>0</v>
      </c>
      <c r="J19" s="55">
        <v>0</v>
      </c>
      <c r="K19" s="54">
        <f>'内訳（地積等１）○'!DU48</f>
        <v>0</v>
      </c>
      <c r="L19" s="54">
        <f>'内訳（地積等１）○'!DV48</f>
        <v>0</v>
      </c>
      <c r="M19" s="64">
        <v>0</v>
      </c>
      <c r="N19" s="55">
        <v>0</v>
      </c>
      <c r="O19" s="54">
        <f>'内訳（地積等１）○'!DW48</f>
        <v>0</v>
      </c>
      <c r="P19" s="54">
        <f>'内訳（地積等１）○'!DX48</f>
        <v>0</v>
      </c>
      <c r="Q19" s="54">
        <f>'内訳（地積等１）○'!DY48</f>
        <v>0</v>
      </c>
      <c r="R19" s="54">
        <f t="shared" si="0"/>
        <v>0</v>
      </c>
    </row>
    <row r="20" spans="1:18" ht="30" customHeight="1">
      <c r="A20" s="70" t="s">
        <v>18</v>
      </c>
      <c r="B20" s="70"/>
      <c r="C20" s="70"/>
      <c r="D20" s="54">
        <f>'内訳（地積等１）○'!EC48</f>
        <v>3491911</v>
      </c>
      <c r="E20" s="54">
        <f>'内訳（地積等１）○'!ED48</f>
        <v>769105</v>
      </c>
      <c r="F20" s="54">
        <f>'内訳（地積等１）○'!EE48</f>
        <v>624924</v>
      </c>
      <c r="G20" s="54">
        <f>'内訳（地積等１）○'!EF48</f>
        <v>164742</v>
      </c>
      <c r="H20" s="54">
        <f>'内訳（地積等１）○'!EG48</f>
        <v>162617</v>
      </c>
      <c r="I20" s="64">
        <v>202768</v>
      </c>
      <c r="J20" s="55">
        <f t="shared" si="1"/>
        <v>-0.1875345222125779</v>
      </c>
      <c r="K20" s="54">
        <f>'内訳（地積等１）○'!EH48</f>
        <v>112667</v>
      </c>
      <c r="L20" s="54">
        <f>'内訳（地積等１）○'!EI48</f>
        <v>110550</v>
      </c>
      <c r="M20" s="64">
        <v>139286</v>
      </c>
      <c r="N20" s="55">
        <f t="shared" si="2"/>
        <v>-0.19111037720948265</v>
      </c>
      <c r="O20" s="54">
        <f>'内訳（地積等１）○'!EJ48</f>
        <v>2080</v>
      </c>
      <c r="P20" s="54">
        <f>'内訳（地積等１）○'!EK48</f>
        <v>776</v>
      </c>
      <c r="Q20" s="54">
        <f>'内訳（地積等１）○'!EL48</f>
        <v>546</v>
      </c>
      <c r="R20" s="54">
        <f t="shared" si="0"/>
        <v>214.2</v>
      </c>
    </row>
    <row r="21" spans="1:18" ht="30" customHeight="1">
      <c r="A21" s="65" t="s">
        <v>31</v>
      </c>
      <c r="B21" s="70" t="s">
        <v>19</v>
      </c>
      <c r="C21" s="70"/>
      <c r="D21" s="54">
        <f>'内訳（地積等１）○'!EP48</f>
        <v>558651235</v>
      </c>
      <c r="E21" s="54">
        <f>'内訳（地積等１）○'!EQ48</f>
        <v>80433677</v>
      </c>
      <c r="F21" s="54">
        <f>'内訳（地積等１）○'!ER48</f>
        <v>60980671</v>
      </c>
      <c r="G21" s="54">
        <f>'内訳（地積等１）○'!ES48</f>
        <v>686353</v>
      </c>
      <c r="H21" s="54">
        <f>'内訳（地積等１）○'!ET48</f>
        <v>540220</v>
      </c>
      <c r="I21" s="64">
        <v>687158</v>
      </c>
      <c r="J21" s="55">
        <f t="shared" si="1"/>
        <v>-0.0011714918548572527</v>
      </c>
      <c r="K21" s="54">
        <f>'内訳（地積等１）○'!EU48</f>
        <v>684207</v>
      </c>
      <c r="L21" s="54">
        <f>'内訳（地積等１）○'!EV48</f>
        <v>538223</v>
      </c>
      <c r="M21" s="64">
        <v>683945</v>
      </c>
      <c r="N21" s="55">
        <f t="shared" si="2"/>
        <v>0.00038307173822456483</v>
      </c>
      <c r="O21" s="54">
        <f>'内訳（地積等１）○'!EW48</f>
        <v>5768</v>
      </c>
      <c r="P21" s="54">
        <f>'内訳（地積等１）○'!EX48</f>
        <v>18860</v>
      </c>
      <c r="Q21" s="54">
        <f>'内訳（地積等１）○'!EY48</f>
        <v>11116</v>
      </c>
      <c r="R21" s="54">
        <f t="shared" si="0"/>
        <v>8.5</v>
      </c>
    </row>
    <row r="22" spans="1:18" ht="30" customHeight="1">
      <c r="A22" s="66"/>
      <c r="B22" s="70" t="s">
        <v>20</v>
      </c>
      <c r="C22" s="70"/>
      <c r="D22" s="54">
        <f>'内訳（地積等１）○'!FC48</f>
        <v>11962</v>
      </c>
      <c r="E22" s="54">
        <f>'内訳（地積等１）○'!FD48</f>
        <v>59184</v>
      </c>
      <c r="F22" s="54">
        <f>'内訳（地積等１）○'!FE48</f>
        <v>48570</v>
      </c>
      <c r="G22" s="54">
        <f>'内訳（地積等１）○'!FF48</f>
        <v>286370</v>
      </c>
      <c r="H22" s="54">
        <f>'内訳（地積等１）○'!FG48</f>
        <v>285126</v>
      </c>
      <c r="I22" s="64">
        <v>310441</v>
      </c>
      <c r="J22" s="55">
        <f t="shared" si="1"/>
        <v>-0.07753808292074822</v>
      </c>
      <c r="K22" s="54">
        <f>'内訳（地積等１）○'!FH48</f>
        <v>179579</v>
      </c>
      <c r="L22" s="54">
        <f>'内訳（地積等１）○'!FI48</f>
        <v>178745</v>
      </c>
      <c r="M22" s="64">
        <v>192940</v>
      </c>
      <c r="N22" s="55">
        <f t="shared" si="2"/>
        <v>-0.0692495076189489</v>
      </c>
      <c r="O22" s="54">
        <f>'内訳（地積等１）○'!FJ48</f>
        <v>39</v>
      </c>
      <c r="P22" s="54">
        <f>'内訳（地積等１）○'!FK48</f>
        <v>106</v>
      </c>
      <c r="Q22" s="54">
        <f>'内訳（地積等１）○'!FL48</f>
        <v>75</v>
      </c>
      <c r="R22" s="54">
        <f t="shared" si="0"/>
        <v>4838.6</v>
      </c>
    </row>
    <row r="23" spans="1:18" ht="30" customHeight="1">
      <c r="A23" s="70" t="s">
        <v>21</v>
      </c>
      <c r="B23" s="70"/>
      <c r="C23" s="70"/>
      <c r="D23" s="54">
        <f>'内訳（地積等１）○'!FP48</f>
        <v>34147347</v>
      </c>
      <c r="E23" s="54">
        <f>'内訳（地積等１）○'!FQ48</f>
        <v>20012322</v>
      </c>
      <c r="F23" s="54">
        <f>'内訳（地積等１）○'!FR48</f>
        <v>17920779</v>
      </c>
      <c r="G23" s="54">
        <f>'内訳（地積等１）○'!FS48</f>
        <v>272023</v>
      </c>
      <c r="H23" s="54">
        <f>'内訳（地積等１）○'!FT48</f>
        <v>244604</v>
      </c>
      <c r="I23" s="64">
        <v>264969</v>
      </c>
      <c r="J23" s="55">
        <f t="shared" si="1"/>
        <v>0.026621982194143468</v>
      </c>
      <c r="K23" s="54">
        <f>'内訳（地積等１）○'!FU48</f>
        <v>271588</v>
      </c>
      <c r="L23" s="54">
        <f>'内訳（地積等１）○'!FV48</f>
        <v>244212</v>
      </c>
      <c r="M23" s="64">
        <v>264480</v>
      </c>
      <c r="N23" s="55">
        <f t="shared" si="2"/>
        <v>0.026875378100423473</v>
      </c>
      <c r="O23" s="54">
        <f>'内訳（地積等１）○'!FW48</f>
        <v>1164</v>
      </c>
      <c r="P23" s="54">
        <f>'内訳（地積等１）○'!FX48</f>
        <v>5364</v>
      </c>
      <c r="Q23" s="54">
        <f>'内訳（地積等１）○'!FY48</f>
        <v>4180</v>
      </c>
      <c r="R23" s="54">
        <f t="shared" si="0"/>
        <v>13.6</v>
      </c>
    </row>
    <row r="24" spans="1:18" ht="30" customHeight="1">
      <c r="A24" s="70" t="s">
        <v>22</v>
      </c>
      <c r="B24" s="70"/>
      <c r="C24" s="70"/>
      <c r="D24" s="54">
        <f>'内訳（地積等１）○'!GC48</f>
        <v>161342337</v>
      </c>
      <c r="E24" s="54">
        <f>'内訳（地積等１）○'!GD48</f>
        <v>203207287</v>
      </c>
      <c r="F24" s="54">
        <f>'内訳（地積等１）○'!GE48</f>
        <v>147814807</v>
      </c>
      <c r="G24" s="54">
        <f>'内訳（地積等１）○'!GF48</f>
        <v>9085835</v>
      </c>
      <c r="H24" s="54">
        <f>'内訳（地積等１）○'!GG48</f>
        <v>8342725</v>
      </c>
      <c r="I24" s="64">
        <v>9406985</v>
      </c>
      <c r="J24" s="55">
        <f t="shared" si="1"/>
        <v>-0.034139525044421776</v>
      </c>
      <c r="K24" s="54">
        <f>'内訳（地積等１）○'!GH48</f>
        <v>6561307</v>
      </c>
      <c r="L24" s="54">
        <f>'内訳（地積等１）○'!GI48</f>
        <v>5867451</v>
      </c>
      <c r="M24" s="64">
        <v>6670838</v>
      </c>
      <c r="N24" s="55">
        <f t="shared" si="2"/>
        <v>-0.016419376396188904</v>
      </c>
      <c r="O24" s="54">
        <f>'内訳（地積等１）○'!GJ48</f>
        <v>31818</v>
      </c>
      <c r="P24" s="54">
        <f>'内訳（地積等１）○'!GK48</f>
        <v>182057</v>
      </c>
      <c r="Q24" s="54">
        <f>'内訳（地積等１）○'!GL48</f>
        <v>111059</v>
      </c>
      <c r="R24" s="54">
        <f t="shared" si="0"/>
        <v>44.7</v>
      </c>
    </row>
    <row r="25" spans="1:18" ht="30" customHeight="1">
      <c r="A25" s="75" t="s">
        <v>32</v>
      </c>
      <c r="B25" s="71" t="s">
        <v>23</v>
      </c>
      <c r="C25" s="72"/>
      <c r="D25" s="54">
        <f>'内訳（地積等１）○'!GP48</f>
        <v>5973461</v>
      </c>
      <c r="E25" s="54">
        <f>'内訳（地積等１）○'!GQ48</f>
        <v>16609125</v>
      </c>
      <c r="F25" s="54">
        <f>'内訳（地積等１）○'!GR48</f>
        <v>16596551</v>
      </c>
      <c r="G25" s="54">
        <f>'内訳（地積等１）○'!GS48</f>
        <v>31687556</v>
      </c>
      <c r="H25" s="54">
        <f>'内訳（地積等１）○'!GT48</f>
        <v>31672998</v>
      </c>
      <c r="I25" s="64">
        <v>31873254</v>
      </c>
      <c r="J25" s="55">
        <f t="shared" si="1"/>
        <v>-0.005826138743160645</v>
      </c>
      <c r="K25" s="54">
        <f>'内訳（地積等１）○'!GU48</f>
        <v>23127312</v>
      </c>
      <c r="L25" s="54">
        <f>'内訳（地積等１）○'!GV48</f>
        <v>23117147</v>
      </c>
      <c r="M25" s="64">
        <v>22260032</v>
      </c>
      <c r="N25" s="55">
        <f t="shared" si="2"/>
        <v>0.03896130966927631</v>
      </c>
      <c r="O25" s="54">
        <f>'内訳（地積等１）○'!GW48</f>
        <v>393</v>
      </c>
      <c r="P25" s="54">
        <f>'内訳（地積等１）○'!GX48</f>
        <v>6862</v>
      </c>
      <c r="Q25" s="54">
        <f>'内訳（地積等１）○'!GY48</f>
        <v>6765</v>
      </c>
      <c r="R25" s="54">
        <f t="shared" si="0"/>
        <v>1907.8</v>
      </c>
    </row>
    <row r="26" spans="1:18" ht="30" customHeight="1">
      <c r="A26" s="75"/>
      <c r="B26" s="71" t="s">
        <v>24</v>
      </c>
      <c r="C26" s="72"/>
      <c r="D26" s="54">
        <f>'内訳（地積等１）○'!HC48</f>
        <v>4232</v>
      </c>
      <c r="E26" s="54">
        <f>'内訳（地積等１）○'!HD48</f>
        <v>119388</v>
      </c>
      <c r="F26" s="54">
        <f>'内訳（地積等１）○'!HE48</f>
        <v>119388</v>
      </c>
      <c r="G26" s="54">
        <f>'内訳（地積等１）○'!HF48</f>
        <v>4139</v>
      </c>
      <c r="H26" s="54">
        <f>'内訳（地積等１）○'!HG48</f>
        <v>4139</v>
      </c>
      <c r="I26" s="64">
        <v>4139</v>
      </c>
      <c r="J26" s="55">
        <f t="shared" si="1"/>
        <v>0</v>
      </c>
      <c r="K26" s="54">
        <f>'内訳（地積等１）○'!HH48</f>
        <v>3853</v>
      </c>
      <c r="L26" s="54">
        <f>'内訳（地積等１）○'!HI48</f>
        <v>3853</v>
      </c>
      <c r="M26" s="64">
        <v>3646</v>
      </c>
      <c r="N26" s="55">
        <f t="shared" si="2"/>
        <v>0.056774547449259465</v>
      </c>
      <c r="O26" s="54">
        <f>'内訳（地積等１）○'!HJ48</f>
        <v>8</v>
      </c>
      <c r="P26" s="54">
        <f>'内訳（地積等１）○'!HK48</f>
        <v>2</v>
      </c>
      <c r="Q26" s="54">
        <f>'内訳（地積等１）○'!HL48</f>
        <v>2</v>
      </c>
      <c r="R26" s="54">
        <f t="shared" si="0"/>
        <v>34.7</v>
      </c>
    </row>
    <row r="27" spans="1:18" ht="30" customHeight="1">
      <c r="A27" s="75"/>
      <c r="B27" s="78" t="s">
        <v>49</v>
      </c>
      <c r="C27" s="10" t="s">
        <v>50</v>
      </c>
      <c r="D27" s="54">
        <f>'内訳（地積等１）○'!HP48</f>
        <v>0</v>
      </c>
      <c r="E27" s="54">
        <f>'内訳（地積等１）○'!HQ48</f>
        <v>31971</v>
      </c>
      <c r="F27" s="54">
        <f>'内訳（地積等１）○'!HR48</f>
        <v>31971</v>
      </c>
      <c r="G27" s="54">
        <f>'内訳（地積等１）○'!HS48</f>
        <v>437843</v>
      </c>
      <c r="H27" s="54">
        <f>'内訳（地積等１）○'!HT48</f>
        <v>437843</v>
      </c>
      <c r="I27" s="64">
        <v>437843</v>
      </c>
      <c r="J27" s="55">
        <f t="shared" si="1"/>
        <v>0</v>
      </c>
      <c r="K27" s="54">
        <f>'内訳（地積等１）○'!HU48</f>
        <v>262706</v>
      </c>
      <c r="L27" s="54">
        <f>'内訳（地積等１）○'!HV48</f>
        <v>262706</v>
      </c>
      <c r="M27" s="64">
        <v>262706</v>
      </c>
      <c r="N27" s="55">
        <f t="shared" si="2"/>
        <v>0</v>
      </c>
      <c r="O27" s="54">
        <f>'内訳（地積等１）○'!HW48</f>
        <v>0</v>
      </c>
      <c r="P27" s="54">
        <f>'内訳（地積等１）○'!HX48</f>
        <v>21</v>
      </c>
      <c r="Q27" s="54">
        <f>'内訳（地積等１）○'!HY48</f>
        <v>21</v>
      </c>
      <c r="R27" s="54">
        <f t="shared" si="0"/>
        <v>13695</v>
      </c>
    </row>
    <row r="28" spans="1:18" ht="30" customHeight="1">
      <c r="A28" s="75"/>
      <c r="B28" s="79"/>
      <c r="C28" s="10" t="s">
        <v>51</v>
      </c>
      <c r="D28" s="54">
        <f>'内訳（地積等１）○'!IC49</f>
        <v>0</v>
      </c>
      <c r="E28" s="54">
        <f>'内訳（地積等１）○'!ID49</f>
        <v>0</v>
      </c>
      <c r="F28" s="54">
        <f>'内訳（地積等１）○'!IF49</f>
        <v>0</v>
      </c>
      <c r="G28" s="54">
        <f>'内訳（地積等１）○'!IG49</f>
        <v>0</v>
      </c>
      <c r="H28" s="54">
        <f>'内訳（地積等１）○'!IJ49</f>
        <v>0</v>
      </c>
      <c r="I28" s="64">
        <v>0</v>
      </c>
      <c r="J28" s="55">
        <v>0</v>
      </c>
      <c r="K28" s="54">
        <f>'内訳（地積等１）○'!IJ49</f>
        <v>0</v>
      </c>
      <c r="L28" s="54">
        <f>'内訳（地積等１）○'!IK49</f>
        <v>0</v>
      </c>
      <c r="M28" s="64">
        <v>0</v>
      </c>
      <c r="N28" s="55">
        <v>0</v>
      </c>
      <c r="O28" s="54">
        <f>'内訳（地積等１）○'!IL49</f>
        <v>0</v>
      </c>
      <c r="P28" s="54">
        <f>'内訳（地積等１）○'!IM49</f>
        <v>0</v>
      </c>
      <c r="Q28" s="54">
        <f>'内訳（地積等１）○'!IO49</f>
        <v>0</v>
      </c>
      <c r="R28" s="54">
        <f>'内訳（地積等１）○'!IP49</f>
        <v>0</v>
      </c>
    </row>
    <row r="29" spans="1:18" ht="30" customHeight="1">
      <c r="A29" s="75"/>
      <c r="B29" s="80"/>
      <c r="C29" s="10" t="s">
        <v>52</v>
      </c>
      <c r="D29" s="54">
        <f aca="true" t="shared" si="3" ref="D29:R29">D27+D28</f>
        <v>0</v>
      </c>
      <c r="E29" s="54">
        <f t="shared" si="3"/>
        <v>31971</v>
      </c>
      <c r="F29" s="54">
        <f t="shared" si="3"/>
        <v>31971</v>
      </c>
      <c r="G29" s="54">
        <f t="shared" si="3"/>
        <v>437843</v>
      </c>
      <c r="H29" s="54">
        <f t="shared" si="3"/>
        <v>437843</v>
      </c>
      <c r="I29" s="64">
        <v>437843</v>
      </c>
      <c r="J29" s="55">
        <f t="shared" si="1"/>
        <v>0</v>
      </c>
      <c r="K29" s="54">
        <f t="shared" si="3"/>
        <v>262706</v>
      </c>
      <c r="L29" s="54">
        <f t="shared" si="3"/>
        <v>262706</v>
      </c>
      <c r="M29" s="64">
        <v>262706</v>
      </c>
      <c r="N29" s="55">
        <f t="shared" si="2"/>
        <v>0</v>
      </c>
      <c r="O29" s="54">
        <f t="shared" si="3"/>
        <v>0</v>
      </c>
      <c r="P29" s="54">
        <f t="shared" si="3"/>
        <v>21</v>
      </c>
      <c r="Q29" s="54">
        <f t="shared" si="3"/>
        <v>21</v>
      </c>
      <c r="R29" s="54">
        <f t="shared" si="3"/>
        <v>13695</v>
      </c>
    </row>
    <row r="30" spans="1:18" ht="30" customHeight="1">
      <c r="A30" s="75"/>
      <c r="B30" s="71" t="s">
        <v>25</v>
      </c>
      <c r="C30" s="72"/>
      <c r="D30" s="54">
        <f>'内訳（地積等２）○'!D48</f>
        <v>89790477</v>
      </c>
      <c r="E30" s="54">
        <f>'内訳（地積等２）○'!E48</f>
        <v>111445062</v>
      </c>
      <c r="F30" s="54">
        <f>'内訳（地積等２）○'!F48</f>
        <v>107227827</v>
      </c>
      <c r="G30" s="54">
        <f>'内訳（地積等２）○'!G48</f>
        <v>1231179573</v>
      </c>
      <c r="H30" s="54">
        <f>'内訳（地積等２）○'!H48</f>
        <v>1230444125</v>
      </c>
      <c r="I30" s="64">
        <v>1234602734</v>
      </c>
      <c r="J30" s="55">
        <f t="shared" si="1"/>
        <v>-0.002772682180047724</v>
      </c>
      <c r="K30" s="54">
        <f>'内訳（地積等２）○'!I48</f>
        <v>749781003</v>
      </c>
      <c r="L30" s="54">
        <f>'内訳（地積等２）○'!J48</f>
        <v>749258301</v>
      </c>
      <c r="M30" s="64">
        <v>716531309</v>
      </c>
      <c r="N30" s="55">
        <f t="shared" si="2"/>
        <v>0.04640368617863145</v>
      </c>
      <c r="O30" s="54">
        <f>'内訳（地積等２）○'!K48</f>
        <v>45876</v>
      </c>
      <c r="P30" s="54">
        <f>'内訳（地積等２）○'!L48</f>
        <v>155953</v>
      </c>
      <c r="Q30" s="54">
        <f>'内訳（地積等２）○'!M48</f>
        <v>144963</v>
      </c>
      <c r="R30" s="54">
        <f>IF(G30&gt;0,ROUND(G30/E30*1000,1),0)</f>
        <v>11047.4</v>
      </c>
    </row>
    <row r="31" spans="1:18" ht="30" customHeight="1">
      <c r="A31" s="75"/>
      <c r="B31" s="76" t="s">
        <v>15</v>
      </c>
      <c r="C31" s="77"/>
      <c r="D31" s="54">
        <f aca="true" t="shared" si="4" ref="D31:R31">D25+D26+D29+D30</f>
        <v>95768170</v>
      </c>
      <c r="E31" s="54">
        <f>E25+E26+E29+E30</f>
        <v>128205546</v>
      </c>
      <c r="F31" s="54">
        <f t="shared" si="4"/>
        <v>123975737</v>
      </c>
      <c r="G31" s="54">
        <f t="shared" si="4"/>
        <v>1263309111</v>
      </c>
      <c r="H31" s="54">
        <f t="shared" si="4"/>
        <v>1262559105</v>
      </c>
      <c r="I31" s="64">
        <v>1266917970</v>
      </c>
      <c r="J31" s="55">
        <f t="shared" si="1"/>
        <v>-0.0028485340688631957</v>
      </c>
      <c r="K31" s="54">
        <f t="shared" si="4"/>
        <v>773174874</v>
      </c>
      <c r="L31" s="54">
        <f t="shared" si="4"/>
        <v>772642007</v>
      </c>
      <c r="M31" s="64">
        <v>739057693</v>
      </c>
      <c r="N31" s="55">
        <f t="shared" si="2"/>
        <v>0.04616308215602324</v>
      </c>
      <c r="O31" s="54">
        <f t="shared" si="4"/>
        <v>46277</v>
      </c>
      <c r="P31" s="54">
        <f t="shared" si="4"/>
        <v>162838</v>
      </c>
      <c r="Q31" s="54">
        <f t="shared" si="4"/>
        <v>151751</v>
      </c>
      <c r="R31" s="54">
        <f t="shared" si="4"/>
        <v>26684.9</v>
      </c>
    </row>
    <row r="32" spans="1:18" ht="30" customHeight="1">
      <c r="A32" s="70" t="s">
        <v>26</v>
      </c>
      <c r="B32" s="70"/>
      <c r="C32" s="70"/>
      <c r="D32" s="54">
        <f>'内訳（地積等２）○'!Q48</f>
        <v>248474032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4">
        <f>'内訳（地積等２）○'!X48</f>
        <v>625883</v>
      </c>
      <c r="P32" s="56"/>
      <c r="Q32" s="56"/>
      <c r="R32" s="56"/>
    </row>
    <row r="33" spans="1:18" ht="30" customHeight="1">
      <c r="A33" s="74" t="s">
        <v>27</v>
      </c>
      <c r="B33" s="74"/>
      <c r="C33" s="74"/>
      <c r="D33" s="61">
        <f>SUM(D10,D11,D12,D13,D17,D18,D19,D20,D21,D22,D23,D24,D31,D32)</f>
        <v>1137612944</v>
      </c>
      <c r="E33" s="61">
        <f>SUM(E10,E11,E12,E13,E17,E18,E19,E20,E21,E22,E23,E24,E31,E32)</f>
        <v>1044015203</v>
      </c>
      <c r="F33" s="61">
        <f aca="true" t="shared" si="5" ref="F33:Q33">SUM(F10,F11,F12,F13,F17,F18,F19,F20,F21,F22,F23,F24,F31,F32)</f>
        <v>869463177</v>
      </c>
      <c r="G33" s="61">
        <f t="shared" si="5"/>
        <v>5558226465</v>
      </c>
      <c r="H33" s="61">
        <f t="shared" si="5"/>
        <v>5539966677</v>
      </c>
      <c r="I33" s="61">
        <f t="shared" si="5"/>
        <v>5547587663</v>
      </c>
      <c r="J33" s="62">
        <f t="shared" si="1"/>
        <v>0.0019177348148919193</v>
      </c>
      <c r="K33" s="61">
        <f t="shared" si="5"/>
        <v>2163101908</v>
      </c>
      <c r="L33" s="61">
        <f t="shared" si="5"/>
        <v>2156175360</v>
      </c>
      <c r="M33" s="61">
        <f t="shared" si="5"/>
        <v>2092900260</v>
      </c>
      <c r="N33" s="62">
        <f t="shared" si="2"/>
        <v>0.03354275850680051</v>
      </c>
      <c r="O33" s="61">
        <f t="shared" si="5"/>
        <v>771247</v>
      </c>
      <c r="P33" s="61">
        <f t="shared" si="5"/>
        <v>1395542</v>
      </c>
      <c r="Q33" s="61">
        <f t="shared" si="5"/>
        <v>1157629</v>
      </c>
      <c r="R33" s="61">
        <f>IF(G33&gt;0,ROUND(G33/E33*1000,1),0)</f>
        <v>5323.9</v>
      </c>
    </row>
    <row r="35" ht="14.25" hidden="1"/>
    <row r="36" spans="4:20" ht="14.25" hidden="1">
      <c r="D36" s="5">
        <f>D10+D11+D12+D13+D17+D18+D19+D20+D21+D22+D23+D24+D31+D32</f>
        <v>1137612944</v>
      </c>
      <c r="E36" s="5">
        <f>E10+E11+E12+E13+E17+E18+E19+E20+E21+E22+E23+E24+E31+E32</f>
        <v>1044015203</v>
      </c>
      <c r="F36" s="5" t="e">
        <f>#REF!+#REF!+#REF!+#REF!+#REF!+#REF!+#REF!+#REF!+#REF!+#REF!+#REF!+#REF!+#REF!+#REF!</f>
        <v>#REF!</v>
      </c>
      <c r="G36" s="5">
        <f>F10+F11+F12+F13+F17+F18+F19+F20+F21+F22+F23+F24+F31+F32</f>
        <v>869463177</v>
      </c>
      <c r="H36" s="5">
        <f>G10+G11+G12+G13+G17+G18+G19+G20+G21+G22+G23+G24+G31+G32</f>
        <v>5558226465</v>
      </c>
      <c r="I36" s="5" t="e">
        <f>#REF!+#REF!+#REF!+#REF!+#REF!+#REF!+#REF!+#REF!+#REF!+#REF!+#REF!+#REF!+#REF!+#REF!</f>
        <v>#REF!</v>
      </c>
      <c r="J36" s="5">
        <f>H10+H11+H12+H13+H17+H18+H19+H20+H21+H22+H23+H24+H31+H32</f>
        <v>5539966677</v>
      </c>
      <c r="K36" s="5"/>
      <c r="L36" s="5"/>
      <c r="M36" s="5"/>
      <c r="N36" s="5">
        <f>L10+L11+L12+L13+L17+L18+L19+L20+L21+L22+L23+L24+L31+L32</f>
        <v>2156175360</v>
      </c>
      <c r="O36" s="5"/>
      <c r="P36" s="5"/>
      <c r="Q36" s="5">
        <f>O10+O11+O12+O13+O17+O18+O19+O20+O21+O22+O23+O24+O31+O32</f>
        <v>771247</v>
      </c>
      <c r="R36" s="5">
        <f>P10+P11+P12+P13+P17+P18+P19+P20+P21+P22+P23+P24+P31+P32</f>
        <v>1395542</v>
      </c>
      <c r="S36" s="5" t="e">
        <f>#REF!+#REF!+#REF!+#REF!+#REF!+#REF!+#REF!+#REF!+#REF!+#REF!+#REF!+#REF!+#REF!+#REF!</f>
        <v>#REF!</v>
      </c>
      <c r="T36" s="5">
        <f>Q10+Q11+Q12+Q13+Q17+Q18+Q19+Q20+Q21+Q22+Q23+Q24+Q31+Q32</f>
        <v>1157629</v>
      </c>
    </row>
    <row r="37" ht="14.25" hidden="1"/>
    <row r="39" spans="4:21" ht="14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4:21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</sheetData>
  <sheetProtection/>
  <mergeCells count="38">
    <mergeCell ref="A6:C6"/>
    <mergeCell ref="D8:F8"/>
    <mergeCell ref="A1:S1"/>
    <mergeCell ref="G8:J8"/>
    <mergeCell ref="K8:N8"/>
    <mergeCell ref="O8:Q8"/>
    <mergeCell ref="H4:H5"/>
    <mergeCell ref="A4:C5"/>
    <mergeCell ref="D4:D5"/>
    <mergeCell ref="G4:G5"/>
    <mergeCell ref="A33:C33"/>
    <mergeCell ref="A25:A31"/>
    <mergeCell ref="A32:C32"/>
    <mergeCell ref="A23:C23"/>
    <mergeCell ref="A24:C24"/>
    <mergeCell ref="A21:A22"/>
    <mergeCell ref="B31:C31"/>
    <mergeCell ref="B25:C25"/>
    <mergeCell ref="B26:C26"/>
    <mergeCell ref="B27:B29"/>
    <mergeCell ref="B30:C30"/>
    <mergeCell ref="B15:C15"/>
    <mergeCell ref="A18:C18"/>
    <mergeCell ref="A19:C19"/>
    <mergeCell ref="A20:C20"/>
    <mergeCell ref="B21:C21"/>
    <mergeCell ref="B22:C22"/>
    <mergeCell ref="B17:C17"/>
    <mergeCell ref="A10:A11"/>
    <mergeCell ref="A12:A13"/>
    <mergeCell ref="A14:A17"/>
    <mergeCell ref="A8:C9"/>
    <mergeCell ref="B10:C10"/>
    <mergeCell ref="B11:C11"/>
    <mergeCell ref="B12:C12"/>
    <mergeCell ref="B13:C13"/>
    <mergeCell ref="B14:C14"/>
    <mergeCell ref="B16:C16"/>
  </mergeCells>
  <printOptions horizontalCentered="1"/>
  <pageMargins left="0.4330708661417323" right="0.31496062992125984" top="0.8267716535433072" bottom="0.7480314960629921" header="0.5118110236220472" footer="0.5118110236220472"/>
  <pageSetup horizontalDpi="600" verticalDpi="600" orientation="landscape" paperSize="9" scale="50" r:id="rId2"/>
  <headerFooter alignWithMargins="0">
    <oddFooter>&amp;RH26概要調書（土地概況）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showGridLines="0" zoomScale="80" zoomScaleNormal="80" zoomScaleSheetLayoutView="80" zoomScalePageLayoutView="0" workbookViewId="0" topLeftCell="A1">
      <selection activeCell="E7" sqref="E7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4" t="s">
        <v>119</v>
      </c>
    </row>
    <row r="2" s="28" customFormat="1" ht="17.25"/>
    <row r="3" spans="1:11" s="7" customFormat="1" ht="17.25" customHeight="1">
      <c r="A3" s="101" t="s">
        <v>37</v>
      </c>
      <c r="B3" s="99" t="s">
        <v>39</v>
      </c>
      <c r="C3" s="98" t="s">
        <v>145</v>
      </c>
      <c r="D3" s="98"/>
      <c r="E3" s="98"/>
      <c r="F3" s="98" t="s">
        <v>146</v>
      </c>
      <c r="G3" s="98"/>
      <c r="H3" s="98"/>
      <c r="I3" s="98" t="s">
        <v>147</v>
      </c>
      <c r="J3" s="98"/>
      <c r="K3" s="98"/>
    </row>
    <row r="4" spans="1:11" s="7" customFormat="1" ht="54" customHeight="1">
      <c r="A4" s="101"/>
      <c r="B4" s="100"/>
      <c r="C4" s="45" t="s">
        <v>4</v>
      </c>
      <c r="D4" s="45" t="s">
        <v>3</v>
      </c>
      <c r="E4" s="45" t="s">
        <v>5</v>
      </c>
      <c r="F4" s="45" t="s">
        <v>4</v>
      </c>
      <c r="G4" s="45" t="s">
        <v>3</v>
      </c>
      <c r="H4" s="45" t="s">
        <v>5</v>
      </c>
      <c r="I4" s="45" t="s">
        <v>4</v>
      </c>
      <c r="J4" s="45" t="s">
        <v>3</v>
      </c>
      <c r="K4" s="45" t="s">
        <v>5</v>
      </c>
    </row>
    <row r="5" spans="1:14" s="7" customFormat="1" ht="15" customHeight="1">
      <c r="A5" s="13">
        <v>1</v>
      </c>
      <c r="B5" s="14" t="s">
        <v>54</v>
      </c>
      <c r="C5" s="15">
        <v>45027</v>
      </c>
      <c r="D5" s="15">
        <v>995</v>
      </c>
      <c r="E5" s="15">
        <v>44032</v>
      </c>
      <c r="F5" s="15">
        <v>43205</v>
      </c>
      <c r="G5" s="15">
        <v>935</v>
      </c>
      <c r="H5" s="15">
        <v>42270</v>
      </c>
      <c r="I5" s="15">
        <v>1822</v>
      </c>
      <c r="J5" s="15">
        <v>60</v>
      </c>
      <c r="K5" s="15">
        <v>1762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55</v>
      </c>
      <c r="C6" s="20">
        <v>15993</v>
      </c>
      <c r="D6" s="20">
        <v>404</v>
      </c>
      <c r="E6" s="20">
        <v>15589</v>
      </c>
      <c r="F6" s="20">
        <v>15472</v>
      </c>
      <c r="G6" s="20">
        <v>378</v>
      </c>
      <c r="H6" s="20">
        <v>15094</v>
      </c>
      <c r="I6" s="20">
        <v>521</v>
      </c>
      <c r="J6" s="20">
        <v>26</v>
      </c>
      <c r="K6" s="20">
        <v>495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56</v>
      </c>
      <c r="C7" s="20">
        <v>15281</v>
      </c>
      <c r="D7" s="20">
        <v>3661</v>
      </c>
      <c r="E7" s="20">
        <v>11620</v>
      </c>
      <c r="F7" s="20">
        <v>14560</v>
      </c>
      <c r="G7" s="20">
        <v>3501</v>
      </c>
      <c r="H7" s="20">
        <v>11059</v>
      </c>
      <c r="I7" s="20">
        <v>721</v>
      </c>
      <c r="J7" s="20">
        <v>160</v>
      </c>
      <c r="K7" s="20">
        <v>561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57</v>
      </c>
      <c r="C8" s="20">
        <v>16973</v>
      </c>
      <c r="D8" s="20">
        <v>586</v>
      </c>
      <c r="E8" s="20">
        <v>16387</v>
      </c>
      <c r="F8" s="20">
        <v>16179</v>
      </c>
      <c r="G8" s="20">
        <v>547</v>
      </c>
      <c r="H8" s="20">
        <v>15632</v>
      </c>
      <c r="I8" s="20">
        <v>794</v>
      </c>
      <c r="J8" s="20">
        <v>39</v>
      </c>
      <c r="K8" s="20">
        <v>755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58</v>
      </c>
      <c r="C9" s="20">
        <v>19665</v>
      </c>
      <c r="D9" s="20">
        <v>6711</v>
      </c>
      <c r="E9" s="20">
        <v>12954</v>
      </c>
      <c r="F9" s="20">
        <v>18991</v>
      </c>
      <c r="G9" s="20">
        <v>6511</v>
      </c>
      <c r="H9" s="20">
        <v>12480</v>
      </c>
      <c r="I9" s="20">
        <v>674</v>
      </c>
      <c r="J9" s="20">
        <v>200</v>
      </c>
      <c r="K9" s="20">
        <v>474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59</v>
      </c>
      <c r="C10" s="20">
        <v>16762</v>
      </c>
      <c r="D10" s="20">
        <v>3808</v>
      </c>
      <c r="E10" s="20">
        <v>12954</v>
      </c>
      <c r="F10" s="20">
        <v>16231</v>
      </c>
      <c r="G10" s="20">
        <v>3735</v>
      </c>
      <c r="H10" s="20">
        <v>12496</v>
      </c>
      <c r="I10" s="20">
        <v>531</v>
      </c>
      <c r="J10" s="20">
        <v>73</v>
      </c>
      <c r="K10" s="20">
        <v>458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60</v>
      </c>
      <c r="C11" s="20">
        <v>26270</v>
      </c>
      <c r="D11" s="20">
        <v>1594</v>
      </c>
      <c r="E11" s="20">
        <v>24676</v>
      </c>
      <c r="F11" s="20">
        <v>25481</v>
      </c>
      <c r="G11" s="20">
        <v>1534</v>
      </c>
      <c r="H11" s="20">
        <v>23947</v>
      </c>
      <c r="I11" s="20">
        <v>789</v>
      </c>
      <c r="J11" s="20">
        <v>60</v>
      </c>
      <c r="K11" s="20">
        <v>729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61</v>
      </c>
      <c r="C12" s="20">
        <v>13174</v>
      </c>
      <c r="D12" s="20">
        <v>2036</v>
      </c>
      <c r="E12" s="20">
        <v>11138</v>
      </c>
      <c r="F12" s="20">
        <v>12811</v>
      </c>
      <c r="G12" s="20">
        <v>1986</v>
      </c>
      <c r="H12" s="20">
        <v>10825</v>
      </c>
      <c r="I12" s="20">
        <v>363</v>
      </c>
      <c r="J12" s="20">
        <v>50</v>
      </c>
      <c r="K12" s="20">
        <v>313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62</v>
      </c>
      <c r="C13" s="20">
        <v>34962</v>
      </c>
      <c r="D13" s="20">
        <v>9216</v>
      </c>
      <c r="E13" s="20">
        <v>25746</v>
      </c>
      <c r="F13" s="20">
        <v>34283</v>
      </c>
      <c r="G13" s="20">
        <v>9102</v>
      </c>
      <c r="H13" s="20">
        <v>25181</v>
      </c>
      <c r="I13" s="20">
        <v>679</v>
      </c>
      <c r="J13" s="20">
        <v>114</v>
      </c>
      <c r="K13" s="20">
        <v>565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63</v>
      </c>
      <c r="C14" s="20">
        <v>27306</v>
      </c>
      <c r="D14" s="20">
        <v>13208</v>
      </c>
      <c r="E14" s="20">
        <v>14098</v>
      </c>
      <c r="F14" s="20">
        <v>26741</v>
      </c>
      <c r="G14" s="20">
        <v>13060</v>
      </c>
      <c r="H14" s="20">
        <v>13681</v>
      </c>
      <c r="I14" s="20">
        <v>565</v>
      </c>
      <c r="J14" s="20">
        <v>148</v>
      </c>
      <c r="K14" s="20">
        <v>417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64</v>
      </c>
      <c r="C15" s="24">
        <v>17105</v>
      </c>
      <c r="D15" s="24">
        <v>5856</v>
      </c>
      <c r="E15" s="24">
        <v>11249</v>
      </c>
      <c r="F15" s="24">
        <v>16797</v>
      </c>
      <c r="G15" s="24">
        <v>5766</v>
      </c>
      <c r="H15" s="24">
        <v>11031</v>
      </c>
      <c r="I15" s="24">
        <v>308</v>
      </c>
      <c r="J15" s="24">
        <v>90</v>
      </c>
      <c r="K15" s="24">
        <v>218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117</v>
      </c>
      <c r="C16" s="34">
        <f>SUM(C5:C15)</f>
        <v>248518</v>
      </c>
      <c r="D16" s="34">
        <f aca="true" t="shared" si="3" ref="D16:K16">SUM(D5:D15)</f>
        <v>48075</v>
      </c>
      <c r="E16" s="34">
        <f t="shared" si="3"/>
        <v>200443</v>
      </c>
      <c r="F16" s="34">
        <f t="shared" si="3"/>
        <v>240751</v>
      </c>
      <c r="G16" s="34">
        <f t="shared" si="3"/>
        <v>47055</v>
      </c>
      <c r="H16" s="34">
        <f t="shared" si="3"/>
        <v>193696</v>
      </c>
      <c r="I16" s="34">
        <f t="shared" si="3"/>
        <v>7767</v>
      </c>
      <c r="J16" s="34">
        <f t="shared" si="3"/>
        <v>1020</v>
      </c>
      <c r="K16" s="34">
        <f t="shared" si="3"/>
        <v>6747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65</v>
      </c>
      <c r="C17" s="27">
        <v>6209</v>
      </c>
      <c r="D17" s="27">
        <v>4673</v>
      </c>
      <c r="E17" s="27">
        <v>1536</v>
      </c>
      <c r="F17" s="27">
        <v>6069</v>
      </c>
      <c r="G17" s="27">
        <v>4594</v>
      </c>
      <c r="H17" s="27">
        <v>1475</v>
      </c>
      <c r="I17" s="27">
        <v>140</v>
      </c>
      <c r="J17" s="27">
        <v>79</v>
      </c>
      <c r="K17" s="27">
        <v>61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66</v>
      </c>
      <c r="C18" s="20">
        <v>4135</v>
      </c>
      <c r="D18" s="20">
        <v>2833</v>
      </c>
      <c r="E18" s="20">
        <v>1302</v>
      </c>
      <c r="F18" s="20">
        <v>4075</v>
      </c>
      <c r="G18" s="20">
        <v>2804</v>
      </c>
      <c r="H18" s="20">
        <v>1271</v>
      </c>
      <c r="I18" s="20">
        <v>60</v>
      </c>
      <c r="J18" s="20">
        <v>29</v>
      </c>
      <c r="K18" s="20">
        <v>31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67</v>
      </c>
      <c r="C19" s="20">
        <v>1878</v>
      </c>
      <c r="D19" s="20">
        <v>1185</v>
      </c>
      <c r="E19" s="20">
        <v>693</v>
      </c>
      <c r="F19" s="20">
        <v>1798</v>
      </c>
      <c r="G19" s="20">
        <v>1139</v>
      </c>
      <c r="H19" s="20">
        <v>659</v>
      </c>
      <c r="I19" s="20">
        <v>80</v>
      </c>
      <c r="J19" s="20">
        <v>46</v>
      </c>
      <c r="K19" s="20">
        <v>34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68</v>
      </c>
      <c r="C20" s="20">
        <v>8269</v>
      </c>
      <c r="D20" s="20">
        <v>5273</v>
      </c>
      <c r="E20" s="20">
        <v>2996</v>
      </c>
      <c r="F20" s="20">
        <v>8022</v>
      </c>
      <c r="G20" s="20">
        <v>5088</v>
      </c>
      <c r="H20" s="20">
        <v>2934</v>
      </c>
      <c r="I20" s="20">
        <v>247</v>
      </c>
      <c r="J20" s="20">
        <v>185</v>
      </c>
      <c r="K20" s="20">
        <v>62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69</v>
      </c>
      <c r="C21" s="20">
        <v>10085</v>
      </c>
      <c r="D21" s="20">
        <v>5588</v>
      </c>
      <c r="E21" s="20">
        <v>4497</v>
      </c>
      <c r="F21" s="20">
        <v>9812</v>
      </c>
      <c r="G21" s="20">
        <v>5465</v>
      </c>
      <c r="H21" s="20">
        <v>4347</v>
      </c>
      <c r="I21" s="20">
        <v>273</v>
      </c>
      <c r="J21" s="20">
        <v>123</v>
      </c>
      <c r="K21" s="20">
        <v>150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70</v>
      </c>
      <c r="C22" s="20">
        <v>5957</v>
      </c>
      <c r="D22" s="20">
        <v>2896</v>
      </c>
      <c r="E22" s="20">
        <v>3061</v>
      </c>
      <c r="F22" s="20">
        <v>5631</v>
      </c>
      <c r="G22" s="20">
        <v>2754</v>
      </c>
      <c r="H22" s="20">
        <v>2877</v>
      </c>
      <c r="I22" s="20">
        <v>326</v>
      </c>
      <c r="J22" s="20">
        <v>142</v>
      </c>
      <c r="K22" s="20">
        <v>184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71</v>
      </c>
      <c r="C23" s="20">
        <v>2578</v>
      </c>
      <c r="D23" s="20">
        <v>1273</v>
      </c>
      <c r="E23" s="20">
        <v>1305</v>
      </c>
      <c r="F23" s="20">
        <v>2497</v>
      </c>
      <c r="G23" s="20">
        <v>1228</v>
      </c>
      <c r="H23" s="20">
        <v>1269</v>
      </c>
      <c r="I23" s="20">
        <v>81</v>
      </c>
      <c r="J23" s="20">
        <v>45</v>
      </c>
      <c r="K23" s="20">
        <v>36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72</v>
      </c>
      <c r="C24" s="20">
        <v>4334</v>
      </c>
      <c r="D24" s="20">
        <v>1126</v>
      </c>
      <c r="E24" s="20">
        <v>3208</v>
      </c>
      <c r="F24" s="20">
        <v>4242</v>
      </c>
      <c r="G24" s="20">
        <v>1104</v>
      </c>
      <c r="H24" s="20">
        <v>3138</v>
      </c>
      <c r="I24" s="20">
        <v>92</v>
      </c>
      <c r="J24" s="20">
        <v>22</v>
      </c>
      <c r="K24" s="20">
        <v>70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73</v>
      </c>
      <c r="C25" s="20">
        <v>3130</v>
      </c>
      <c r="D25" s="20">
        <v>1613</v>
      </c>
      <c r="E25" s="20">
        <v>1517</v>
      </c>
      <c r="F25" s="20">
        <v>3078</v>
      </c>
      <c r="G25" s="20">
        <v>1586</v>
      </c>
      <c r="H25" s="20">
        <v>1492</v>
      </c>
      <c r="I25" s="20">
        <v>52</v>
      </c>
      <c r="J25" s="20">
        <v>27</v>
      </c>
      <c r="K25" s="20">
        <v>25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74</v>
      </c>
      <c r="C26" s="20">
        <v>14069</v>
      </c>
      <c r="D26" s="20">
        <v>3565</v>
      </c>
      <c r="E26" s="20">
        <v>10504</v>
      </c>
      <c r="F26" s="20">
        <v>13739</v>
      </c>
      <c r="G26" s="20">
        <v>3454</v>
      </c>
      <c r="H26" s="20">
        <v>10285</v>
      </c>
      <c r="I26" s="20">
        <v>330</v>
      </c>
      <c r="J26" s="20">
        <v>111</v>
      </c>
      <c r="K26" s="20">
        <v>219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75</v>
      </c>
      <c r="C27" s="20">
        <v>5213</v>
      </c>
      <c r="D27" s="20">
        <v>79</v>
      </c>
      <c r="E27" s="20">
        <v>5134</v>
      </c>
      <c r="F27" s="20">
        <v>5109</v>
      </c>
      <c r="G27" s="20">
        <v>77</v>
      </c>
      <c r="H27" s="20">
        <v>5032</v>
      </c>
      <c r="I27" s="20">
        <v>104</v>
      </c>
      <c r="J27" s="20">
        <v>2</v>
      </c>
      <c r="K27" s="20">
        <v>102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76</v>
      </c>
      <c r="C28" s="20">
        <v>8078</v>
      </c>
      <c r="D28" s="20">
        <v>239</v>
      </c>
      <c r="E28" s="20">
        <v>7839</v>
      </c>
      <c r="F28" s="20">
        <v>7794</v>
      </c>
      <c r="G28" s="20">
        <v>224</v>
      </c>
      <c r="H28" s="20">
        <v>7570</v>
      </c>
      <c r="I28" s="20">
        <v>284</v>
      </c>
      <c r="J28" s="20">
        <v>15</v>
      </c>
      <c r="K28" s="20">
        <v>269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77</v>
      </c>
      <c r="C29" s="20">
        <v>5724</v>
      </c>
      <c r="D29" s="20">
        <v>1248</v>
      </c>
      <c r="E29" s="20">
        <v>4476</v>
      </c>
      <c r="F29" s="20">
        <v>5593</v>
      </c>
      <c r="G29" s="20">
        <v>1220</v>
      </c>
      <c r="H29" s="20">
        <v>4373</v>
      </c>
      <c r="I29" s="20">
        <v>131</v>
      </c>
      <c r="J29" s="20">
        <v>28</v>
      </c>
      <c r="K29" s="20">
        <v>103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78</v>
      </c>
      <c r="C30" s="20">
        <v>8063</v>
      </c>
      <c r="D30" s="20">
        <v>3344</v>
      </c>
      <c r="E30" s="20">
        <v>4719</v>
      </c>
      <c r="F30" s="20">
        <v>7854</v>
      </c>
      <c r="G30" s="20">
        <v>3267</v>
      </c>
      <c r="H30" s="20">
        <v>4587</v>
      </c>
      <c r="I30" s="20">
        <v>209</v>
      </c>
      <c r="J30" s="20">
        <v>77</v>
      </c>
      <c r="K30" s="20">
        <v>132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79</v>
      </c>
      <c r="C31" s="20">
        <v>8989</v>
      </c>
      <c r="D31" s="20">
        <v>1879</v>
      </c>
      <c r="E31" s="20">
        <v>7110</v>
      </c>
      <c r="F31" s="20">
        <v>8653</v>
      </c>
      <c r="G31" s="20">
        <v>1824</v>
      </c>
      <c r="H31" s="20">
        <v>6829</v>
      </c>
      <c r="I31" s="20">
        <v>336</v>
      </c>
      <c r="J31" s="20">
        <v>55</v>
      </c>
      <c r="K31" s="20">
        <v>281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80</v>
      </c>
      <c r="C32" s="20">
        <v>4122</v>
      </c>
      <c r="D32" s="20">
        <v>712</v>
      </c>
      <c r="E32" s="20">
        <v>3410</v>
      </c>
      <c r="F32" s="20">
        <v>3986</v>
      </c>
      <c r="G32" s="20">
        <v>685</v>
      </c>
      <c r="H32" s="20">
        <v>3301</v>
      </c>
      <c r="I32" s="20">
        <v>136</v>
      </c>
      <c r="J32" s="20">
        <v>27</v>
      </c>
      <c r="K32" s="20">
        <v>109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81</v>
      </c>
      <c r="C33" s="20">
        <v>7167</v>
      </c>
      <c r="D33" s="20">
        <v>942</v>
      </c>
      <c r="E33" s="20">
        <v>6225</v>
      </c>
      <c r="F33" s="20">
        <v>6937</v>
      </c>
      <c r="G33" s="20">
        <v>905</v>
      </c>
      <c r="H33" s="20">
        <v>6032</v>
      </c>
      <c r="I33" s="20">
        <v>230</v>
      </c>
      <c r="J33" s="20">
        <v>37</v>
      </c>
      <c r="K33" s="20">
        <v>193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82</v>
      </c>
      <c r="C34" s="20">
        <v>538</v>
      </c>
      <c r="D34" s="20">
        <v>263</v>
      </c>
      <c r="E34" s="20">
        <v>275</v>
      </c>
      <c r="F34" s="20">
        <v>523</v>
      </c>
      <c r="G34" s="20">
        <v>254</v>
      </c>
      <c r="H34" s="20">
        <v>269</v>
      </c>
      <c r="I34" s="20">
        <v>15</v>
      </c>
      <c r="J34" s="20">
        <v>9</v>
      </c>
      <c r="K34" s="20">
        <v>6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83</v>
      </c>
      <c r="C35" s="24">
        <v>692</v>
      </c>
      <c r="D35" s="24">
        <v>396</v>
      </c>
      <c r="E35" s="24">
        <v>296</v>
      </c>
      <c r="F35" s="24">
        <v>664</v>
      </c>
      <c r="G35" s="24">
        <v>372</v>
      </c>
      <c r="H35" s="24">
        <v>292</v>
      </c>
      <c r="I35" s="24">
        <v>28</v>
      </c>
      <c r="J35" s="24">
        <v>24</v>
      </c>
      <c r="K35" s="24">
        <v>4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84</v>
      </c>
      <c r="C36" s="24">
        <v>1399</v>
      </c>
      <c r="D36" s="24">
        <v>1139</v>
      </c>
      <c r="E36" s="24">
        <v>260</v>
      </c>
      <c r="F36" s="24">
        <v>1391</v>
      </c>
      <c r="G36" s="24">
        <v>1133</v>
      </c>
      <c r="H36" s="24">
        <v>258</v>
      </c>
      <c r="I36" s="24">
        <v>8</v>
      </c>
      <c r="J36" s="24">
        <v>6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85</v>
      </c>
      <c r="C37" s="20">
        <v>317</v>
      </c>
      <c r="D37" s="20">
        <v>258</v>
      </c>
      <c r="E37" s="20">
        <v>59</v>
      </c>
      <c r="F37" s="20">
        <v>315</v>
      </c>
      <c r="G37" s="20">
        <v>258</v>
      </c>
      <c r="H37" s="20">
        <v>57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86</v>
      </c>
      <c r="C38" s="27">
        <v>721</v>
      </c>
      <c r="D38" s="27">
        <v>364</v>
      </c>
      <c r="E38" s="27">
        <v>357</v>
      </c>
      <c r="F38" s="27">
        <v>696</v>
      </c>
      <c r="G38" s="27">
        <v>359</v>
      </c>
      <c r="H38" s="27">
        <v>337</v>
      </c>
      <c r="I38" s="27">
        <v>25</v>
      </c>
      <c r="J38" s="27">
        <v>5</v>
      </c>
      <c r="K38" s="27">
        <v>20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87</v>
      </c>
      <c r="C39" s="27">
        <v>153</v>
      </c>
      <c r="D39" s="27">
        <v>47</v>
      </c>
      <c r="E39" s="27">
        <v>106</v>
      </c>
      <c r="F39" s="27">
        <v>146</v>
      </c>
      <c r="G39" s="27">
        <v>46</v>
      </c>
      <c r="H39" s="27">
        <v>100</v>
      </c>
      <c r="I39" s="27">
        <v>7</v>
      </c>
      <c r="J39" s="27">
        <v>1</v>
      </c>
      <c r="K39" s="27">
        <v>6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88</v>
      </c>
      <c r="C40" s="27">
        <v>1423</v>
      </c>
      <c r="D40" s="27">
        <v>1050</v>
      </c>
      <c r="E40" s="27">
        <v>373</v>
      </c>
      <c r="F40" s="20">
        <v>1411</v>
      </c>
      <c r="G40" s="20">
        <v>1041</v>
      </c>
      <c r="H40" s="20">
        <v>370</v>
      </c>
      <c r="I40" s="27">
        <v>12</v>
      </c>
      <c r="J40" s="27">
        <v>9</v>
      </c>
      <c r="K40" s="27">
        <v>3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89</v>
      </c>
      <c r="C41" s="20">
        <v>1806</v>
      </c>
      <c r="D41" s="20">
        <v>1331</v>
      </c>
      <c r="E41" s="20">
        <v>475</v>
      </c>
      <c r="F41" s="20">
        <v>1772</v>
      </c>
      <c r="G41" s="20">
        <v>1308</v>
      </c>
      <c r="H41" s="20">
        <v>464</v>
      </c>
      <c r="I41" s="20">
        <v>34</v>
      </c>
      <c r="J41" s="20">
        <v>23</v>
      </c>
      <c r="K41" s="20">
        <v>11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90</v>
      </c>
      <c r="C42" s="20">
        <v>5614</v>
      </c>
      <c r="D42" s="20">
        <v>2934</v>
      </c>
      <c r="E42" s="20">
        <v>2680</v>
      </c>
      <c r="F42" s="20">
        <v>5541</v>
      </c>
      <c r="G42" s="20">
        <v>2913</v>
      </c>
      <c r="H42" s="20">
        <v>2628</v>
      </c>
      <c r="I42" s="20">
        <v>73</v>
      </c>
      <c r="J42" s="20">
        <v>21</v>
      </c>
      <c r="K42" s="20">
        <v>52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91</v>
      </c>
      <c r="C43" s="20">
        <v>10599</v>
      </c>
      <c r="D43" s="20">
        <v>3935</v>
      </c>
      <c r="E43" s="20">
        <v>6664</v>
      </c>
      <c r="F43" s="20">
        <v>10381</v>
      </c>
      <c r="G43" s="20">
        <v>3811</v>
      </c>
      <c r="H43" s="20">
        <v>6570</v>
      </c>
      <c r="I43" s="20">
        <v>218</v>
      </c>
      <c r="J43" s="20">
        <v>124</v>
      </c>
      <c r="K43" s="20">
        <v>94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92</v>
      </c>
      <c r="C44" s="20">
        <v>768</v>
      </c>
      <c r="D44" s="20">
        <v>278</v>
      </c>
      <c r="E44" s="20">
        <v>490</v>
      </c>
      <c r="F44" s="20">
        <v>744</v>
      </c>
      <c r="G44" s="20">
        <v>268</v>
      </c>
      <c r="H44" s="20">
        <v>476</v>
      </c>
      <c r="I44" s="20">
        <v>24</v>
      </c>
      <c r="J44" s="20">
        <v>10</v>
      </c>
      <c r="K44" s="20">
        <v>14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93</v>
      </c>
      <c r="C45" s="20">
        <v>4114</v>
      </c>
      <c r="D45" s="20">
        <v>2541</v>
      </c>
      <c r="E45" s="20">
        <v>1573</v>
      </c>
      <c r="F45" s="20">
        <v>3977</v>
      </c>
      <c r="G45" s="20">
        <v>2479</v>
      </c>
      <c r="H45" s="20">
        <v>1498</v>
      </c>
      <c r="I45" s="20">
        <v>137</v>
      </c>
      <c r="J45" s="20">
        <v>62</v>
      </c>
      <c r="K45" s="20">
        <v>75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94</v>
      </c>
      <c r="C46" s="24">
        <v>1388</v>
      </c>
      <c r="D46" s="24">
        <v>812</v>
      </c>
      <c r="E46" s="24">
        <v>576</v>
      </c>
      <c r="F46" s="24">
        <v>1348</v>
      </c>
      <c r="G46" s="24">
        <v>794</v>
      </c>
      <c r="H46" s="24">
        <v>554</v>
      </c>
      <c r="I46" s="24">
        <v>40</v>
      </c>
      <c r="J46" s="24">
        <v>18</v>
      </c>
      <c r="K46" s="24">
        <v>22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137532</v>
      </c>
      <c r="D47" s="37">
        <f aca="true" t="shared" si="4" ref="D47:K47">SUM(D17:D46)</f>
        <v>53816</v>
      </c>
      <c r="E47" s="37">
        <f t="shared" si="4"/>
        <v>83716</v>
      </c>
      <c r="F47" s="37">
        <f t="shared" si="4"/>
        <v>133798</v>
      </c>
      <c r="G47" s="37">
        <f t="shared" si="4"/>
        <v>52454</v>
      </c>
      <c r="H47" s="37">
        <f t="shared" si="4"/>
        <v>81344</v>
      </c>
      <c r="I47" s="37">
        <f t="shared" si="4"/>
        <v>3734</v>
      </c>
      <c r="J47" s="37">
        <f t="shared" si="4"/>
        <v>1362</v>
      </c>
      <c r="K47" s="37">
        <f t="shared" si="4"/>
        <v>2372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386050</v>
      </c>
      <c r="D48" s="40">
        <f aca="true" t="shared" si="5" ref="D48:K48">D16+D47</f>
        <v>101891</v>
      </c>
      <c r="E48" s="40">
        <f t="shared" si="5"/>
        <v>284159</v>
      </c>
      <c r="F48" s="40">
        <f t="shared" si="5"/>
        <v>374549</v>
      </c>
      <c r="G48" s="40">
        <f t="shared" si="5"/>
        <v>99509</v>
      </c>
      <c r="H48" s="40">
        <f t="shared" si="5"/>
        <v>275040</v>
      </c>
      <c r="I48" s="40">
        <f t="shared" si="5"/>
        <v>11501</v>
      </c>
      <c r="J48" s="40">
        <f t="shared" si="5"/>
        <v>2382</v>
      </c>
      <c r="K48" s="40">
        <f t="shared" si="5"/>
        <v>9119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0"/>
  <sheetViews>
    <sheetView showGridLines="0" zoomScale="70" zoomScaleNormal="70" zoomScaleSheetLayoutView="75" zoomScalePageLayoutView="0" workbookViewId="0" topLeftCell="GZ1">
      <selection activeCell="F18" sqref="F18"/>
    </sheetView>
  </sheetViews>
  <sheetFormatPr defaultColWidth="12.5976562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3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4" t="s">
        <v>120</v>
      </c>
      <c r="N1" s="44" t="s">
        <v>120</v>
      </c>
      <c r="AA1" s="44" t="s">
        <v>120</v>
      </c>
      <c r="AN1" s="44" t="s">
        <v>120</v>
      </c>
      <c r="BA1" s="44" t="s">
        <v>120</v>
      </c>
      <c r="BN1" s="44" t="s">
        <v>120</v>
      </c>
      <c r="CA1" s="44" t="s">
        <v>120</v>
      </c>
      <c r="CN1" s="44" t="s">
        <v>120</v>
      </c>
      <c r="DA1" s="44" t="s">
        <v>120</v>
      </c>
      <c r="DN1" s="44" t="s">
        <v>120</v>
      </c>
      <c r="EA1" s="44" t="s">
        <v>120</v>
      </c>
      <c r="EN1" s="44" t="s">
        <v>120</v>
      </c>
      <c r="FA1" s="44" t="s">
        <v>120</v>
      </c>
      <c r="FN1" s="44" t="s">
        <v>120</v>
      </c>
      <c r="GA1" s="44" t="s">
        <v>120</v>
      </c>
      <c r="GN1" s="44" t="s">
        <v>120</v>
      </c>
      <c r="HA1" s="44" t="s">
        <v>120</v>
      </c>
      <c r="HN1" s="44" t="s">
        <v>120</v>
      </c>
      <c r="IA1" s="44" t="s">
        <v>120</v>
      </c>
    </row>
    <row r="2" spans="1:243" s="28" customFormat="1" ht="17.25">
      <c r="A2" s="28" t="s">
        <v>95</v>
      </c>
      <c r="N2" s="28" t="s">
        <v>96</v>
      </c>
      <c r="Z2" s="31"/>
      <c r="AA2" s="28" t="s">
        <v>97</v>
      </c>
      <c r="AM2" s="31"/>
      <c r="AN2" s="28" t="s">
        <v>98</v>
      </c>
      <c r="AZ2" s="31"/>
      <c r="BA2" s="28" t="s">
        <v>99</v>
      </c>
      <c r="BM2" s="31"/>
      <c r="BN2" s="28" t="s">
        <v>100</v>
      </c>
      <c r="BZ2" s="31"/>
      <c r="CA2" s="28" t="s">
        <v>101</v>
      </c>
      <c r="CM2" s="31"/>
      <c r="CN2" s="28" t="s">
        <v>102</v>
      </c>
      <c r="CZ2" s="31"/>
      <c r="DA2" s="28" t="s">
        <v>103</v>
      </c>
      <c r="DN2" s="28" t="s">
        <v>104</v>
      </c>
      <c r="EA2" s="29" t="s">
        <v>105</v>
      </c>
      <c r="EC2" s="29"/>
      <c r="ED2" s="29"/>
      <c r="EE2" s="29"/>
      <c r="EF2" s="29"/>
      <c r="EG2" s="29"/>
      <c r="EH2" s="29"/>
      <c r="EI2" s="29"/>
      <c r="EM2" s="29"/>
      <c r="EN2" s="29" t="s">
        <v>106</v>
      </c>
      <c r="EP2" s="29"/>
      <c r="EQ2" s="29"/>
      <c r="ER2" s="29"/>
      <c r="ES2" s="29"/>
      <c r="ET2" s="29"/>
      <c r="EU2" s="29"/>
      <c r="EV2" s="29"/>
      <c r="FA2" s="29" t="s">
        <v>107</v>
      </c>
      <c r="FC2" s="29"/>
      <c r="FD2" s="29"/>
      <c r="FE2" s="29"/>
      <c r="FF2" s="29"/>
      <c r="FG2" s="29"/>
      <c r="FH2" s="29"/>
      <c r="FI2" s="29"/>
      <c r="FN2" s="29" t="s">
        <v>108</v>
      </c>
      <c r="FP2" s="29"/>
      <c r="FQ2" s="29"/>
      <c r="FR2" s="29"/>
      <c r="FS2" s="29"/>
      <c r="FT2" s="29"/>
      <c r="FU2" s="29"/>
      <c r="FV2" s="29"/>
      <c r="GA2" s="29" t="s">
        <v>109</v>
      </c>
      <c r="GC2" s="29"/>
      <c r="GD2" s="29"/>
      <c r="GE2" s="29"/>
      <c r="GF2" s="29"/>
      <c r="GG2" s="29"/>
      <c r="GH2" s="29"/>
      <c r="GI2" s="29"/>
      <c r="GN2" s="29" t="s">
        <v>110</v>
      </c>
      <c r="GP2" s="29"/>
      <c r="GQ2" s="29"/>
      <c r="GR2" s="29"/>
      <c r="GS2" s="29"/>
      <c r="GT2" s="29"/>
      <c r="GU2" s="29"/>
      <c r="GV2" s="29"/>
      <c r="HA2" s="29" t="s">
        <v>111</v>
      </c>
      <c r="HC2" s="29"/>
      <c r="HD2" s="29"/>
      <c r="HE2" s="29"/>
      <c r="HF2" s="29"/>
      <c r="HG2" s="29"/>
      <c r="HH2" s="29"/>
      <c r="HI2" s="29"/>
      <c r="HN2" s="29" t="s">
        <v>112</v>
      </c>
      <c r="HP2" s="29"/>
      <c r="HQ2" s="29"/>
      <c r="HR2" s="29"/>
      <c r="HS2" s="29"/>
      <c r="HT2" s="29"/>
      <c r="HU2" s="29"/>
      <c r="HV2" s="29"/>
      <c r="IA2" s="29" t="s">
        <v>113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101" t="s">
        <v>37</v>
      </c>
      <c r="B3" s="99" t="s">
        <v>39</v>
      </c>
      <c r="C3" s="98" t="s">
        <v>40</v>
      </c>
      <c r="D3" s="98"/>
      <c r="E3" s="98"/>
      <c r="F3" s="102" t="s">
        <v>41</v>
      </c>
      <c r="G3" s="104"/>
      <c r="H3" s="102" t="s">
        <v>122</v>
      </c>
      <c r="I3" s="103"/>
      <c r="J3" s="98" t="s">
        <v>46</v>
      </c>
      <c r="K3" s="98"/>
      <c r="L3" s="98"/>
      <c r="N3" s="101" t="s">
        <v>37</v>
      </c>
      <c r="O3" s="99" t="s">
        <v>39</v>
      </c>
      <c r="P3" s="98" t="s">
        <v>40</v>
      </c>
      <c r="Q3" s="98"/>
      <c r="R3" s="98"/>
      <c r="S3" s="102" t="s">
        <v>41</v>
      </c>
      <c r="T3" s="104"/>
      <c r="U3" s="102" t="s">
        <v>122</v>
      </c>
      <c r="V3" s="103"/>
      <c r="W3" s="98" t="s">
        <v>46</v>
      </c>
      <c r="X3" s="98"/>
      <c r="Y3" s="98"/>
      <c r="Z3" s="47"/>
      <c r="AA3" s="101" t="s">
        <v>37</v>
      </c>
      <c r="AB3" s="99" t="s">
        <v>38</v>
      </c>
      <c r="AC3" s="98" t="s">
        <v>40</v>
      </c>
      <c r="AD3" s="98"/>
      <c r="AE3" s="98"/>
      <c r="AF3" s="102" t="s">
        <v>41</v>
      </c>
      <c r="AG3" s="104"/>
      <c r="AH3" s="102" t="s">
        <v>122</v>
      </c>
      <c r="AI3" s="103"/>
      <c r="AJ3" s="98" t="s">
        <v>46</v>
      </c>
      <c r="AK3" s="98"/>
      <c r="AL3" s="98"/>
      <c r="AM3" s="49"/>
      <c r="AN3" s="101" t="s">
        <v>37</v>
      </c>
      <c r="AO3" s="99" t="s">
        <v>38</v>
      </c>
      <c r="AP3" s="98" t="s">
        <v>40</v>
      </c>
      <c r="AQ3" s="98"/>
      <c r="AR3" s="98"/>
      <c r="AS3" s="102" t="s">
        <v>41</v>
      </c>
      <c r="AT3" s="104"/>
      <c r="AU3" s="102" t="s">
        <v>122</v>
      </c>
      <c r="AV3" s="103"/>
      <c r="AW3" s="98" t="s">
        <v>46</v>
      </c>
      <c r="AX3" s="98"/>
      <c r="AY3" s="98"/>
      <c r="AZ3" s="47"/>
      <c r="BA3" s="101" t="s">
        <v>37</v>
      </c>
      <c r="BB3" s="99" t="s">
        <v>38</v>
      </c>
      <c r="BC3" s="98" t="s">
        <v>40</v>
      </c>
      <c r="BD3" s="98"/>
      <c r="BE3" s="98"/>
      <c r="BF3" s="102" t="s">
        <v>41</v>
      </c>
      <c r="BG3" s="104"/>
      <c r="BH3" s="102" t="s">
        <v>122</v>
      </c>
      <c r="BI3" s="103"/>
      <c r="BJ3" s="98" t="s">
        <v>46</v>
      </c>
      <c r="BK3" s="98"/>
      <c r="BL3" s="98"/>
      <c r="BM3" s="47"/>
      <c r="BN3" s="101" t="s">
        <v>37</v>
      </c>
      <c r="BO3" s="99" t="s">
        <v>38</v>
      </c>
      <c r="BP3" s="98" t="s">
        <v>40</v>
      </c>
      <c r="BQ3" s="98"/>
      <c r="BR3" s="98"/>
      <c r="BS3" s="102" t="s">
        <v>41</v>
      </c>
      <c r="BT3" s="104"/>
      <c r="BU3" s="102" t="s">
        <v>122</v>
      </c>
      <c r="BV3" s="103"/>
      <c r="BW3" s="98" t="s">
        <v>46</v>
      </c>
      <c r="BX3" s="98"/>
      <c r="BY3" s="98"/>
      <c r="BZ3" s="47"/>
      <c r="CA3" s="101" t="s">
        <v>37</v>
      </c>
      <c r="CB3" s="99" t="s">
        <v>38</v>
      </c>
      <c r="CC3" s="98" t="s">
        <v>40</v>
      </c>
      <c r="CD3" s="98"/>
      <c r="CE3" s="98"/>
      <c r="CF3" s="102" t="s">
        <v>41</v>
      </c>
      <c r="CG3" s="104"/>
      <c r="CH3" s="102" t="s">
        <v>122</v>
      </c>
      <c r="CI3" s="103"/>
      <c r="CJ3" s="98" t="s">
        <v>46</v>
      </c>
      <c r="CK3" s="98"/>
      <c r="CL3" s="98"/>
      <c r="CM3" s="47"/>
      <c r="CN3" s="101" t="s">
        <v>37</v>
      </c>
      <c r="CO3" s="99" t="s">
        <v>38</v>
      </c>
      <c r="CP3" s="98" t="s">
        <v>40</v>
      </c>
      <c r="CQ3" s="98"/>
      <c r="CR3" s="98"/>
      <c r="CS3" s="102" t="s">
        <v>41</v>
      </c>
      <c r="CT3" s="104"/>
      <c r="CU3" s="102" t="s">
        <v>122</v>
      </c>
      <c r="CV3" s="103"/>
      <c r="CW3" s="98" t="s">
        <v>46</v>
      </c>
      <c r="CX3" s="98"/>
      <c r="CY3" s="98"/>
      <c r="CZ3" s="49"/>
      <c r="DA3" s="101" t="s">
        <v>37</v>
      </c>
      <c r="DB3" s="99" t="s">
        <v>38</v>
      </c>
      <c r="DC3" s="98" t="s">
        <v>40</v>
      </c>
      <c r="DD3" s="98"/>
      <c r="DE3" s="98"/>
      <c r="DF3" s="102" t="s">
        <v>41</v>
      </c>
      <c r="DG3" s="104"/>
      <c r="DH3" s="102" t="s">
        <v>122</v>
      </c>
      <c r="DI3" s="103"/>
      <c r="DJ3" s="98" t="s">
        <v>46</v>
      </c>
      <c r="DK3" s="98"/>
      <c r="DL3" s="98"/>
      <c r="DN3" s="101" t="s">
        <v>37</v>
      </c>
      <c r="DO3" s="99" t="s">
        <v>38</v>
      </c>
      <c r="DP3" s="98" t="s">
        <v>40</v>
      </c>
      <c r="DQ3" s="98"/>
      <c r="DR3" s="98"/>
      <c r="DS3" s="102" t="s">
        <v>41</v>
      </c>
      <c r="DT3" s="104"/>
      <c r="DU3" s="102" t="s">
        <v>122</v>
      </c>
      <c r="DV3" s="103"/>
      <c r="DW3" s="98" t="s">
        <v>46</v>
      </c>
      <c r="DX3" s="98"/>
      <c r="DY3" s="98"/>
      <c r="EA3" s="101" t="s">
        <v>37</v>
      </c>
      <c r="EB3" s="99" t="s">
        <v>38</v>
      </c>
      <c r="EC3" s="98" t="s">
        <v>40</v>
      </c>
      <c r="ED3" s="98"/>
      <c r="EE3" s="98"/>
      <c r="EF3" s="102" t="s">
        <v>41</v>
      </c>
      <c r="EG3" s="104"/>
      <c r="EH3" s="102" t="s">
        <v>122</v>
      </c>
      <c r="EI3" s="103"/>
      <c r="EJ3" s="98" t="s">
        <v>46</v>
      </c>
      <c r="EK3" s="98"/>
      <c r="EL3" s="98"/>
      <c r="EN3" s="101" t="s">
        <v>37</v>
      </c>
      <c r="EO3" s="99" t="s">
        <v>38</v>
      </c>
      <c r="EP3" s="98" t="s">
        <v>40</v>
      </c>
      <c r="EQ3" s="98"/>
      <c r="ER3" s="98"/>
      <c r="ES3" s="102" t="s">
        <v>41</v>
      </c>
      <c r="ET3" s="104"/>
      <c r="EU3" s="102" t="s">
        <v>122</v>
      </c>
      <c r="EV3" s="103"/>
      <c r="EW3" s="98" t="s">
        <v>46</v>
      </c>
      <c r="EX3" s="98"/>
      <c r="EY3" s="98"/>
      <c r="FA3" s="101" t="s">
        <v>37</v>
      </c>
      <c r="FB3" s="99" t="s">
        <v>38</v>
      </c>
      <c r="FC3" s="98" t="s">
        <v>40</v>
      </c>
      <c r="FD3" s="98"/>
      <c r="FE3" s="98"/>
      <c r="FF3" s="102" t="s">
        <v>41</v>
      </c>
      <c r="FG3" s="104"/>
      <c r="FH3" s="102" t="s">
        <v>122</v>
      </c>
      <c r="FI3" s="103"/>
      <c r="FJ3" s="98" t="s">
        <v>46</v>
      </c>
      <c r="FK3" s="98"/>
      <c r="FL3" s="98"/>
      <c r="FN3" s="101" t="s">
        <v>37</v>
      </c>
      <c r="FO3" s="99" t="s">
        <v>38</v>
      </c>
      <c r="FP3" s="98" t="s">
        <v>40</v>
      </c>
      <c r="FQ3" s="98"/>
      <c r="FR3" s="98"/>
      <c r="FS3" s="102" t="s">
        <v>41</v>
      </c>
      <c r="FT3" s="104"/>
      <c r="FU3" s="102" t="s">
        <v>122</v>
      </c>
      <c r="FV3" s="103"/>
      <c r="FW3" s="98" t="s">
        <v>46</v>
      </c>
      <c r="FX3" s="98"/>
      <c r="FY3" s="98"/>
      <c r="GA3" s="101" t="s">
        <v>37</v>
      </c>
      <c r="GB3" s="99" t="s">
        <v>38</v>
      </c>
      <c r="GC3" s="98" t="s">
        <v>40</v>
      </c>
      <c r="GD3" s="98"/>
      <c r="GE3" s="98"/>
      <c r="GF3" s="102" t="s">
        <v>41</v>
      </c>
      <c r="GG3" s="104"/>
      <c r="GH3" s="102" t="s">
        <v>122</v>
      </c>
      <c r="GI3" s="103"/>
      <c r="GJ3" s="98" t="s">
        <v>46</v>
      </c>
      <c r="GK3" s="98"/>
      <c r="GL3" s="98"/>
      <c r="GN3" s="101" t="s">
        <v>37</v>
      </c>
      <c r="GO3" s="99" t="s">
        <v>38</v>
      </c>
      <c r="GP3" s="98" t="s">
        <v>40</v>
      </c>
      <c r="GQ3" s="98"/>
      <c r="GR3" s="98"/>
      <c r="GS3" s="102" t="s">
        <v>41</v>
      </c>
      <c r="GT3" s="104"/>
      <c r="GU3" s="102" t="s">
        <v>122</v>
      </c>
      <c r="GV3" s="103"/>
      <c r="GW3" s="98" t="s">
        <v>46</v>
      </c>
      <c r="GX3" s="98"/>
      <c r="GY3" s="98"/>
      <c r="HA3" s="101" t="s">
        <v>37</v>
      </c>
      <c r="HB3" s="99" t="s">
        <v>38</v>
      </c>
      <c r="HC3" s="98" t="s">
        <v>40</v>
      </c>
      <c r="HD3" s="98"/>
      <c r="HE3" s="98"/>
      <c r="HF3" s="102" t="s">
        <v>41</v>
      </c>
      <c r="HG3" s="104"/>
      <c r="HH3" s="102" t="s">
        <v>122</v>
      </c>
      <c r="HI3" s="103"/>
      <c r="HJ3" s="98" t="s">
        <v>46</v>
      </c>
      <c r="HK3" s="98"/>
      <c r="HL3" s="98"/>
      <c r="HN3" s="101" t="s">
        <v>37</v>
      </c>
      <c r="HO3" s="99" t="s">
        <v>38</v>
      </c>
      <c r="HP3" s="98" t="s">
        <v>40</v>
      </c>
      <c r="HQ3" s="98"/>
      <c r="HR3" s="98"/>
      <c r="HS3" s="102" t="s">
        <v>41</v>
      </c>
      <c r="HT3" s="104"/>
      <c r="HU3" s="102" t="s">
        <v>122</v>
      </c>
      <c r="HV3" s="103"/>
      <c r="HW3" s="98" t="s">
        <v>46</v>
      </c>
      <c r="HX3" s="98"/>
      <c r="HY3" s="98"/>
      <c r="IA3" s="101" t="s">
        <v>37</v>
      </c>
      <c r="IB3" s="99" t="s">
        <v>38</v>
      </c>
      <c r="IC3" s="98" t="s">
        <v>40</v>
      </c>
      <c r="ID3" s="98"/>
      <c r="IE3" s="98"/>
      <c r="IF3" s="102" t="s">
        <v>41</v>
      </c>
      <c r="IG3" s="104"/>
      <c r="IH3" s="102" t="s">
        <v>122</v>
      </c>
      <c r="II3" s="103"/>
      <c r="IJ3" s="98" t="s">
        <v>46</v>
      </c>
      <c r="IK3" s="98"/>
      <c r="IL3" s="98"/>
    </row>
    <row r="4" spans="1:246" s="7" customFormat="1" ht="54" customHeight="1">
      <c r="A4" s="101"/>
      <c r="B4" s="100"/>
      <c r="C4" s="45" t="s">
        <v>134</v>
      </c>
      <c r="D4" s="45" t="s">
        <v>135</v>
      </c>
      <c r="E4" s="45" t="s">
        <v>136</v>
      </c>
      <c r="F4" s="45" t="s">
        <v>33</v>
      </c>
      <c r="G4" s="45" t="s">
        <v>43</v>
      </c>
      <c r="H4" s="45" t="s">
        <v>123</v>
      </c>
      <c r="I4" s="45" t="s">
        <v>124</v>
      </c>
      <c r="J4" s="46" t="s">
        <v>48</v>
      </c>
      <c r="K4" s="46" t="s">
        <v>47</v>
      </c>
      <c r="L4" s="46" t="s">
        <v>42</v>
      </c>
      <c r="N4" s="101"/>
      <c r="O4" s="100"/>
      <c r="P4" s="45" t="s">
        <v>1</v>
      </c>
      <c r="Q4" s="45" t="s">
        <v>2</v>
      </c>
      <c r="R4" s="45" t="s">
        <v>42</v>
      </c>
      <c r="S4" s="45" t="s">
        <v>33</v>
      </c>
      <c r="T4" s="45" t="s">
        <v>43</v>
      </c>
      <c r="U4" s="45" t="s">
        <v>123</v>
      </c>
      <c r="V4" s="45" t="s">
        <v>124</v>
      </c>
      <c r="W4" s="46" t="s">
        <v>48</v>
      </c>
      <c r="X4" s="46" t="s">
        <v>47</v>
      </c>
      <c r="Y4" s="46" t="s">
        <v>42</v>
      </c>
      <c r="Z4" s="48"/>
      <c r="AA4" s="101"/>
      <c r="AB4" s="100"/>
      <c r="AC4" s="45" t="s">
        <v>1</v>
      </c>
      <c r="AD4" s="45" t="s">
        <v>2</v>
      </c>
      <c r="AE4" s="45" t="s">
        <v>42</v>
      </c>
      <c r="AF4" s="45" t="s">
        <v>33</v>
      </c>
      <c r="AG4" s="45" t="s">
        <v>43</v>
      </c>
      <c r="AH4" s="45" t="s">
        <v>123</v>
      </c>
      <c r="AI4" s="45" t="s">
        <v>124</v>
      </c>
      <c r="AJ4" s="46" t="s">
        <v>48</v>
      </c>
      <c r="AK4" s="46" t="s">
        <v>47</v>
      </c>
      <c r="AL4" s="46" t="s">
        <v>42</v>
      </c>
      <c r="AM4" s="49"/>
      <c r="AN4" s="101"/>
      <c r="AO4" s="100"/>
      <c r="AP4" s="45" t="s">
        <v>1</v>
      </c>
      <c r="AQ4" s="45" t="s">
        <v>2</v>
      </c>
      <c r="AR4" s="45" t="s">
        <v>42</v>
      </c>
      <c r="AS4" s="45" t="s">
        <v>33</v>
      </c>
      <c r="AT4" s="45" t="s">
        <v>43</v>
      </c>
      <c r="AU4" s="45" t="s">
        <v>123</v>
      </c>
      <c r="AV4" s="45" t="s">
        <v>124</v>
      </c>
      <c r="AW4" s="46" t="s">
        <v>48</v>
      </c>
      <c r="AX4" s="46" t="s">
        <v>47</v>
      </c>
      <c r="AY4" s="46" t="s">
        <v>42</v>
      </c>
      <c r="AZ4" s="48"/>
      <c r="BA4" s="101"/>
      <c r="BB4" s="100"/>
      <c r="BC4" s="45" t="s">
        <v>1</v>
      </c>
      <c r="BD4" s="45" t="s">
        <v>2</v>
      </c>
      <c r="BE4" s="45" t="s">
        <v>42</v>
      </c>
      <c r="BF4" s="45" t="s">
        <v>33</v>
      </c>
      <c r="BG4" s="45" t="s">
        <v>43</v>
      </c>
      <c r="BH4" s="45" t="s">
        <v>123</v>
      </c>
      <c r="BI4" s="45" t="s">
        <v>124</v>
      </c>
      <c r="BJ4" s="46" t="s">
        <v>48</v>
      </c>
      <c r="BK4" s="46" t="s">
        <v>47</v>
      </c>
      <c r="BL4" s="46" t="s">
        <v>42</v>
      </c>
      <c r="BM4" s="48"/>
      <c r="BN4" s="101"/>
      <c r="BO4" s="100"/>
      <c r="BP4" s="45" t="s">
        <v>1</v>
      </c>
      <c r="BQ4" s="45" t="s">
        <v>2</v>
      </c>
      <c r="BR4" s="45" t="s">
        <v>42</v>
      </c>
      <c r="BS4" s="45" t="s">
        <v>33</v>
      </c>
      <c r="BT4" s="45" t="s">
        <v>43</v>
      </c>
      <c r="BU4" s="45" t="s">
        <v>123</v>
      </c>
      <c r="BV4" s="45" t="s">
        <v>124</v>
      </c>
      <c r="BW4" s="46" t="s">
        <v>48</v>
      </c>
      <c r="BX4" s="46" t="s">
        <v>47</v>
      </c>
      <c r="BY4" s="46" t="s">
        <v>42</v>
      </c>
      <c r="BZ4" s="48"/>
      <c r="CA4" s="101"/>
      <c r="CB4" s="100"/>
      <c r="CC4" s="45" t="s">
        <v>1</v>
      </c>
      <c r="CD4" s="45" t="s">
        <v>2</v>
      </c>
      <c r="CE4" s="45" t="s">
        <v>42</v>
      </c>
      <c r="CF4" s="45" t="s">
        <v>33</v>
      </c>
      <c r="CG4" s="45" t="s">
        <v>43</v>
      </c>
      <c r="CH4" s="45" t="s">
        <v>123</v>
      </c>
      <c r="CI4" s="45" t="s">
        <v>124</v>
      </c>
      <c r="CJ4" s="46" t="s">
        <v>48</v>
      </c>
      <c r="CK4" s="46" t="s">
        <v>47</v>
      </c>
      <c r="CL4" s="46" t="s">
        <v>42</v>
      </c>
      <c r="CM4" s="48"/>
      <c r="CN4" s="101"/>
      <c r="CO4" s="100"/>
      <c r="CP4" s="45" t="s">
        <v>1</v>
      </c>
      <c r="CQ4" s="45" t="s">
        <v>2</v>
      </c>
      <c r="CR4" s="45" t="s">
        <v>42</v>
      </c>
      <c r="CS4" s="45" t="s">
        <v>33</v>
      </c>
      <c r="CT4" s="45" t="s">
        <v>43</v>
      </c>
      <c r="CU4" s="45" t="s">
        <v>123</v>
      </c>
      <c r="CV4" s="45" t="s">
        <v>124</v>
      </c>
      <c r="CW4" s="46" t="s">
        <v>48</v>
      </c>
      <c r="CX4" s="46" t="s">
        <v>47</v>
      </c>
      <c r="CY4" s="46" t="s">
        <v>42</v>
      </c>
      <c r="CZ4" s="49"/>
      <c r="DA4" s="101"/>
      <c r="DB4" s="100"/>
      <c r="DC4" s="45" t="s">
        <v>1</v>
      </c>
      <c r="DD4" s="45" t="s">
        <v>2</v>
      </c>
      <c r="DE4" s="45" t="s">
        <v>42</v>
      </c>
      <c r="DF4" s="45" t="s">
        <v>33</v>
      </c>
      <c r="DG4" s="45" t="s">
        <v>43</v>
      </c>
      <c r="DH4" s="45" t="s">
        <v>123</v>
      </c>
      <c r="DI4" s="45" t="s">
        <v>124</v>
      </c>
      <c r="DJ4" s="46" t="s">
        <v>48</v>
      </c>
      <c r="DK4" s="46" t="s">
        <v>47</v>
      </c>
      <c r="DL4" s="46" t="s">
        <v>42</v>
      </c>
      <c r="DN4" s="101"/>
      <c r="DO4" s="100"/>
      <c r="DP4" s="45" t="s">
        <v>1</v>
      </c>
      <c r="DQ4" s="45" t="s">
        <v>2</v>
      </c>
      <c r="DR4" s="45" t="s">
        <v>42</v>
      </c>
      <c r="DS4" s="45" t="s">
        <v>33</v>
      </c>
      <c r="DT4" s="45" t="s">
        <v>43</v>
      </c>
      <c r="DU4" s="45" t="s">
        <v>123</v>
      </c>
      <c r="DV4" s="45" t="s">
        <v>124</v>
      </c>
      <c r="DW4" s="46" t="s">
        <v>48</v>
      </c>
      <c r="DX4" s="46" t="s">
        <v>47</v>
      </c>
      <c r="DY4" s="46" t="s">
        <v>42</v>
      </c>
      <c r="EA4" s="101"/>
      <c r="EB4" s="100"/>
      <c r="EC4" s="45" t="s">
        <v>1</v>
      </c>
      <c r="ED4" s="45" t="s">
        <v>2</v>
      </c>
      <c r="EE4" s="45" t="s">
        <v>42</v>
      </c>
      <c r="EF4" s="45" t="s">
        <v>33</v>
      </c>
      <c r="EG4" s="45" t="s">
        <v>43</v>
      </c>
      <c r="EH4" s="45" t="s">
        <v>123</v>
      </c>
      <c r="EI4" s="45" t="s">
        <v>124</v>
      </c>
      <c r="EJ4" s="46" t="s">
        <v>48</v>
      </c>
      <c r="EK4" s="46" t="s">
        <v>47</v>
      </c>
      <c r="EL4" s="46" t="s">
        <v>42</v>
      </c>
      <c r="EN4" s="101"/>
      <c r="EO4" s="100"/>
      <c r="EP4" s="45" t="s">
        <v>1</v>
      </c>
      <c r="EQ4" s="45" t="s">
        <v>2</v>
      </c>
      <c r="ER4" s="45" t="s">
        <v>42</v>
      </c>
      <c r="ES4" s="45" t="s">
        <v>33</v>
      </c>
      <c r="ET4" s="45" t="s">
        <v>43</v>
      </c>
      <c r="EU4" s="45" t="s">
        <v>123</v>
      </c>
      <c r="EV4" s="45" t="s">
        <v>124</v>
      </c>
      <c r="EW4" s="46" t="s">
        <v>48</v>
      </c>
      <c r="EX4" s="46" t="s">
        <v>47</v>
      </c>
      <c r="EY4" s="46" t="s">
        <v>42</v>
      </c>
      <c r="FA4" s="101"/>
      <c r="FB4" s="100"/>
      <c r="FC4" s="45" t="s">
        <v>1</v>
      </c>
      <c r="FD4" s="45" t="s">
        <v>2</v>
      </c>
      <c r="FE4" s="45" t="s">
        <v>42</v>
      </c>
      <c r="FF4" s="45" t="s">
        <v>33</v>
      </c>
      <c r="FG4" s="45" t="s">
        <v>43</v>
      </c>
      <c r="FH4" s="45" t="s">
        <v>123</v>
      </c>
      <c r="FI4" s="45" t="s">
        <v>124</v>
      </c>
      <c r="FJ4" s="46" t="s">
        <v>48</v>
      </c>
      <c r="FK4" s="46" t="s">
        <v>47</v>
      </c>
      <c r="FL4" s="46" t="s">
        <v>42</v>
      </c>
      <c r="FN4" s="101"/>
      <c r="FO4" s="100"/>
      <c r="FP4" s="45" t="s">
        <v>1</v>
      </c>
      <c r="FQ4" s="45" t="s">
        <v>2</v>
      </c>
      <c r="FR4" s="45" t="s">
        <v>42</v>
      </c>
      <c r="FS4" s="45" t="s">
        <v>33</v>
      </c>
      <c r="FT4" s="45" t="s">
        <v>43</v>
      </c>
      <c r="FU4" s="45" t="s">
        <v>123</v>
      </c>
      <c r="FV4" s="45" t="s">
        <v>124</v>
      </c>
      <c r="FW4" s="46" t="s">
        <v>48</v>
      </c>
      <c r="FX4" s="46" t="s">
        <v>47</v>
      </c>
      <c r="FY4" s="46" t="s">
        <v>42</v>
      </c>
      <c r="GA4" s="101"/>
      <c r="GB4" s="100"/>
      <c r="GC4" s="45" t="s">
        <v>1</v>
      </c>
      <c r="GD4" s="45" t="s">
        <v>2</v>
      </c>
      <c r="GE4" s="45" t="s">
        <v>42</v>
      </c>
      <c r="GF4" s="45" t="s">
        <v>33</v>
      </c>
      <c r="GG4" s="45" t="s">
        <v>43</v>
      </c>
      <c r="GH4" s="45" t="s">
        <v>123</v>
      </c>
      <c r="GI4" s="45" t="s">
        <v>124</v>
      </c>
      <c r="GJ4" s="46" t="s">
        <v>48</v>
      </c>
      <c r="GK4" s="46" t="s">
        <v>47</v>
      </c>
      <c r="GL4" s="46" t="s">
        <v>42</v>
      </c>
      <c r="GN4" s="101"/>
      <c r="GO4" s="100"/>
      <c r="GP4" s="45" t="s">
        <v>1</v>
      </c>
      <c r="GQ4" s="45" t="s">
        <v>2</v>
      </c>
      <c r="GR4" s="45" t="s">
        <v>42</v>
      </c>
      <c r="GS4" s="45" t="s">
        <v>33</v>
      </c>
      <c r="GT4" s="45" t="s">
        <v>43</v>
      </c>
      <c r="GU4" s="45" t="s">
        <v>123</v>
      </c>
      <c r="GV4" s="45" t="s">
        <v>124</v>
      </c>
      <c r="GW4" s="46" t="s">
        <v>48</v>
      </c>
      <c r="GX4" s="46" t="s">
        <v>47</v>
      </c>
      <c r="GY4" s="46" t="s">
        <v>42</v>
      </c>
      <c r="HA4" s="101"/>
      <c r="HB4" s="100"/>
      <c r="HC4" s="45" t="s">
        <v>1</v>
      </c>
      <c r="HD4" s="45" t="s">
        <v>2</v>
      </c>
      <c r="HE4" s="45" t="s">
        <v>42</v>
      </c>
      <c r="HF4" s="45" t="s">
        <v>33</v>
      </c>
      <c r="HG4" s="45" t="s">
        <v>43</v>
      </c>
      <c r="HH4" s="45" t="s">
        <v>123</v>
      </c>
      <c r="HI4" s="45" t="s">
        <v>124</v>
      </c>
      <c r="HJ4" s="46" t="s">
        <v>48</v>
      </c>
      <c r="HK4" s="46" t="s">
        <v>47</v>
      </c>
      <c r="HL4" s="46" t="s">
        <v>42</v>
      </c>
      <c r="HN4" s="101"/>
      <c r="HO4" s="100"/>
      <c r="HP4" s="45" t="s">
        <v>1</v>
      </c>
      <c r="HQ4" s="45" t="s">
        <v>2</v>
      </c>
      <c r="HR4" s="45" t="s">
        <v>42</v>
      </c>
      <c r="HS4" s="45" t="s">
        <v>33</v>
      </c>
      <c r="HT4" s="45" t="s">
        <v>43</v>
      </c>
      <c r="HU4" s="45" t="s">
        <v>123</v>
      </c>
      <c r="HV4" s="45" t="s">
        <v>124</v>
      </c>
      <c r="HW4" s="46" t="s">
        <v>48</v>
      </c>
      <c r="HX4" s="46" t="s">
        <v>47</v>
      </c>
      <c r="HY4" s="46" t="s">
        <v>42</v>
      </c>
      <c r="IA4" s="101"/>
      <c r="IB4" s="100"/>
      <c r="IC4" s="45" t="s">
        <v>1</v>
      </c>
      <c r="ID4" s="45" t="s">
        <v>2</v>
      </c>
      <c r="IE4" s="45" t="s">
        <v>42</v>
      </c>
      <c r="IF4" s="45" t="s">
        <v>33</v>
      </c>
      <c r="IG4" s="45" t="s">
        <v>43</v>
      </c>
      <c r="IH4" s="45" t="s">
        <v>123</v>
      </c>
      <c r="II4" s="45" t="s">
        <v>124</v>
      </c>
      <c r="IJ4" s="46" t="s">
        <v>48</v>
      </c>
      <c r="IK4" s="46" t="s">
        <v>47</v>
      </c>
      <c r="IL4" s="46" t="s">
        <v>42</v>
      </c>
    </row>
    <row r="5" spans="1:256" s="7" customFormat="1" ht="15" customHeight="1">
      <c r="A5" s="13">
        <v>1</v>
      </c>
      <c r="B5" s="14" t="s">
        <v>54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50"/>
      <c r="AN5" s="13">
        <v>1</v>
      </c>
      <c r="AO5" s="14" t="str">
        <f>AB5</f>
        <v>那 覇 市</v>
      </c>
      <c r="AP5" s="15">
        <v>23575</v>
      </c>
      <c r="AQ5" s="15">
        <v>263688</v>
      </c>
      <c r="AR5" s="15">
        <v>263502</v>
      </c>
      <c r="AS5" s="15">
        <v>8216556</v>
      </c>
      <c r="AT5" s="15">
        <v>8215033</v>
      </c>
      <c r="AU5" s="15">
        <v>2407708</v>
      </c>
      <c r="AV5" s="15">
        <v>2407247</v>
      </c>
      <c r="AW5" s="15">
        <v>59</v>
      </c>
      <c r="AX5" s="15">
        <v>508</v>
      </c>
      <c r="AY5" s="15">
        <v>504</v>
      </c>
      <c r="AZ5" s="30"/>
      <c r="BA5" s="13">
        <v>1</v>
      </c>
      <c r="BB5" s="14" t="str">
        <f>AO5</f>
        <v>那 覇 市</v>
      </c>
      <c r="BC5" s="15">
        <v>0</v>
      </c>
      <c r="BD5" s="15">
        <v>10094456</v>
      </c>
      <c r="BE5" s="15">
        <v>10086711</v>
      </c>
      <c r="BF5" s="15">
        <v>745035235</v>
      </c>
      <c r="BG5" s="15">
        <v>744554339</v>
      </c>
      <c r="BH5" s="15">
        <v>115981932</v>
      </c>
      <c r="BI5" s="15">
        <v>115905603</v>
      </c>
      <c r="BJ5" s="15">
        <v>0</v>
      </c>
      <c r="BK5" s="15">
        <v>52186</v>
      </c>
      <c r="BL5" s="15">
        <v>51452</v>
      </c>
      <c r="BM5" s="30"/>
      <c r="BN5" s="13">
        <v>1</v>
      </c>
      <c r="BO5" s="14" t="str">
        <f>BB5</f>
        <v>那 覇 市</v>
      </c>
      <c r="BP5" s="15">
        <v>0</v>
      </c>
      <c r="BQ5" s="15">
        <v>1180794</v>
      </c>
      <c r="BR5" s="15">
        <v>1180448</v>
      </c>
      <c r="BS5" s="15">
        <v>77182440</v>
      </c>
      <c r="BT5" s="15">
        <v>77163447</v>
      </c>
      <c r="BU5" s="15">
        <v>24000170</v>
      </c>
      <c r="BV5" s="15">
        <v>23994177</v>
      </c>
      <c r="BW5" s="15">
        <v>0</v>
      </c>
      <c r="BX5" s="15">
        <v>12198</v>
      </c>
      <c r="BY5" s="15">
        <v>12052</v>
      </c>
      <c r="BZ5" s="30"/>
      <c r="CA5" s="13">
        <v>1</v>
      </c>
      <c r="CB5" s="14" t="str">
        <f>BO5</f>
        <v>那 覇 市</v>
      </c>
      <c r="CC5" s="15">
        <v>0</v>
      </c>
      <c r="CD5" s="15">
        <v>4724130</v>
      </c>
      <c r="CE5" s="15">
        <v>4723655</v>
      </c>
      <c r="CF5" s="15">
        <v>457698147</v>
      </c>
      <c r="CG5" s="15">
        <v>457666918</v>
      </c>
      <c r="CH5" s="15">
        <v>297001086</v>
      </c>
      <c r="CI5" s="15">
        <v>296980808</v>
      </c>
      <c r="CJ5" s="15">
        <v>0</v>
      </c>
      <c r="CK5" s="15">
        <v>16273</v>
      </c>
      <c r="CL5" s="15">
        <v>16159</v>
      </c>
      <c r="CM5" s="30"/>
      <c r="CN5" s="13">
        <v>1</v>
      </c>
      <c r="CO5" s="14" t="str">
        <f>CB5</f>
        <v>那 覇 市</v>
      </c>
      <c r="CP5" s="15">
        <v>2572551</v>
      </c>
      <c r="CQ5" s="15">
        <v>15999380</v>
      </c>
      <c r="CR5" s="15">
        <v>15990814</v>
      </c>
      <c r="CS5" s="15">
        <v>1279915822</v>
      </c>
      <c r="CT5" s="15">
        <v>1279384704</v>
      </c>
      <c r="CU5" s="15">
        <v>436983188</v>
      </c>
      <c r="CV5" s="15">
        <v>436880588</v>
      </c>
      <c r="CW5" s="15">
        <v>5095</v>
      </c>
      <c r="CX5" s="15">
        <v>80657</v>
      </c>
      <c r="CY5" s="15">
        <v>79663</v>
      </c>
      <c r="CZ5" s="50"/>
      <c r="DA5" s="13">
        <v>1</v>
      </c>
      <c r="DB5" s="14" t="str">
        <f>CO5</f>
        <v>那 覇 市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6"/>
      <c r="DN5" s="13">
        <v>1</v>
      </c>
      <c r="DO5" s="14" t="str">
        <f>DB5</f>
        <v>那 覇 市</v>
      </c>
      <c r="DP5" s="15">
        <v>0</v>
      </c>
      <c r="DQ5" s="15">
        <v>0</v>
      </c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6"/>
      <c r="EA5" s="13">
        <v>1</v>
      </c>
      <c r="EB5" s="14" t="str">
        <f>DO5</f>
        <v>那 覇 市</v>
      </c>
      <c r="EC5" s="15">
        <v>2814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44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/>
      <c r="FA5" s="13">
        <v>1</v>
      </c>
      <c r="FB5" s="14" t="str">
        <f>EO5</f>
        <v>那 覇 市</v>
      </c>
      <c r="FC5" s="15">
        <v>11962</v>
      </c>
      <c r="FD5" s="15">
        <v>58542</v>
      </c>
      <c r="FE5" s="15">
        <v>47928</v>
      </c>
      <c r="FF5" s="15">
        <v>282582</v>
      </c>
      <c r="FG5" s="15">
        <v>281338</v>
      </c>
      <c r="FH5" s="15">
        <v>177231</v>
      </c>
      <c r="FI5" s="15">
        <v>176397</v>
      </c>
      <c r="FJ5" s="15">
        <v>39</v>
      </c>
      <c r="FK5" s="15">
        <v>104</v>
      </c>
      <c r="FL5" s="15">
        <v>73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125164</v>
      </c>
      <c r="GD5" s="15">
        <v>196229</v>
      </c>
      <c r="GE5" s="15">
        <v>185195</v>
      </c>
      <c r="GF5" s="15">
        <v>1397638</v>
      </c>
      <c r="GG5" s="15">
        <v>1394467</v>
      </c>
      <c r="GH5" s="15">
        <v>886611</v>
      </c>
      <c r="GI5" s="15">
        <v>884552</v>
      </c>
      <c r="GJ5" s="15">
        <v>329</v>
      </c>
      <c r="GK5" s="15">
        <v>342</v>
      </c>
      <c r="GL5" s="15">
        <v>319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N5" s="13">
        <v>1</v>
      </c>
      <c r="HO5" s="14" t="str">
        <f>HB5</f>
        <v>那 覇 市</v>
      </c>
      <c r="HP5" s="15">
        <v>0</v>
      </c>
      <c r="HQ5" s="15">
        <v>31971</v>
      </c>
      <c r="HR5" s="15">
        <v>31971</v>
      </c>
      <c r="HS5" s="15">
        <v>437843</v>
      </c>
      <c r="HT5" s="15">
        <v>437843</v>
      </c>
      <c r="HU5" s="15">
        <v>262706</v>
      </c>
      <c r="HV5" s="15">
        <v>262706</v>
      </c>
      <c r="HW5" s="15">
        <v>0</v>
      </c>
      <c r="HX5" s="15">
        <v>21</v>
      </c>
      <c r="HY5" s="15">
        <v>21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>SUM(C5,P5,AC5,AP5,CP5,DC5,DP5,EC5,EP5,FC5,FP5,GC5,GP5,HC5,HP5,IC5)</f>
        <v>2736066</v>
      </c>
      <c r="IO5" s="7">
        <f>SUM(D5,Q5,AD5,AQ5,CQ5,DD5,DQ5,ED5,EQ5,FD5,FQ5,GD5,GQ5,HD5,HQ5,ID5)</f>
        <v>16549810</v>
      </c>
      <c r="IP5" s="7">
        <f>SUM(E5,R5,AE5,AR5,CR5,DE5,DR5,EE5,ER5,FE5,FR5,GE5,GR5,HE5,HR5,IE5)</f>
        <v>16519410</v>
      </c>
      <c r="IQ5" s="7">
        <f>SUM(F5,S5,AF5,AS5,CS5,DF5,DS5,EF5,ES5,FF5,FS5,GF5,GS5,HF5,HS5,IF5)</f>
        <v>1290250441</v>
      </c>
      <c r="IR5" s="7">
        <f>SUM(G5,T5,AG5,AT5,CT5,DG5,DT5,EG5,ET5,FG5,FT5,GG5,GT5,HG5,HT5,IG5)</f>
        <v>1289713385</v>
      </c>
      <c r="IS5" s="7">
        <f>SUM(I5,V5,AI5,AV5,CV5,DI5,DV5,EI5,EV5,FI5,FV5,GI5,GV5,HI5,HV5,II5)</f>
        <v>440611490</v>
      </c>
      <c r="IT5" s="7">
        <f>SUM(J5,W5,AJ5,AW5,CW5,DJ5,DW5,EJ5,EW5,FJ5,FW5,GJ5,GW5,HJ5,HW5,IJ5)</f>
        <v>5566</v>
      </c>
      <c r="IU5" s="7">
        <f>SUM(K5,X5,AK5,AX5,CX5,DK5,DX5,EK5,EX5,FK5,FX5,GK5,GX5,HK5,HX5,IK5)</f>
        <v>81632</v>
      </c>
      <c r="IV5" s="7">
        <f>SUM(L5,Y5,AL5,AY5,CY5,DL5,DY5,EL5,EY5,FL5,FY5,GL5,GY5,HL5,HY5,IL5)</f>
        <v>80580</v>
      </c>
    </row>
    <row r="6" spans="1:256" s="7" customFormat="1" ht="15" customHeight="1">
      <c r="A6" s="18">
        <v>2</v>
      </c>
      <c r="B6" s="19" t="s">
        <v>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23662</v>
      </c>
      <c r="Q6" s="20">
        <v>235444</v>
      </c>
      <c r="R6" s="20">
        <v>234962</v>
      </c>
      <c r="S6" s="20">
        <v>1739965</v>
      </c>
      <c r="T6" s="20">
        <v>1737454</v>
      </c>
      <c r="U6" s="20">
        <v>551482</v>
      </c>
      <c r="V6" s="20">
        <v>550658</v>
      </c>
      <c r="W6" s="20">
        <v>72</v>
      </c>
      <c r="X6" s="20">
        <v>504</v>
      </c>
      <c r="Y6" s="20">
        <v>500</v>
      </c>
      <c r="Z6" s="30"/>
      <c r="AA6" s="18">
        <v>2</v>
      </c>
      <c r="AB6" s="19" t="str">
        <f>O6</f>
        <v>宜野湾市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50"/>
      <c r="AN6" s="18">
        <v>2</v>
      </c>
      <c r="AO6" s="19" t="str">
        <f>AB6</f>
        <v>宜野湾市</v>
      </c>
      <c r="AP6" s="20">
        <v>42838</v>
      </c>
      <c r="AQ6" s="20">
        <v>508240</v>
      </c>
      <c r="AR6" s="20">
        <v>506819</v>
      </c>
      <c r="AS6" s="20">
        <v>10526984</v>
      </c>
      <c r="AT6" s="20">
        <v>10507645</v>
      </c>
      <c r="AU6" s="20">
        <v>2129596</v>
      </c>
      <c r="AV6" s="20">
        <v>2125268</v>
      </c>
      <c r="AW6" s="20">
        <v>113</v>
      </c>
      <c r="AX6" s="20">
        <v>1201</v>
      </c>
      <c r="AY6" s="20">
        <v>1174</v>
      </c>
      <c r="AZ6" s="30"/>
      <c r="BA6" s="18">
        <v>2</v>
      </c>
      <c r="BB6" s="19" t="str">
        <f>AO6</f>
        <v>宜野湾市</v>
      </c>
      <c r="BC6" s="20">
        <v>0</v>
      </c>
      <c r="BD6" s="20">
        <v>4131830</v>
      </c>
      <c r="BE6" s="20">
        <v>4128713</v>
      </c>
      <c r="BF6" s="20">
        <v>185539931</v>
      </c>
      <c r="BG6" s="20">
        <v>185417351</v>
      </c>
      <c r="BH6" s="20">
        <v>29317786</v>
      </c>
      <c r="BI6" s="20">
        <v>29298369</v>
      </c>
      <c r="BJ6" s="20">
        <v>0</v>
      </c>
      <c r="BK6" s="20">
        <v>19805</v>
      </c>
      <c r="BL6" s="20">
        <v>19599</v>
      </c>
      <c r="BM6" s="30"/>
      <c r="BN6" s="18">
        <v>2</v>
      </c>
      <c r="BO6" s="19" t="str">
        <f>BB6</f>
        <v>宜野湾市</v>
      </c>
      <c r="BP6" s="20">
        <v>0</v>
      </c>
      <c r="BQ6" s="20">
        <v>1214795</v>
      </c>
      <c r="BR6" s="20">
        <v>1213902</v>
      </c>
      <c r="BS6" s="20">
        <v>52000358</v>
      </c>
      <c r="BT6" s="20">
        <v>51966542</v>
      </c>
      <c r="BU6" s="20">
        <v>16449598</v>
      </c>
      <c r="BV6" s="20">
        <v>16438920</v>
      </c>
      <c r="BW6" s="20">
        <v>0</v>
      </c>
      <c r="BX6" s="20">
        <v>9347</v>
      </c>
      <c r="BY6" s="20">
        <v>9233</v>
      </c>
      <c r="BZ6" s="30"/>
      <c r="CA6" s="18">
        <v>2</v>
      </c>
      <c r="CB6" s="19" t="str">
        <f>BO6</f>
        <v>宜野湾市</v>
      </c>
      <c r="CC6" s="20">
        <v>0</v>
      </c>
      <c r="CD6" s="20">
        <v>1199814</v>
      </c>
      <c r="CE6" s="20">
        <v>1199752</v>
      </c>
      <c r="CF6" s="20">
        <v>59573587</v>
      </c>
      <c r="CG6" s="20">
        <v>59570817</v>
      </c>
      <c r="CH6" s="20">
        <v>38070051</v>
      </c>
      <c r="CI6" s="20">
        <v>38068244</v>
      </c>
      <c r="CJ6" s="20">
        <v>0</v>
      </c>
      <c r="CK6" s="20">
        <v>2984</v>
      </c>
      <c r="CL6" s="20">
        <v>2965</v>
      </c>
      <c r="CM6" s="30"/>
      <c r="CN6" s="18">
        <v>2</v>
      </c>
      <c r="CO6" s="19" t="str">
        <f>CB6</f>
        <v>宜野湾市</v>
      </c>
      <c r="CP6" s="20">
        <v>877248</v>
      </c>
      <c r="CQ6" s="20">
        <v>6546439</v>
      </c>
      <c r="CR6" s="20">
        <v>6542367</v>
      </c>
      <c r="CS6" s="20">
        <v>297113876</v>
      </c>
      <c r="CT6" s="20">
        <v>296954710</v>
      </c>
      <c r="CU6" s="20">
        <v>83837435</v>
      </c>
      <c r="CV6" s="20">
        <v>83805533</v>
      </c>
      <c r="CW6" s="20">
        <v>1150</v>
      </c>
      <c r="CX6" s="20">
        <v>32136</v>
      </c>
      <c r="CY6" s="20">
        <v>31797</v>
      </c>
      <c r="CZ6" s="50"/>
      <c r="DA6" s="18">
        <v>2</v>
      </c>
      <c r="DB6" s="19" t="str">
        <f>CO6</f>
        <v>宜野湾市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16"/>
      <c r="DN6" s="18">
        <v>2</v>
      </c>
      <c r="DO6" s="19" t="str">
        <f>DB6</f>
        <v>宜野湾市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16"/>
      <c r="EA6" s="18">
        <v>2</v>
      </c>
      <c r="EB6" s="19" t="str">
        <f>DO6</f>
        <v>宜野湾市</v>
      </c>
      <c r="EC6" s="20">
        <v>2960</v>
      </c>
      <c r="ED6" s="20">
        <v>4685</v>
      </c>
      <c r="EE6" s="20">
        <v>4685</v>
      </c>
      <c r="EF6" s="20">
        <v>76390</v>
      </c>
      <c r="EG6" s="20">
        <v>76390</v>
      </c>
      <c r="EH6" s="20">
        <v>46341</v>
      </c>
      <c r="EI6" s="20">
        <v>46341</v>
      </c>
      <c r="EJ6" s="20">
        <v>8</v>
      </c>
      <c r="EK6" s="20">
        <v>37</v>
      </c>
      <c r="EL6" s="20">
        <v>37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FA6" s="18">
        <v>2</v>
      </c>
      <c r="FB6" s="19" t="str">
        <f>EO6</f>
        <v>宜野湾市</v>
      </c>
      <c r="FC6" s="20">
        <v>0</v>
      </c>
      <c r="FD6" s="20">
        <v>0</v>
      </c>
      <c r="FE6" s="20">
        <v>0</v>
      </c>
      <c r="FF6" s="20">
        <v>0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49322</v>
      </c>
      <c r="GD6" s="20">
        <v>336706</v>
      </c>
      <c r="GE6" s="20">
        <v>335281</v>
      </c>
      <c r="GF6" s="20">
        <v>2822743</v>
      </c>
      <c r="GG6" s="20">
        <v>2816440</v>
      </c>
      <c r="GH6" s="20">
        <v>1795522</v>
      </c>
      <c r="GI6" s="20">
        <v>1791442</v>
      </c>
      <c r="GJ6" s="20">
        <v>164</v>
      </c>
      <c r="GK6" s="20">
        <v>948</v>
      </c>
      <c r="GL6" s="20">
        <v>913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0</v>
      </c>
      <c r="HD6" s="20">
        <v>0</v>
      </c>
      <c r="HE6" s="20">
        <v>0</v>
      </c>
      <c r="HF6" s="20">
        <v>0</v>
      </c>
      <c r="HG6" s="20">
        <v>0</v>
      </c>
      <c r="HH6" s="20">
        <v>0</v>
      </c>
      <c r="HI6" s="20">
        <v>0</v>
      </c>
      <c r="HJ6" s="20">
        <v>0</v>
      </c>
      <c r="HK6" s="20">
        <v>0</v>
      </c>
      <c r="HL6" s="20">
        <v>0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 aca="true" t="shared" si="0" ref="IN6:IN48">SUM(C6,P6,AC6,AP6,CP6,DC6,DP6,EC6,EP6,FC6,FP6,GC6,GP6,HC6,HP6,IC6)</f>
        <v>996030</v>
      </c>
      <c r="IO6" s="7">
        <f aca="true" t="shared" si="1" ref="IO6:IO48">SUM(D6,Q6,AD6,AQ6,CQ6,DD6,DQ6,ED6,EQ6,FD6,FQ6,GD6,GQ6,HD6,HQ6,ID6)</f>
        <v>7631514</v>
      </c>
      <c r="IP6" s="7">
        <f aca="true" t="shared" si="2" ref="IP6:IP48">SUM(E6,R6,AE6,AR6,CR6,DE6,DR6,EE6,ER6,FE6,FR6,GE6,GR6,HE6,HR6,IE6)</f>
        <v>7624114</v>
      </c>
      <c r="IQ6" s="7">
        <f aca="true" t="shared" si="3" ref="IQ6:IQ48">SUM(F6,S6,AF6,AS6,CS6,DF6,DS6,EF6,ES6,FF6,FS6,GF6,GS6,HF6,HS6,IF6)</f>
        <v>312279958</v>
      </c>
      <c r="IR6" s="7">
        <f aca="true" t="shared" si="4" ref="IR6:IR46">SUM(G6,T6,AG6,AT6,CT6,DG6,DT6,EG6,ET6,FG6,FT6,GG6,GT6,HG6,HT6,IG6)</f>
        <v>312092639</v>
      </c>
      <c r="IS6" s="7">
        <f aca="true" t="shared" si="5" ref="IS6:IS48">SUM(I6,V6,AI6,AV6,CV6,DI6,DV6,EI6,EV6,FI6,FV6,GI6,GV6,HI6,HV6,II6)</f>
        <v>88319242</v>
      </c>
      <c r="IT6" s="7">
        <f aca="true" t="shared" si="6" ref="IT6:IT48">SUM(J6,W6,AJ6,AW6,CW6,DJ6,DW6,EJ6,EW6,FJ6,FW6,GJ6,GW6,HJ6,HW6,IJ6)</f>
        <v>1507</v>
      </c>
      <c r="IU6" s="7">
        <f aca="true" t="shared" si="7" ref="IU6:IU48">SUM(K6,X6,AK6,AX6,CX6,DK6,DX6,EK6,EX6,FK6,FX6,GK6,GX6,HK6,HX6,IK6)</f>
        <v>34826</v>
      </c>
      <c r="IV6" s="7">
        <f aca="true" t="shared" si="8" ref="IV6:IV48">SUM(L6,Y6,AL6,AY6,CY6,DL6,DY6,EL6,EY6,FL6,FY6,GL6,GY6,HL6,HY6,IL6)</f>
        <v>34421</v>
      </c>
    </row>
    <row r="7" spans="1:256" s="7" customFormat="1" ht="15" customHeight="1">
      <c r="A7" s="18">
        <v>3</v>
      </c>
      <c r="B7" s="19" t="s">
        <v>56</v>
      </c>
      <c r="C7" s="20">
        <v>242561</v>
      </c>
      <c r="D7" s="20">
        <v>5663652</v>
      </c>
      <c r="E7" s="20">
        <v>4956228</v>
      </c>
      <c r="F7" s="20">
        <v>217377</v>
      </c>
      <c r="G7" s="20">
        <v>190935</v>
      </c>
      <c r="H7" s="20">
        <v>217377</v>
      </c>
      <c r="I7" s="20">
        <v>190935</v>
      </c>
      <c r="J7" s="20">
        <v>506</v>
      </c>
      <c r="K7" s="20">
        <v>4262</v>
      </c>
      <c r="L7" s="20">
        <v>3558</v>
      </c>
      <c r="M7" s="16"/>
      <c r="N7" s="18">
        <v>3</v>
      </c>
      <c r="O7" s="19" t="str">
        <f aca="true" t="shared" si="9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10" ref="AB7:AB35">O7</f>
        <v>石 垣 市</v>
      </c>
      <c r="AC7" s="20">
        <v>3138975</v>
      </c>
      <c r="AD7" s="20">
        <v>60828024</v>
      </c>
      <c r="AE7" s="20">
        <v>56527672</v>
      </c>
      <c r="AF7" s="20">
        <v>2114773</v>
      </c>
      <c r="AG7" s="20">
        <v>1964422</v>
      </c>
      <c r="AH7" s="20">
        <v>2114773</v>
      </c>
      <c r="AI7" s="20">
        <v>1964422</v>
      </c>
      <c r="AJ7" s="20">
        <v>1884</v>
      </c>
      <c r="AK7" s="20">
        <v>19515</v>
      </c>
      <c r="AL7" s="20">
        <v>16724</v>
      </c>
      <c r="AM7" s="50"/>
      <c r="AN7" s="18">
        <v>3</v>
      </c>
      <c r="AO7" s="19" t="str">
        <f aca="true" t="shared" si="11" ref="AO7:AO35">AB7</f>
        <v>石 垣 市</v>
      </c>
      <c r="AP7" s="20">
        <v>21434</v>
      </c>
      <c r="AQ7" s="20">
        <v>155203</v>
      </c>
      <c r="AR7" s="20">
        <v>143520</v>
      </c>
      <c r="AS7" s="20">
        <v>236180</v>
      </c>
      <c r="AT7" s="20">
        <v>232730</v>
      </c>
      <c r="AU7" s="20">
        <v>142208</v>
      </c>
      <c r="AV7" s="20">
        <v>140138</v>
      </c>
      <c r="AW7" s="20">
        <v>34</v>
      </c>
      <c r="AX7" s="20">
        <v>169</v>
      </c>
      <c r="AY7" s="20">
        <v>147</v>
      </c>
      <c r="AZ7" s="30"/>
      <c r="BA7" s="18">
        <v>3</v>
      </c>
      <c r="BB7" s="19" t="str">
        <f aca="true" t="shared" si="12" ref="BB7:BB35">AO7</f>
        <v>石 垣 市</v>
      </c>
      <c r="BC7" s="20">
        <v>0</v>
      </c>
      <c r="BD7" s="20">
        <v>2418871</v>
      </c>
      <c r="BE7" s="20">
        <v>2394052</v>
      </c>
      <c r="BF7" s="20">
        <v>54592532</v>
      </c>
      <c r="BG7" s="20">
        <v>54322431</v>
      </c>
      <c r="BH7" s="20">
        <v>8058229</v>
      </c>
      <c r="BI7" s="20">
        <v>8022933</v>
      </c>
      <c r="BJ7" s="20">
        <v>0</v>
      </c>
      <c r="BK7" s="20">
        <v>13063</v>
      </c>
      <c r="BL7" s="20">
        <v>12804</v>
      </c>
      <c r="BM7" s="30"/>
      <c r="BN7" s="18">
        <v>3</v>
      </c>
      <c r="BO7" s="19" t="str">
        <f aca="true" t="shared" si="13" ref="BO7:BO35">BB7</f>
        <v>石 垣 市</v>
      </c>
      <c r="BP7" s="20">
        <v>0</v>
      </c>
      <c r="BQ7" s="20">
        <v>1659890</v>
      </c>
      <c r="BR7" s="20">
        <v>1655489</v>
      </c>
      <c r="BS7" s="20">
        <v>26864870</v>
      </c>
      <c r="BT7" s="20">
        <v>26831119</v>
      </c>
      <c r="BU7" s="20">
        <v>7589750</v>
      </c>
      <c r="BV7" s="20">
        <v>7581478</v>
      </c>
      <c r="BW7" s="20">
        <v>0</v>
      </c>
      <c r="BX7" s="20">
        <v>8434</v>
      </c>
      <c r="BY7" s="20">
        <v>8325</v>
      </c>
      <c r="BZ7" s="30"/>
      <c r="CA7" s="18">
        <v>3</v>
      </c>
      <c r="CB7" s="19" t="str">
        <f aca="true" t="shared" si="14" ref="CB7:CB35">BO7</f>
        <v>石 垣 市</v>
      </c>
      <c r="CC7" s="20">
        <v>0</v>
      </c>
      <c r="CD7" s="20">
        <v>2701413</v>
      </c>
      <c r="CE7" s="20">
        <v>2700890</v>
      </c>
      <c r="CF7" s="20">
        <v>44189142</v>
      </c>
      <c r="CG7" s="20">
        <v>44184730</v>
      </c>
      <c r="CH7" s="20">
        <v>27438596</v>
      </c>
      <c r="CI7" s="20">
        <v>27435859</v>
      </c>
      <c r="CJ7" s="20">
        <v>0</v>
      </c>
      <c r="CK7" s="20">
        <v>4450</v>
      </c>
      <c r="CL7" s="20">
        <v>4431</v>
      </c>
      <c r="CM7" s="30"/>
      <c r="CN7" s="18">
        <v>3</v>
      </c>
      <c r="CO7" s="19" t="str">
        <f aca="true" t="shared" si="15" ref="CO7:CO35">CB7</f>
        <v>石 垣 市</v>
      </c>
      <c r="CP7" s="20">
        <v>962982</v>
      </c>
      <c r="CQ7" s="20">
        <v>6780174</v>
      </c>
      <c r="CR7" s="20">
        <v>6750431</v>
      </c>
      <c r="CS7" s="20">
        <v>125646544</v>
      </c>
      <c r="CT7" s="20">
        <v>125338280</v>
      </c>
      <c r="CU7" s="20">
        <v>43086575</v>
      </c>
      <c r="CV7" s="20">
        <v>43040270</v>
      </c>
      <c r="CW7" s="20">
        <v>779</v>
      </c>
      <c r="CX7" s="20">
        <v>25947</v>
      </c>
      <c r="CY7" s="20">
        <v>25560</v>
      </c>
      <c r="CZ7" s="50"/>
      <c r="DA7" s="18">
        <v>3</v>
      </c>
      <c r="DB7" s="19" t="str">
        <f aca="true" t="shared" si="16" ref="DB7:DB35">CO7</f>
        <v>石 垣 市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16"/>
      <c r="DN7" s="18">
        <v>3</v>
      </c>
      <c r="DO7" s="19" t="str">
        <f aca="true" t="shared" si="17" ref="DO7:DO35">DB7</f>
        <v>石 垣 市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  <c r="DV7" s="20">
        <v>0</v>
      </c>
      <c r="DW7" s="20">
        <v>0</v>
      </c>
      <c r="DX7" s="20">
        <v>0</v>
      </c>
      <c r="DY7" s="20">
        <v>0</v>
      </c>
      <c r="DZ7" s="16"/>
      <c r="EA7" s="18">
        <v>3</v>
      </c>
      <c r="EB7" s="19" t="str">
        <f aca="true" t="shared" si="18" ref="EB7:EB35">DO7</f>
        <v>石 垣 市</v>
      </c>
      <c r="EC7" s="20">
        <v>13355</v>
      </c>
      <c r="ED7" s="20">
        <v>29095</v>
      </c>
      <c r="EE7" s="20">
        <v>29028</v>
      </c>
      <c r="EF7" s="20">
        <v>413</v>
      </c>
      <c r="EG7" s="20">
        <v>413</v>
      </c>
      <c r="EH7" s="20">
        <v>413</v>
      </c>
      <c r="EI7" s="20">
        <v>413</v>
      </c>
      <c r="EJ7" s="20">
        <v>19</v>
      </c>
      <c r="EK7" s="20">
        <v>22</v>
      </c>
      <c r="EL7" s="20">
        <v>19</v>
      </c>
      <c r="EM7" s="16"/>
      <c r="EN7" s="18">
        <v>3</v>
      </c>
      <c r="EO7" s="19" t="str">
        <f aca="true" t="shared" si="19" ref="EO7:EO35">EB7</f>
        <v>石 垣 市</v>
      </c>
      <c r="EP7" s="20">
        <v>4402277</v>
      </c>
      <c r="EQ7" s="20">
        <v>256408</v>
      </c>
      <c r="ER7" s="20">
        <v>223743</v>
      </c>
      <c r="ES7" s="20">
        <v>3634</v>
      </c>
      <c r="ET7" s="20">
        <v>3171</v>
      </c>
      <c r="EU7" s="20">
        <v>3634</v>
      </c>
      <c r="EV7" s="20">
        <v>3171</v>
      </c>
      <c r="EW7" s="20">
        <v>269</v>
      </c>
      <c r="EX7" s="20">
        <v>122</v>
      </c>
      <c r="EY7" s="20">
        <v>90</v>
      </c>
      <c r="FA7" s="18">
        <v>3</v>
      </c>
      <c r="FB7" s="19" t="str">
        <f aca="true" t="shared" si="20" ref="FB7:FB35">EO7</f>
        <v>石 垣 市</v>
      </c>
      <c r="FC7" s="20">
        <v>0</v>
      </c>
      <c r="FD7" s="20">
        <v>0</v>
      </c>
      <c r="FE7" s="20">
        <v>0</v>
      </c>
      <c r="FF7" s="20">
        <v>0</v>
      </c>
      <c r="FG7" s="20">
        <v>0</v>
      </c>
      <c r="FH7" s="20">
        <v>0</v>
      </c>
      <c r="FI7" s="20">
        <v>0</v>
      </c>
      <c r="FJ7" s="20">
        <v>0</v>
      </c>
      <c r="FK7" s="20">
        <v>0</v>
      </c>
      <c r="FL7" s="20">
        <v>0</v>
      </c>
      <c r="FN7" s="18">
        <v>3</v>
      </c>
      <c r="FO7" s="19" t="str">
        <f aca="true" t="shared" si="21" ref="FO7:FO35">FB7</f>
        <v>石 垣 市</v>
      </c>
      <c r="FP7" s="20">
        <v>25316650</v>
      </c>
      <c r="FQ7" s="20">
        <v>3229026</v>
      </c>
      <c r="FR7" s="20">
        <v>3104963</v>
      </c>
      <c r="FS7" s="20">
        <v>64728</v>
      </c>
      <c r="FT7" s="20">
        <v>63037</v>
      </c>
      <c r="FU7" s="20">
        <v>64728</v>
      </c>
      <c r="FV7" s="20">
        <v>63037</v>
      </c>
      <c r="FW7" s="20">
        <v>492</v>
      </c>
      <c r="FX7" s="20">
        <v>618</v>
      </c>
      <c r="FY7" s="20">
        <v>555</v>
      </c>
      <c r="GA7" s="18">
        <v>3</v>
      </c>
      <c r="GB7" s="19" t="str">
        <f aca="true" t="shared" si="22" ref="GB7:GB35">FO7</f>
        <v>石 垣 市</v>
      </c>
      <c r="GC7" s="20">
        <v>66333079</v>
      </c>
      <c r="GD7" s="20">
        <v>21830038</v>
      </c>
      <c r="GE7" s="20">
        <v>18802663</v>
      </c>
      <c r="GF7" s="20">
        <v>311203</v>
      </c>
      <c r="GG7" s="20">
        <v>268058</v>
      </c>
      <c r="GH7" s="20">
        <v>311194</v>
      </c>
      <c r="GI7" s="20">
        <v>268049</v>
      </c>
      <c r="GJ7" s="20">
        <v>3683</v>
      </c>
      <c r="GK7" s="20">
        <v>8233</v>
      </c>
      <c r="GL7" s="20">
        <v>6172</v>
      </c>
      <c r="GN7" s="18">
        <v>3</v>
      </c>
      <c r="GO7" s="19" t="str">
        <f aca="true" t="shared" si="23" ref="GO7:GO35">GB7</f>
        <v>石 垣 市</v>
      </c>
      <c r="GP7" s="20">
        <v>0</v>
      </c>
      <c r="GQ7" s="20">
        <v>176254</v>
      </c>
      <c r="GR7" s="20">
        <v>176254</v>
      </c>
      <c r="GS7" s="20">
        <v>714181</v>
      </c>
      <c r="GT7" s="20">
        <v>714181</v>
      </c>
      <c r="GU7" s="20">
        <v>265935</v>
      </c>
      <c r="GV7" s="20">
        <v>265935</v>
      </c>
      <c r="GW7" s="20">
        <v>0</v>
      </c>
      <c r="GX7" s="20">
        <v>10</v>
      </c>
      <c r="GY7" s="20">
        <v>10</v>
      </c>
      <c r="HA7" s="18">
        <v>3</v>
      </c>
      <c r="HB7" s="19" t="str">
        <f aca="true" t="shared" si="24" ref="HB7:HB35">GO7</f>
        <v>石 垣 市</v>
      </c>
      <c r="HC7" s="20">
        <v>0</v>
      </c>
      <c r="HD7" s="20">
        <v>0</v>
      </c>
      <c r="HE7" s="20">
        <v>0</v>
      </c>
      <c r="HF7" s="20">
        <v>0</v>
      </c>
      <c r="HG7" s="20">
        <v>0</v>
      </c>
      <c r="HH7" s="20">
        <v>0</v>
      </c>
      <c r="HI7" s="20">
        <v>0</v>
      </c>
      <c r="HJ7" s="20">
        <v>0</v>
      </c>
      <c r="HK7" s="20">
        <v>0</v>
      </c>
      <c r="HL7" s="20">
        <v>0</v>
      </c>
      <c r="HN7" s="18">
        <v>3</v>
      </c>
      <c r="HO7" s="19" t="str">
        <f aca="true" t="shared" si="25" ref="HO7:HO35">HB7</f>
        <v>石 垣 市</v>
      </c>
      <c r="HP7" s="20">
        <v>0</v>
      </c>
      <c r="HQ7" s="20">
        <v>0</v>
      </c>
      <c r="HR7" s="20">
        <v>0</v>
      </c>
      <c r="HS7" s="20">
        <v>0</v>
      </c>
      <c r="HT7" s="20">
        <v>0</v>
      </c>
      <c r="HU7" s="20">
        <v>0</v>
      </c>
      <c r="HV7" s="20">
        <v>0</v>
      </c>
      <c r="HW7" s="20">
        <v>0</v>
      </c>
      <c r="HX7" s="20">
        <v>0</v>
      </c>
      <c r="HY7" s="20">
        <v>0</v>
      </c>
      <c r="IA7" s="18">
        <v>3</v>
      </c>
      <c r="IB7" s="19" t="str">
        <f aca="true" t="shared" si="26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 t="shared" si="0"/>
        <v>100431313</v>
      </c>
      <c r="IO7" s="7">
        <f t="shared" si="1"/>
        <v>98947874</v>
      </c>
      <c r="IP7" s="7">
        <f t="shared" si="2"/>
        <v>90714502</v>
      </c>
      <c r="IQ7" s="7">
        <f t="shared" si="3"/>
        <v>129309033</v>
      </c>
      <c r="IR7" s="7">
        <f t="shared" si="4"/>
        <v>128775227</v>
      </c>
      <c r="IS7" s="7">
        <f t="shared" si="5"/>
        <v>45936370</v>
      </c>
      <c r="IT7" s="7">
        <f t="shared" si="6"/>
        <v>7666</v>
      </c>
      <c r="IU7" s="7">
        <f t="shared" si="7"/>
        <v>58898</v>
      </c>
      <c r="IV7" s="7">
        <f t="shared" si="8"/>
        <v>52835</v>
      </c>
    </row>
    <row r="8" spans="1:256" s="7" customFormat="1" ht="15" customHeight="1">
      <c r="A8" s="18">
        <v>4</v>
      </c>
      <c r="B8" s="19" t="s">
        <v>57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9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10"/>
        <v>浦 添 市</v>
      </c>
      <c r="AC8" s="20">
        <v>6581</v>
      </c>
      <c r="AD8" s="20">
        <v>174285</v>
      </c>
      <c r="AE8" s="20">
        <v>116472</v>
      </c>
      <c r="AF8" s="20">
        <v>6718</v>
      </c>
      <c r="AG8" s="20">
        <v>4558</v>
      </c>
      <c r="AH8" s="20">
        <v>6696</v>
      </c>
      <c r="AI8" s="20">
        <v>4548</v>
      </c>
      <c r="AJ8" s="20">
        <v>24</v>
      </c>
      <c r="AK8" s="20">
        <v>287</v>
      </c>
      <c r="AL8" s="20">
        <v>198</v>
      </c>
      <c r="AM8" s="50"/>
      <c r="AN8" s="18">
        <v>4</v>
      </c>
      <c r="AO8" s="19" t="str">
        <f t="shared" si="11"/>
        <v>浦 添 市</v>
      </c>
      <c r="AP8" s="20">
        <v>2191</v>
      </c>
      <c r="AQ8" s="20">
        <v>461663</v>
      </c>
      <c r="AR8" s="20">
        <v>452864</v>
      </c>
      <c r="AS8" s="20">
        <v>8338476</v>
      </c>
      <c r="AT8" s="20">
        <v>8161476</v>
      </c>
      <c r="AU8" s="20">
        <v>815634</v>
      </c>
      <c r="AV8" s="20">
        <v>804634</v>
      </c>
      <c r="AW8" s="20">
        <v>14</v>
      </c>
      <c r="AX8" s="20">
        <v>1403</v>
      </c>
      <c r="AY8" s="20">
        <v>1326</v>
      </c>
      <c r="AZ8" s="30"/>
      <c r="BA8" s="18">
        <v>4</v>
      </c>
      <c r="BB8" s="19" t="str">
        <f t="shared" si="12"/>
        <v>浦 添 市</v>
      </c>
      <c r="BC8" s="20">
        <v>0</v>
      </c>
      <c r="BD8" s="20">
        <v>4087595</v>
      </c>
      <c r="BE8" s="20">
        <v>4085115</v>
      </c>
      <c r="BF8" s="20">
        <v>250581988</v>
      </c>
      <c r="BG8" s="20">
        <v>250442866</v>
      </c>
      <c r="BH8" s="20">
        <v>38894322</v>
      </c>
      <c r="BI8" s="20">
        <v>38872620</v>
      </c>
      <c r="BJ8" s="20">
        <v>0</v>
      </c>
      <c r="BK8" s="20">
        <v>20526</v>
      </c>
      <c r="BL8" s="20">
        <v>20297</v>
      </c>
      <c r="BM8" s="30"/>
      <c r="BN8" s="18">
        <v>4</v>
      </c>
      <c r="BO8" s="19" t="str">
        <f t="shared" si="13"/>
        <v>浦 添 市</v>
      </c>
      <c r="BP8" s="20">
        <v>0</v>
      </c>
      <c r="BQ8" s="20">
        <v>640033</v>
      </c>
      <c r="BR8" s="20">
        <v>639887</v>
      </c>
      <c r="BS8" s="20">
        <v>36473473</v>
      </c>
      <c r="BT8" s="20">
        <v>36466113</v>
      </c>
      <c r="BU8" s="20">
        <v>11317147</v>
      </c>
      <c r="BV8" s="20">
        <v>11314860</v>
      </c>
      <c r="BW8" s="20">
        <v>0</v>
      </c>
      <c r="BX8" s="20">
        <v>6391</v>
      </c>
      <c r="BY8" s="20">
        <v>6337</v>
      </c>
      <c r="BZ8" s="30"/>
      <c r="CA8" s="18">
        <v>4</v>
      </c>
      <c r="CB8" s="19" t="str">
        <f t="shared" si="14"/>
        <v>浦 添 市</v>
      </c>
      <c r="CC8" s="20">
        <v>0</v>
      </c>
      <c r="CD8" s="20">
        <v>2372897</v>
      </c>
      <c r="CE8" s="20">
        <v>2372871</v>
      </c>
      <c r="CF8" s="20">
        <v>120947645</v>
      </c>
      <c r="CG8" s="20">
        <v>120945787</v>
      </c>
      <c r="CH8" s="20">
        <v>79087814</v>
      </c>
      <c r="CI8" s="20">
        <v>79086603</v>
      </c>
      <c r="CJ8" s="20">
        <v>0</v>
      </c>
      <c r="CK8" s="20">
        <v>4006</v>
      </c>
      <c r="CL8" s="20">
        <v>3995</v>
      </c>
      <c r="CM8" s="30"/>
      <c r="CN8" s="18">
        <v>4</v>
      </c>
      <c r="CO8" s="19" t="str">
        <f t="shared" si="15"/>
        <v>浦 添 市</v>
      </c>
      <c r="CP8" s="20">
        <v>1391809</v>
      </c>
      <c r="CQ8" s="20">
        <v>7100525</v>
      </c>
      <c r="CR8" s="20">
        <v>7097873</v>
      </c>
      <c r="CS8" s="20">
        <v>408003106</v>
      </c>
      <c r="CT8" s="20">
        <v>407854766</v>
      </c>
      <c r="CU8" s="20">
        <v>129299283</v>
      </c>
      <c r="CV8" s="20">
        <v>129274083</v>
      </c>
      <c r="CW8" s="20">
        <v>1394</v>
      </c>
      <c r="CX8" s="20">
        <v>30923</v>
      </c>
      <c r="CY8" s="20">
        <v>30629</v>
      </c>
      <c r="CZ8" s="50"/>
      <c r="DA8" s="18">
        <v>4</v>
      </c>
      <c r="DB8" s="19" t="str">
        <f t="shared" si="16"/>
        <v>浦 添 市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16"/>
      <c r="DN8" s="18">
        <v>4</v>
      </c>
      <c r="DO8" s="19" t="str">
        <f t="shared" si="17"/>
        <v>浦 添 市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0</v>
      </c>
      <c r="DX8" s="20">
        <v>0</v>
      </c>
      <c r="DY8" s="20">
        <v>0</v>
      </c>
      <c r="DZ8" s="16"/>
      <c r="EA8" s="18">
        <v>4</v>
      </c>
      <c r="EB8" s="19" t="str">
        <f t="shared" si="18"/>
        <v>浦 添 市</v>
      </c>
      <c r="EC8" s="20">
        <v>322</v>
      </c>
      <c r="ED8" s="20">
        <v>29705</v>
      </c>
      <c r="EE8" s="20">
        <v>29705</v>
      </c>
      <c r="EF8" s="20">
        <v>73370</v>
      </c>
      <c r="EG8" s="20">
        <v>73370</v>
      </c>
      <c r="EH8" s="20">
        <v>51359</v>
      </c>
      <c r="EI8" s="20">
        <v>51359</v>
      </c>
      <c r="EJ8" s="20">
        <v>4</v>
      </c>
      <c r="EK8" s="20">
        <v>1</v>
      </c>
      <c r="EL8" s="20">
        <v>1</v>
      </c>
      <c r="EM8" s="16"/>
      <c r="EN8" s="18">
        <v>4</v>
      </c>
      <c r="EO8" s="19" t="str">
        <f t="shared" si="19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FA8" s="18">
        <v>4</v>
      </c>
      <c r="FB8" s="19" t="str">
        <f t="shared" si="20"/>
        <v>浦 添 市</v>
      </c>
      <c r="FC8" s="20">
        <v>0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  <c r="FN8" s="18">
        <v>4</v>
      </c>
      <c r="FO8" s="19" t="str">
        <f t="shared" si="21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22"/>
        <v>浦 添 市</v>
      </c>
      <c r="GC8" s="20">
        <v>248822</v>
      </c>
      <c r="GD8" s="20">
        <v>696764</v>
      </c>
      <c r="GE8" s="20">
        <v>678707</v>
      </c>
      <c r="GF8" s="20">
        <v>1818130</v>
      </c>
      <c r="GG8" s="20">
        <v>1770738</v>
      </c>
      <c r="GH8" s="20">
        <v>1087847</v>
      </c>
      <c r="GI8" s="20">
        <v>1059538</v>
      </c>
      <c r="GJ8" s="20">
        <v>642</v>
      </c>
      <c r="GK8" s="20">
        <v>2022</v>
      </c>
      <c r="GL8" s="20">
        <v>1814</v>
      </c>
      <c r="GN8" s="18">
        <v>4</v>
      </c>
      <c r="GO8" s="19" t="str">
        <f t="shared" si="23"/>
        <v>浦 添 市</v>
      </c>
      <c r="GP8" s="20">
        <v>0</v>
      </c>
      <c r="GQ8" s="20">
        <v>62588</v>
      </c>
      <c r="GR8" s="20">
        <v>62588</v>
      </c>
      <c r="GS8" s="20">
        <v>1124719</v>
      </c>
      <c r="GT8" s="20">
        <v>1124719</v>
      </c>
      <c r="GU8" s="20">
        <v>707489</v>
      </c>
      <c r="GV8" s="20">
        <v>707489</v>
      </c>
      <c r="GW8" s="20">
        <v>0</v>
      </c>
      <c r="GX8" s="20">
        <v>145</v>
      </c>
      <c r="GY8" s="20">
        <v>145</v>
      </c>
      <c r="HA8" s="18">
        <v>4</v>
      </c>
      <c r="HB8" s="19" t="str">
        <f t="shared" si="24"/>
        <v>浦 添 市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0</v>
      </c>
      <c r="HI8" s="20">
        <v>0</v>
      </c>
      <c r="HJ8" s="20">
        <v>0</v>
      </c>
      <c r="HK8" s="20">
        <v>0</v>
      </c>
      <c r="HL8" s="20">
        <v>0</v>
      </c>
      <c r="HN8" s="18">
        <v>4</v>
      </c>
      <c r="HO8" s="19" t="str">
        <f t="shared" si="25"/>
        <v>浦 添 市</v>
      </c>
      <c r="HP8" s="20">
        <v>0</v>
      </c>
      <c r="HQ8" s="20">
        <v>0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0</v>
      </c>
      <c r="HY8" s="20">
        <v>0</v>
      </c>
      <c r="IA8" s="18">
        <v>4</v>
      </c>
      <c r="IB8" s="19" t="str">
        <f t="shared" si="26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t="shared" si="0"/>
        <v>1649725</v>
      </c>
      <c r="IO8" s="7">
        <f t="shared" si="1"/>
        <v>8525530</v>
      </c>
      <c r="IP8" s="7">
        <f t="shared" si="2"/>
        <v>8438209</v>
      </c>
      <c r="IQ8" s="7">
        <f t="shared" si="3"/>
        <v>419364519</v>
      </c>
      <c r="IR8" s="7">
        <f t="shared" si="4"/>
        <v>418989627</v>
      </c>
      <c r="IS8" s="7">
        <f t="shared" si="5"/>
        <v>131901651</v>
      </c>
      <c r="IT8" s="7">
        <f t="shared" si="6"/>
        <v>2078</v>
      </c>
      <c r="IU8" s="7">
        <f t="shared" si="7"/>
        <v>34781</v>
      </c>
      <c r="IV8" s="7">
        <f t="shared" si="8"/>
        <v>34113</v>
      </c>
    </row>
    <row r="9" spans="1:256" s="7" customFormat="1" ht="15" customHeight="1">
      <c r="A9" s="18">
        <v>5</v>
      </c>
      <c r="B9" s="19" t="s">
        <v>58</v>
      </c>
      <c r="C9" s="20">
        <v>20621</v>
      </c>
      <c r="D9" s="20">
        <v>655996</v>
      </c>
      <c r="E9" s="20">
        <v>461796</v>
      </c>
      <c r="F9" s="20">
        <v>40191</v>
      </c>
      <c r="G9" s="20">
        <v>28545</v>
      </c>
      <c r="H9" s="20">
        <v>40191</v>
      </c>
      <c r="I9" s="20">
        <v>28545</v>
      </c>
      <c r="J9" s="20">
        <v>216</v>
      </c>
      <c r="K9" s="20">
        <v>740</v>
      </c>
      <c r="L9" s="20">
        <v>503</v>
      </c>
      <c r="M9" s="16"/>
      <c r="N9" s="18">
        <v>5</v>
      </c>
      <c r="O9" s="19" t="str">
        <f t="shared" si="9"/>
        <v>名 護 市</v>
      </c>
      <c r="P9" s="20">
        <v>0</v>
      </c>
      <c r="Q9" s="20">
        <v>9249</v>
      </c>
      <c r="R9" s="20">
        <v>9249</v>
      </c>
      <c r="S9" s="20">
        <v>57772</v>
      </c>
      <c r="T9" s="20">
        <v>57772</v>
      </c>
      <c r="U9" s="20">
        <v>35749</v>
      </c>
      <c r="V9" s="20">
        <v>35749</v>
      </c>
      <c r="W9" s="20">
        <v>0</v>
      </c>
      <c r="X9" s="20">
        <v>29</v>
      </c>
      <c r="Y9" s="20">
        <v>29</v>
      </c>
      <c r="Z9" s="30"/>
      <c r="AA9" s="18">
        <v>5</v>
      </c>
      <c r="AB9" s="19" t="str">
        <f t="shared" si="10"/>
        <v>名 護 市</v>
      </c>
      <c r="AC9" s="20">
        <v>922726</v>
      </c>
      <c r="AD9" s="20">
        <v>23560011</v>
      </c>
      <c r="AE9" s="20">
        <v>17604827</v>
      </c>
      <c r="AF9" s="20">
        <v>682835</v>
      </c>
      <c r="AG9" s="20">
        <v>522612</v>
      </c>
      <c r="AH9" s="20">
        <v>682835</v>
      </c>
      <c r="AI9" s="20">
        <v>522612</v>
      </c>
      <c r="AJ9" s="20">
        <v>2037</v>
      </c>
      <c r="AK9" s="20">
        <v>21752</v>
      </c>
      <c r="AL9" s="20">
        <v>15094</v>
      </c>
      <c r="AM9" s="50"/>
      <c r="AN9" s="18">
        <v>5</v>
      </c>
      <c r="AO9" s="19" t="str">
        <f t="shared" si="11"/>
        <v>名 護 市</v>
      </c>
      <c r="AP9" s="20">
        <v>16</v>
      </c>
      <c r="AQ9" s="20">
        <v>81661</v>
      </c>
      <c r="AR9" s="20">
        <v>81651</v>
      </c>
      <c r="AS9" s="20">
        <v>370853</v>
      </c>
      <c r="AT9" s="20">
        <v>370813</v>
      </c>
      <c r="AU9" s="20">
        <v>232069</v>
      </c>
      <c r="AV9" s="20">
        <v>232042</v>
      </c>
      <c r="AW9" s="20">
        <v>1</v>
      </c>
      <c r="AX9" s="20">
        <v>122</v>
      </c>
      <c r="AY9" s="20">
        <v>121</v>
      </c>
      <c r="AZ9" s="30"/>
      <c r="BA9" s="18">
        <v>5</v>
      </c>
      <c r="BB9" s="19" t="str">
        <f t="shared" si="12"/>
        <v>名 護 市</v>
      </c>
      <c r="BC9" s="20">
        <v>0</v>
      </c>
      <c r="BD9" s="20">
        <v>3157851</v>
      </c>
      <c r="BE9" s="20">
        <v>3008064</v>
      </c>
      <c r="BF9" s="20">
        <v>60212802</v>
      </c>
      <c r="BG9" s="20">
        <v>59159836</v>
      </c>
      <c r="BH9" s="20">
        <v>8366372</v>
      </c>
      <c r="BI9" s="20">
        <v>8235229</v>
      </c>
      <c r="BJ9" s="20">
        <v>0</v>
      </c>
      <c r="BK9" s="20">
        <v>16070</v>
      </c>
      <c r="BL9" s="20">
        <v>15014</v>
      </c>
      <c r="BM9" s="30"/>
      <c r="BN9" s="18">
        <v>5</v>
      </c>
      <c r="BO9" s="19" t="str">
        <f t="shared" si="13"/>
        <v>名 護 市</v>
      </c>
      <c r="BP9" s="20">
        <v>0</v>
      </c>
      <c r="BQ9" s="20">
        <v>2001878</v>
      </c>
      <c r="BR9" s="20">
        <v>1966019</v>
      </c>
      <c r="BS9" s="20">
        <v>27723389</v>
      </c>
      <c r="BT9" s="20">
        <v>27559302</v>
      </c>
      <c r="BU9" s="20">
        <v>7400497</v>
      </c>
      <c r="BV9" s="20">
        <v>7359849</v>
      </c>
      <c r="BW9" s="20">
        <v>0</v>
      </c>
      <c r="BX9" s="20">
        <v>11165</v>
      </c>
      <c r="BY9" s="20">
        <v>10616</v>
      </c>
      <c r="BZ9" s="30"/>
      <c r="CA9" s="18">
        <v>5</v>
      </c>
      <c r="CB9" s="19" t="str">
        <f t="shared" si="14"/>
        <v>名 護 市</v>
      </c>
      <c r="CC9" s="20">
        <v>0</v>
      </c>
      <c r="CD9" s="20">
        <v>2240628</v>
      </c>
      <c r="CE9" s="20">
        <v>2238758</v>
      </c>
      <c r="CF9" s="20">
        <v>39134675</v>
      </c>
      <c r="CG9" s="20">
        <v>39123748</v>
      </c>
      <c r="CH9" s="20">
        <v>24313393</v>
      </c>
      <c r="CI9" s="20">
        <v>24306465</v>
      </c>
      <c r="CJ9" s="20">
        <v>0</v>
      </c>
      <c r="CK9" s="20">
        <v>4095</v>
      </c>
      <c r="CL9" s="20">
        <v>4041</v>
      </c>
      <c r="CM9" s="30"/>
      <c r="CN9" s="18">
        <v>5</v>
      </c>
      <c r="CO9" s="19" t="str">
        <f t="shared" si="15"/>
        <v>名 護 市</v>
      </c>
      <c r="CP9" s="20">
        <v>1180177</v>
      </c>
      <c r="CQ9" s="20">
        <v>7400357</v>
      </c>
      <c r="CR9" s="20">
        <v>7212841</v>
      </c>
      <c r="CS9" s="20">
        <v>127070866</v>
      </c>
      <c r="CT9" s="20">
        <v>125842886</v>
      </c>
      <c r="CU9" s="20">
        <v>40080262</v>
      </c>
      <c r="CV9" s="20">
        <v>39901543</v>
      </c>
      <c r="CW9" s="20">
        <v>1568</v>
      </c>
      <c r="CX9" s="20">
        <v>31330</v>
      </c>
      <c r="CY9" s="20">
        <v>29671</v>
      </c>
      <c r="CZ9" s="50"/>
      <c r="DA9" s="18">
        <v>5</v>
      </c>
      <c r="DB9" s="19" t="str">
        <f t="shared" si="16"/>
        <v>名 護 市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16"/>
      <c r="DN9" s="18">
        <v>5</v>
      </c>
      <c r="DO9" s="19" t="str">
        <f t="shared" si="17"/>
        <v>名 護 市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16"/>
      <c r="EA9" s="18">
        <v>5</v>
      </c>
      <c r="EB9" s="19" t="str">
        <f t="shared" si="18"/>
        <v>名 護 市</v>
      </c>
      <c r="EC9" s="20">
        <v>1088390</v>
      </c>
      <c r="ED9" s="20">
        <v>281353</v>
      </c>
      <c r="EE9" s="20">
        <v>256085</v>
      </c>
      <c r="EF9" s="20">
        <v>4583</v>
      </c>
      <c r="EG9" s="20">
        <v>3967</v>
      </c>
      <c r="EH9" s="20">
        <v>4583</v>
      </c>
      <c r="EI9" s="20">
        <v>3967</v>
      </c>
      <c r="EJ9" s="20">
        <v>481</v>
      </c>
      <c r="EK9" s="20">
        <v>260</v>
      </c>
      <c r="EL9" s="20">
        <v>215</v>
      </c>
      <c r="EM9" s="16"/>
      <c r="EN9" s="18">
        <v>5</v>
      </c>
      <c r="EO9" s="19" t="str">
        <f t="shared" si="19"/>
        <v>名 護 市</v>
      </c>
      <c r="EP9" s="20">
        <v>85119863</v>
      </c>
      <c r="EQ9" s="20">
        <v>29435680</v>
      </c>
      <c r="ER9" s="20">
        <v>20809876</v>
      </c>
      <c r="ES9" s="20">
        <v>154664</v>
      </c>
      <c r="ET9" s="20">
        <v>114660</v>
      </c>
      <c r="EU9" s="20">
        <v>154663</v>
      </c>
      <c r="EV9" s="20">
        <v>114659</v>
      </c>
      <c r="EW9" s="20">
        <v>1092</v>
      </c>
      <c r="EX9" s="20">
        <v>6228</v>
      </c>
      <c r="EY9" s="20">
        <v>3669</v>
      </c>
      <c r="FA9" s="18">
        <v>5</v>
      </c>
      <c r="FB9" s="19" t="str">
        <f t="shared" si="20"/>
        <v>名 護 市</v>
      </c>
      <c r="FC9" s="20">
        <v>0</v>
      </c>
      <c r="FD9" s="20">
        <v>642</v>
      </c>
      <c r="FE9" s="20">
        <v>642</v>
      </c>
      <c r="FF9" s="20">
        <v>3788</v>
      </c>
      <c r="FG9" s="20">
        <v>3788</v>
      </c>
      <c r="FH9" s="20">
        <v>2348</v>
      </c>
      <c r="FI9" s="20">
        <v>2348</v>
      </c>
      <c r="FJ9" s="20">
        <v>0</v>
      </c>
      <c r="FK9" s="20">
        <v>2</v>
      </c>
      <c r="FL9" s="20">
        <v>2</v>
      </c>
      <c r="FN9" s="18">
        <v>5</v>
      </c>
      <c r="FO9" s="19" t="str">
        <f t="shared" si="21"/>
        <v>名 護 市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GA9" s="18">
        <v>5</v>
      </c>
      <c r="GB9" s="19" t="str">
        <f t="shared" si="22"/>
        <v>名 護 市</v>
      </c>
      <c r="GC9" s="20">
        <v>1821721</v>
      </c>
      <c r="GD9" s="20">
        <v>15571390</v>
      </c>
      <c r="GE9" s="20">
        <v>11602382</v>
      </c>
      <c r="GF9" s="20">
        <v>107180</v>
      </c>
      <c r="GG9" s="20">
        <v>80392</v>
      </c>
      <c r="GH9" s="20">
        <v>107176</v>
      </c>
      <c r="GI9" s="20">
        <v>80392</v>
      </c>
      <c r="GJ9" s="20">
        <v>1328</v>
      </c>
      <c r="GK9" s="20">
        <v>9868</v>
      </c>
      <c r="GL9" s="20">
        <v>6447</v>
      </c>
      <c r="GN9" s="18">
        <v>5</v>
      </c>
      <c r="GO9" s="19" t="str">
        <f t="shared" si="23"/>
        <v>名 護 市</v>
      </c>
      <c r="GP9" s="20">
        <v>2634931</v>
      </c>
      <c r="GQ9" s="20">
        <v>1452819</v>
      </c>
      <c r="GR9" s="20">
        <v>1452819</v>
      </c>
      <c r="GS9" s="20">
        <v>2669689</v>
      </c>
      <c r="GT9" s="20">
        <v>2669689</v>
      </c>
      <c r="GU9" s="20">
        <v>1738422</v>
      </c>
      <c r="GV9" s="20">
        <v>1738422</v>
      </c>
      <c r="GW9" s="20">
        <v>32</v>
      </c>
      <c r="GX9" s="20">
        <v>255</v>
      </c>
      <c r="GY9" s="20">
        <v>255</v>
      </c>
      <c r="HA9" s="18">
        <v>5</v>
      </c>
      <c r="HB9" s="19" t="str">
        <f t="shared" si="24"/>
        <v>名 護 市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0">
        <v>0</v>
      </c>
      <c r="HL9" s="20">
        <v>0</v>
      </c>
      <c r="HN9" s="18">
        <v>5</v>
      </c>
      <c r="HO9" s="19" t="str">
        <f t="shared" si="25"/>
        <v>名 護 市</v>
      </c>
      <c r="HP9" s="20">
        <v>0</v>
      </c>
      <c r="HQ9" s="20">
        <v>0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0</v>
      </c>
      <c r="HY9" s="20">
        <v>0</v>
      </c>
      <c r="IA9" s="18">
        <v>5</v>
      </c>
      <c r="IB9" s="19" t="str">
        <f t="shared" si="26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0"/>
        <v>92788445</v>
      </c>
      <c r="IO9" s="7">
        <f t="shared" si="1"/>
        <v>78449158</v>
      </c>
      <c r="IP9" s="7">
        <f t="shared" si="2"/>
        <v>59492168</v>
      </c>
      <c r="IQ9" s="7">
        <f t="shared" si="3"/>
        <v>131162421</v>
      </c>
      <c r="IR9" s="7">
        <f t="shared" si="4"/>
        <v>129695124</v>
      </c>
      <c r="IS9" s="7">
        <f t="shared" si="5"/>
        <v>42660279</v>
      </c>
      <c r="IT9" s="7">
        <f t="shared" si="6"/>
        <v>6755</v>
      </c>
      <c r="IU9" s="7">
        <f t="shared" si="7"/>
        <v>70586</v>
      </c>
      <c r="IV9" s="7">
        <f t="shared" si="8"/>
        <v>56006</v>
      </c>
    </row>
    <row r="10" spans="1:256" s="7" customFormat="1" ht="15" customHeight="1">
      <c r="A10" s="18">
        <v>6</v>
      </c>
      <c r="B10" s="19" t="s">
        <v>59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9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10"/>
        <v>糸 満 市</v>
      </c>
      <c r="AC10" s="20">
        <v>636024</v>
      </c>
      <c r="AD10" s="20">
        <v>18096247</v>
      </c>
      <c r="AE10" s="20">
        <v>14163124</v>
      </c>
      <c r="AF10" s="20">
        <v>805496</v>
      </c>
      <c r="AG10" s="20">
        <v>624937</v>
      </c>
      <c r="AH10" s="20">
        <v>787561</v>
      </c>
      <c r="AI10" s="20">
        <v>610940</v>
      </c>
      <c r="AJ10" s="20">
        <v>522</v>
      </c>
      <c r="AK10" s="20">
        <v>17793</v>
      </c>
      <c r="AL10" s="20">
        <v>13662</v>
      </c>
      <c r="AM10" s="50"/>
      <c r="AN10" s="18">
        <v>6</v>
      </c>
      <c r="AO10" s="19" t="str">
        <f t="shared" si="11"/>
        <v>糸 満 市</v>
      </c>
      <c r="AP10" s="20">
        <v>4508</v>
      </c>
      <c r="AQ10" s="20">
        <v>379033</v>
      </c>
      <c r="AR10" s="20">
        <v>370043</v>
      </c>
      <c r="AS10" s="20">
        <v>2622802</v>
      </c>
      <c r="AT10" s="20">
        <v>2614964</v>
      </c>
      <c r="AU10" s="20">
        <v>781089</v>
      </c>
      <c r="AV10" s="20">
        <v>778789</v>
      </c>
      <c r="AW10" s="20">
        <v>25</v>
      </c>
      <c r="AX10" s="20">
        <v>789</v>
      </c>
      <c r="AY10" s="20">
        <v>765</v>
      </c>
      <c r="AZ10" s="30"/>
      <c r="BA10" s="18">
        <v>6</v>
      </c>
      <c r="BB10" s="19" t="str">
        <f t="shared" si="12"/>
        <v>糸 満 市</v>
      </c>
      <c r="BC10" s="20">
        <v>0</v>
      </c>
      <c r="BD10" s="20">
        <v>2566732</v>
      </c>
      <c r="BE10" s="20">
        <v>2555003</v>
      </c>
      <c r="BF10" s="20">
        <v>70883983</v>
      </c>
      <c r="BG10" s="20">
        <v>70671951</v>
      </c>
      <c r="BH10" s="20">
        <v>10694176</v>
      </c>
      <c r="BI10" s="20">
        <v>10663030</v>
      </c>
      <c r="BJ10" s="20">
        <v>0</v>
      </c>
      <c r="BK10" s="20">
        <v>13947</v>
      </c>
      <c r="BL10" s="20">
        <v>13752</v>
      </c>
      <c r="BM10" s="30"/>
      <c r="BN10" s="18">
        <v>6</v>
      </c>
      <c r="BO10" s="19" t="str">
        <f t="shared" si="13"/>
        <v>糸 満 市</v>
      </c>
      <c r="BP10" s="20">
        <v>0</v>
      </c>
      <c r="BQ10" s="20">
        <v>1474328</v>
      </c>
      <c r="BR10" s="20">
        <v>1473539</v>
      </c>
      <c r="BS10" s="20">
        <v>28800121</v>
      </c>
      <c r="BT10" s="20">
        <v>28788684</v>
      </c>
      <c r="BU10" s="20">
        <v>8172784</v>
      </c>
      <c r="BV10" s="20">
        <v>8169597</v>
      </c>
      <c r="BW10" s="20">
        <v>0</v>
      </c>
      <c r="BX10" s="20">
        <v>8592</v>
      </c>
      <c r="BY10" s="20">
        <v>8542</v>
      </c>
      <c r="BZ10" s="30"/>
      <c r="CA10" s="18">
        <v>6</v>
      </c>
      <c r="CB10" s="19" t="str">
        <f t="shared" si="14"/>
        <v>糸 満 市</v>
      </c>
      <c r="CC10" s="20">
        <v>0</v>
      </c>
      <c r="CD10" s="20">
        <v>2051118</v>
      </c>
      <c r="CE10" s="20">
        <v>2050817</v>
      </c>
      <c r="CF10" s="20">
        <v>47419185</v>
      </c>
      <c r="CG10" s="20">
        <v>47416569</v>
      </c>
      <c r="CH10" s="20">
        <v>30891580</v>
      </c>
      <c r="CI10" s="20">
        <v>30889906</v>
      </c>
      <c r="CJ10" s="20">
        <v>0</v>
      </c>
      <c r="CK10" s="20">
        <v>3031</v>
      </c>
      <c r="CL10" s="20">
        <v>3017</v>
      </c>
      <c r="CM10" s="30"/>
      <c r="CN10" s="18">
        <v>6</v>
      </c>
      <c r="CO10" s="19" t="str">
        <f t="shared" si="15"/>
        <v>糸 満 市</v>
      </c>
      <c r="CP10" s="20">
        <v>821610</v>
      </c>
      <c r="CQ10" s="20">
        <v>6092178</v>
      </c>
      <c r="CR10" s="20">
        <v>6079359</v>
      </c>
      <c r="CS10" s="20">
        <v>147103289</v>
      </c>
      <c r="CT10" s="20">
        <v>146877204</v>
      </c>
      <c r="CU10" s="20">
        <v>49758540</v>
      </c>
      <c r="CV10" s="20">
        <v>49722533</v>
      </c>
      <c r="CW10" s="20">
        <v>1078</v>
      </c>
      <c r="CX10" s="20">
        <v>25570</v>
      </c>
      <c r="CY10" s="20">
        <v>25311</v>
      </c>
      <c r="CZ10" s="50"/>
      <c r="DA10" s="18">
        <v>6</v>
      </c>
      <c r="DB10" s="19" t="str">
        <f t="shared" si="16"/>
        <v>糸 満 市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16"/>
      <c r="DN10" s="18">
        <v>6</v>
      </c>
      <c r="DO10" s="19" t="str">
        <f t="shared" si="17"/>
        <v>糸 満 市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16"/>
      <c r="EA10" s="18">
        <v>6</v>
      </c>
      <c r="EB10" s="19" t="str">
        <f t="shared" si="18"/>
        <v>糸 満 市</v>
      </c>
      <c r="EC10" s="20">
        <v>31236</v>
      </c>
      <c r="ED10" s="20">
        <v>1074</v>
      </c>
      <c r="EE10" s="20">
        <v>1074</v>
      </c>
      <c r="EF10" s="20">
        <v>50</v>
      </c>
      <c r="EG10" s="20">
        <v>50</v>
      </c>
      <c r="EH10" s="20">
        <v>43</v>
      </c>
      <c r="EI10" s="20">
        <v>43</v>
      </c>
      <c r="EJ10" s="20">
        <v>111</v>
      </c>
      <c r="EK10" s="20">
        <v>3</v>
      </c>
      <c r="EL10" s="20">
        <v>3</v>
      </c>
      <c r="EM10" s="16"/>
      <c r="EN10" s="18">
        <v>6</v>
      </c>
      <c r="EO10" s="19" t="str">
        <f t="shared" si="19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FA10" s="18">
        <v>6</v>
      </c>
      <c r="FB10" s="19" t="str">
        <f t="shared" si="20"/>
        <v>糸 満 市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N10" s="18">
        <v>6</v>
      </c>
      <c r="FO10" s="19" t="str">
        <f t="shared" si="21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22"/>
        <v>糸 満 市</v>
      </c>
      <c r="GC10" s="20">
        <v>756757</v>
      </c>
      <c r="GD10" s="20">
        <v>5532886</v>
      </c>
      <c r="GE10" s="20">
        <v>4132145</v>
      </c>
      <c r="GF10" s="20">
        <v>110720</v>
      </c>
      <c r="GG10" s="20">
        <v>82707</v>
      </c>
      <c r="GH10" s="20">
        <v>110701</v>
      </c>
      <c r="GI10" s="20">
        <v>82693</v>
      </c>
      <c r="GJ10" s="20">
        <v>626</v>
      </c>
      <c r="GK10" s="20">
        <v>6383</v>
      </c>
      <c r="GL10" s="20">
        <v>4574</v>
      </c>
      <c r="GN10" s="18">
        <v>6</v>
      </c>
      <c r="GO10" s="19" t="str">
        <f t="shared" si="23"/>
        <v>糸 満 市</v>
      </c>
      <c r="GP10" s="20">
        <v>2433</v>
      </c>
      <c r="GQ10" s="20">
        <v>812785</v>
      </c>
      <c r="GR10" s="20">
        <v>812684</v>
      </c>
      <c r="GS10" s="20">
        <v>1268244</v>
      </c>
      <c r="GT10" s="20">
        <v>1268074</v>
      </c>
      <c r="GU10" s="20">
        <v>1016901</v>
      </c>
      <c r="GV10" s="20">
        <v>1016765</v>
      </c>
      <c r="GW10" s="20">
        <v>3</v>
      </c>
      <c r="GX10" s="20">
        <v>336</v>
      </c>
      <c r="GY10" s="20">
        <v>335</v>
      </c>
      <c r="HA10" s="18">
        <v>6</v>
      </c>
      <c r="HB10" s="19" t="str">
        <f t="shared" si="24"/>
        <v>糸 満 市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0">
        <v>0</v>
      </c>
      <c r="HL10" s="20">
        <v>0</v>
      </c>
      <c r="HN10" s="18">
        <v>6</v>
      </c>
      <c r="HO10" s="19" t="str">
        <f t="shared" si="25"/>
        <v>糸 満 市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IA10" s="18">
        <v>6</v>
      </c>
      <c r="IB10" s="19" t="str">
        <f t="shared" si="26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0"/>
        <v>2252568</v>
      </c>
      <c r="IO10" s="7">
        <f t="shared" si="1"/>
        <v>30914203</v>
      </c>
      <c r="IP10" s="7">
        <f t="shared" si="2"/>
        <v>25558429</v>
      </c>
      <c r="IQ10" s="7">
        <f t="shared" si="3"/>
        <v>151910601</v>
      </c>
      <c r="IR10" s="7">
        <f t="shared" si="4"/>
        <v>151467936</v>
      </c>
      <c r="IS10" s="7">
        <f t="shared" si="5"/>
        <v>52211763</v>
      </c>
      <c r="IT10" s="7">
        <f t="shared" si="6"/>
        <v>2365</v>
      </c>
      <c r="IU10" s="7">
        <f t="shared" si="7"/>
        <v>50874</v>
      </c>
      <c r="IV10" s="7">
        <f t="shared" si="8"/>
        <v>44650</v>
      </c>
    </row>
    <row r="11" spans="1:256" s="7" customFormat="1" ht="15" customHeight="1">
      <c r="A11" s="18">
        <v>7</v>
      </c>
      <c r="B11" s="19" t="s">
        <v>60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9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10"/>
        <v>沖 縄 市</v>
      </c>
      <c r="AC11" s="20">
        <v>739</v>
      </c>
      <c r="AD11" s="20">
        <v>3404400</v>
      </c>
      <c r="AE11" s="20">
        <v>2645520</v>
      </c>
      <c r="AF11" s="20">
        <v>119671</v>
      </c>
      <c r="AG11" s="20">
        <v>91808</v>
      </c>
      <c r="AH11" s="20">
        <v>119671</v>
      </c>
      <c r="AI11" s="20">
        <v>91808</v>
      </c>
      <c r="AJ11" s="20">
        <v>5</v>
      </c>
      <c r="AK11" s="20">
        <v>4806</v>
      </c>
      <c r="AL11" s="20">
        <v>3672</v>
      </c>
      <c r="AM11" s="50"/>
      <c r="AN11" s="18">
        <v>7</v>
      </c>
      <c r="AO11" s="19" t="str">
        <f t="shared" si="11"/>
        <v>沖 縄 市</v>
      </c>
      <c r="AP11" s="20">
        <v>351</v>
      </c>
      <c r="AQ11" s="20">
        <v>107556</v>
      </c>
      <c r="AR11" s="20">
        <v>107556</v>
      </c>
      <c r="AS11" s="20">
        <v>1661940</v>
      </c>
      <c r="AT11" s="20">
        <v>1661940</v>
      </c>
      <c r="AU11" s="20">
        <v>1052732</v>
      </c>
      <c r="AV11" s="20">
        <v>1052732</v>
      </c>
      <c r="AW11" s="20">
        <v>1</v>
      </c>
      <c r="AX11" s="20">
        <v>277</v>
      </c>
      <c r="AY11" s="20">
        <v>277</v>
      </c>
      <c r="AZ11" s="30"/>
      <c r="BA11" s="18">
        <v>7</v>
      </c>
      <c r="BB11" s="19" t="str">
        <f t="shared" si="12"/>
        <v>沖 縄 市</v>
      </c>
      <c r="BC11" s="20">
        <v>0</v>
      </c>
      <c r="BD11" s="20">
        <v>6523465</v>
      </c>
      <c r="BE11" s="20">
        <v>6516167</v>
      </c>
      <c r="BF11" s="20">
        <v>218570851</v>
      </c>
      <c r="BG11" s="20">
        <v>218381186</v>
      </c>
      <c r="BH11" s="20">
        <v>34217619</v>
      </c>
      <c r="BI11" s="20">
        <v>34188107</v>
      </c>
      <c r="BJ11" s="20">
        <v>0</v>
      </c>
      <c r="BK11" s="20">
        <v>27793</v>
      </c>
      <c r="BL11" s="20">
        <v>27518</v>
      </c>
      <c r="BM11" s="30"/>
      <c r="BN11" s="18">
        <v>7</v>
      </c>
      <c r="BO11" s="19" t="str">
        <f t="shared" si="13"/>
        <v>沖 縄 市</v>
      </c>
      <c r="BP11" s="20">
        <v>0</v>
      </c>
      <c r="BQ11" s="20">
        <v>2010412</v>
      </c>
      <c r="BR11" s="20">
        <v>2009416</v>
      </c>
      <c r="BS11" s="20">
        <v>60250641</v>
      </c>
      <c r="BT11" s="20">
        <v>60226775</v>
      </c>
      <c r="BU11" s="20">
        <v>18688717</v>
      </c>
      <c r="BV11" s="20">
        <v>18681463</v>
      </c>
      <c r="BW11" s="20">
        <v>0</v>
      </c>
      <c r="BX11" s="20">
        <v>13126</v>
      </c>
      <c r="BY11" s="20">
        <v>13022</v>
      </c>
      <c r="BZ11" s="30"/>
      <c r="CA11" s="18">
        <v>7</v>
      </c>
      <c r="CB11" s="19" t="str">
        <f t="shared" si="14"/>
        <v>沖 縄 市</v>
      </c>
      <c r="CC11" s="20">
        <v>0</v>
      </c>
      <c r="CD11" s="20">
        <v>3853267</v>
      </c>
      <c r="CE11" s="20">
        <v>3852664</v>
      </c>
      <c r="CF11" s="20">
        <v>111073907</v>
      </c>
      <c r="CG11" s="20">
        <v>111066344</v>
      </c>
      <c r="CH11" s="20">
        <v>72164133</v>
      </c>
      <c r="CI11" s="20">
        <v>72159204</v>
      </c>
      <c r="CJ11" s="20">
        <v>0</v>
      </c>
      <c r="CK11" s="20">
        <v>7327</v>
      </c>
      <c r="CL11" s="20">
        <v>7288</v>
      </c>
      <c r="CM11" s="30"/>
      <c r="CN11" s="18">
        <v>7</v>
      </c>
      <c r="CO11" s="19" t="str">
        <f t="shared" si="15"/>
        <v>沖 縄 市</v>
      </c>
      <c r="CP11" s="20">
        <v>80875</v>
      </c>
      <c r="CQ11" s="20">
        <v>12387144</v>
      </c>
      <c r="CR11" s="20">
        <v>12378247</v>
      </c>
      <c r="CS11" s="20">
        <v>389895399</v>
      </c>
      <c r="CT11" s="20">
        <v>389674305</v>
      </c>
      <c r="CU11" s="20">
        <v>125070469</v>
      </c>
      <c r="CV11" s="20">
        <v>125028774</v>
      </c>
      <c r="CW11" s="20">
        <v>136</v>
      </c>
      <c r="CX11" s="20">
        <v>48246</v>
      </c>
      <c r="CY11" s="20">
        <v>47828</v>
      </c>
      <c r="CZ11" s="50"/>
      <c r="DA11" s="18">
        <v>7</v>
      </c>
      <c r="DB11" s="19" t="str">
        <f t="shared" si="16"/>
        <v>沖 縄 市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16"/>
      <c r="DN11" s="18">
        <v>7</v>
      </c>
      <c r="DO11" s="19" t="str">
        <f t="shared" si="17"/>
        <v>沖 縄 市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16"/>
      <c r="EA11" s="18">
        <v>7</v>
      </c>
      <c r="EB11" s="19" t="str">
        <f t="shared" si="18"/>
        <v>沖 縄 市</v>
      </c>
      <c r="EC11" s="20">
        <v>5398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81</v>
      </c>
      <c r="EK11" s="20">
        <v>0</v>
      </c>
      <c r="EL11" s="20">
        <v>0</v>
      </c>
      <c r="EM11" s="16"/>
      <c r="EN11" s="18">
        <v>7</v>
      </c>
      <c r="EO11" s="19" t="str">
        <f t="shared" si="19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FA11" s="18">
        <v>7</v>
      </c>
      <c r="FB11" s="19" t="str">
        <f t="shared" si="20"/>
        <v>沖 縄 市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N11" s="18">
        <v>7</v>
      </c>
      <c r="FO11" s="19" t="str">
        <f t="shared" si="21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22"/>
        <v>沖 縄 市</v>
      </c>
      <c r="GC11" s="20">
        <v>17834</v>
      </c>
      <c r="GD11" s="20">
        <v>1891289</v>
      </c>
      <c r="GE11" s="20">
        <v>1522320</v>
      </c>
      <c r="GF11" s="20">
        <v>51205</v>
      </c>
      <c r="GG11" s="20">
        <v>40923</v>
      </c>
      <c r="GH11" s="20">
        <v>51027</v>
      </c>
      <c r="GI11" s="20">
        <v>40785</v>
      </c>
      <c r="GJ11" s="20">
        <v>21</v>
      </c>
      <c r="GK11" s="20">
        <v>3145</v>
      </c>
      <c r="GL11" s="20">
        <v>2341</v>
      </c>
      <c r="GN11" s="18">
        <v>7</v>
      </c>
      <c r="GO11" s="19" t="str">
        <f t="shared" si="23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24"/>
        <v>沖 縄 市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N11" s="18">
        <v>7</v>
      </c>
      <c r="HO11" s="19" t="str">
        <f t="shared" si="25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26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0"/>
        <v>105197</v>
      </c>
      <c r="IO11" s="7">
        <f t="shared" si="1"/>
        <v>17790389</v>
      </c>
      <c r="IP11" s="7">
        <f t="shared" si="2"/>
        <v>16653643</v>
      </c>
      <c r="IQ11" s="7">
        <f t="shared" si="3"/>
        <v>391728215</v>
      </c>
      <c r="IR11" s="7">
        <f t="shared" si="4"/>
        <v>391468976</v>
      </c>
      <c r="IS11" s="7">
        <f t="shared" si="5"/>
        <v>126214099</v>
      </c>
      <c r="IT11" s="7">
        <f t="shared" si="6"/>
        <v>244</v>
      </c>
      <c r="IU11" s="7">
        <f t="shared" si="7"/>
        <v>56474</v>
      </c>
      <c r="IV11" s="7">
        <f t="shared" si="8"/>
        <v>54118</v>
      </c>
    </row>
    <row r="12" spans="1:256" s="7" customFormat="1" ht="15" customHeight="1">
      <c r="A12" s="18">
        <v>8</v>
      </c>
      <c r="B12" s="19" t="s">
        <v>61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9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10"/>
        <v>豊見城市</v>
      </c>
      <c r="AC12" s="20">
        <v>55173</v>
      </c>
      <c r="AD12" s="20">
        <v>4442290</v>
      </c>
      <c r="AE12" s="20">
        <v>3027143</v>
      </c>
      <c r="AF12" s="20">
        <v>192372</v>
      </c>
      <c r="AG12" s="20">
        <v>131891</v>
      </c>
      <c r="AH12" s="20">
        <v>192362</v>
      </c>
      <c r="AI12" s="20">
        <v>131881</v>
      </c>
      <c r="AJ12" s="20">
        <v>227</v>
      </c>
      <c r="AK12" s="20">
        <v>5116</v>
      </c>
      <c r="AL12" s="20">
        <v>3318</v>
      </c>
      <c r="AM12" s="50"/>
      <c r="AN12" s="18">
        <v>8</v>
      </c>
      <c r="AO12" s="19" t="str">
        <f t="shared" si="11"/>
        <v>豊見城市</v>
      </c>
      <c r="AP12" s="20">
        <v>32857</v>
      </c>
      <c r="AQ12" s="20">
        <v>373111</v>
      </c>
      <c r="AR12" s="20">
        <v>357011</v>
      </c>
      <c r="AS12" s="20">
        <v>1006431</v>
      </c>
      <c r="AT12" s="20">
        <v>965369</v>
      </c>
      <c r="AU12" s="20">
        <v>319837</v>
      </c>
      <c r="AV12" s="20">
        <v>306376</v>
      </c>
      <c r="AW12" s="20">
        <v>65</v>
      </c>
      <c r="AX12" s="20">
        <v>887</v>
      </c>
      <c r="AY12" s="20">
        <v>760</v>
      </c>
      <c r="AZ12" s="30"/>
      <c r="BA12" s="18">
        <v>8</v>
      </c>
      <c r="BB12" s="19" t="str">
        <f t="shared" si="12"/>
        <v>豊見城市</v>
      </c>
      <c r="BC12" s="20">
        <v>0</v>
      </c>
      <c r="BD12" s="20">
        <v>2406664</v>
      </c>
      <c r="BE12" s="20">
        <v>2404336</v>
      </c>
      <c r="BF12" s="20">
        <v>104048452</v>
      </c>
      <c r="BG12" s="20">
        <v>103966255</v>
      </c>
      <c r="BH12" s="20">
        <v>15763315</v>
      </c>
      <c r="BI12" s="20">
        <v>15750662</v>
      </c>
      <c r="BJ12" s="20">
        <v>0</v>
      </c>
      <c r="BK12" s="20">
        <v>13671</v>
      </c>
      <c r="BL12" s="20">
        <v>13520</v>
      </c>
      <c r="BM12" s="30"/>
      <c r="BN12" s="18">
        <v>8</v>
      </c>
      <c r="BO12" s="19" t="str">
        <f t="shared" si="13"/>
        <v>豊見城市</v>
      </c>
      <c r="BP12" s="20">
        <v>0</v>
      </c>
      <c r="BQ12" s="20">
        <v>858799</v>
      </c>
      <c r="BR12" s="20">
        <v>858567</v>
      </c>
      <c r="BS12" s="20">
        <v>31527607</v>
      </c>
      <c r="BT12" s="20">
        <v>31520765</v>
      </c>
      <c r="BU12" s="20">
        <v>9586701</v>
      </c>
      <c r="BV12" s="20">
        <v>9584575</v>
      </c>
      <c r="BW12" s="20">
        <v>0</v>
      </c>
      <c r="BX12" s="20">
        <v>5804</v>
      </c>
      <c r="BY12" s="20">
        <v>5777</v>
      </c>
      <c r="BZ12" s="30"/>
      <c r="CA12" s="18">
        <v>8</v>
      </c>
      <c r="CB12" s="19" t="str">
        <f t="shared" si="14"/>
        <v>豊見城市</v>
      </c>
      <c r="CC12" s="20">
        <v>0</v>
      </c>
      <c r="CD12" s="20">
        <v>974923</v>
      </c>
      <c r="CE12" s="20">
        <v>974841</v>
      </c>
      <c r="CF12" s="20">
        <v>33419664</v>
      </c>
      <c r="CG12" s="20">
        <v>33418255</v>
      </c>
      <c r="CH12" s="20">
        <v>21772020</v>
      </c>
      <c r="CI12" s="20">
        <v>21771098</v>
      </c>
      <c r="CJ12" s="20">
        <v>0</v>
      </c>
      <c r="CK12" s="20">
        <v>1156</v>
      </c>
      <c r="CL12" s="20">
        <v>1145</v>
      </c>
      <c r="CM12" s="30"/>
      <c r="CN12" s="18">
        <v>8</v>
      </c>
      <c r="CO12" s="19" t="str">
        <f t="shared" si="15"/>
        <v>豊見城市</v>
      </c>
      <c r="CP12" s="20">
        <v>388035</v>
      </c>
      <c r="CQ12" s="20">
        <v>4240386</v>
      </c>
      <c r="CR12" s="20">
        <v>4237744</v>
      </c>
      <c r="CS12" s="20">
        <v>168995723</v>
      </c>
      <c r="CT12" s="20">
        <v>168905275</v>
      </c>
      <c r="CU12" s="20">
        <v>47122036</v>
      </c>
      <c r="CV12" s="20">
        <v>47106335</v>
      </c>
      <c r="CW12" s="20">
        <v>590</v>
      </c>
      <c r="CX12" s="20">
        <v>20631</v>
      </c>
      <c r="CY12" s="20">
        <v>20442</v>
      </c>
      <c r="CZ12" s="50"/>
      <c r="DA12" s="18">
        <v>8</v>
      </c>
      <c r="DB12" s="19" t="str">
        <f t="shared" si="16"/>
        <v>豊見城市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16"/>
      <c r="DN12" s="18">
        <v>8</v>
      </c>
      <c r="DO12" s="19" t="str">
        <f t="shared" si="17"/>
        <v>豊見城市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16"/>
      <c r="EA12" s="18">
        <v>8</v>
      </c>
      <c r="EB12" s="19" t="str">
        <f t="shared" si="18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9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FA12" s="18">
        <v>8</v>
      </c>
      <c r="FB12" s="19" t="str">
        <f t="shared" si="20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21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22"/>
        <v>豊見城市</v>
      </c>
      <c r="GC12" s="20">
        <v>92925</v>
      </c>
      <c r="GD12" s="20">
        <v>1651091</v>
      </c>
      <c r="GE12" s="20">
        <v>1177986</v>
      </c>
      <c r="GF12" s="20">
        <v>525150</v>
      </c>
      <c r="GG12" s="20">
        <v>481604</v>
      </c>
      <c r="GH12" s="20">
        <v>353583</v>
      </c>
      <c r="GI12" s="20">
        <v>316318</v>
      </c>
      <c r="GJ12" s="20">
        <v>224</v>
      </c>
      <c r="GK12" s="20">
        <v>2906</v>
      </c>
      <c r="GL12" s="20">
        <v>2013</v>
      </c>
      <c r="GN12" s="18">
        <v>8</v>
      </c>
      <c r="GO12" s="19" t="str">
        <f t="shared" si="23"/>
        <v>豊見城市</v>
      </c>
      <c r="GP12" s="20">
        <v>0</v>
      </c>
      <c r="GQ12" s="20">
        <v>281193</v>
      </c>
      <c r="GR12" s="20">
        <v>281193</v>
      </c>
      <c r="GS12" s="20">
        <v>3241265</v>
      </c>
      <c r="GT12" s="20">
        <v>3241265</v>
      </c>
      <c r="GU12" s="20">
        <v>2478635</v>
      </c>
      <c r="GV12" s="20">
        <v>2478635</v>
      </c>
      <c r="GW12" s="20">
        <v>0</v>
      </c>
      <c r="GX12" s="20">
        <v>50</v>
      </c>
      <c r="GY12" s="20">
        <v>50</v>
      </c>
      <c r="HA12" s="18">
        <v>8</v>
      </c>
      <c r="HB12" s="19" t="str">
        <f t="shared" si="24"/>
        <v>豊見城市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N12" s="18">
        <v>8</v>
      </c>
      <c r="HO12" s="19" t="str">
        <f t="shared" si="25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26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0"/>
        <v>568990</v>
      </c>
      <c r="IO12" s="7">
        <f t="shared" si="1"/>
        <v>10988071</v>
      </c>
      <c r="IP12" s="7">
        <f t="shared" si="2"/>
        <v>9081077</v>
      </c>
      <c r="IQ12" s="7">
        <f t="shared" si="3"/>
        <v>173960941</v>
      </c>
      <c r="IR12" s="7">
        <f t="shared" si="4"/>
        <v>173725404</v>
      </c>
      <c r="IS12" s="7">
        <f t="shared" si="5"/>
        <v>50339545</v>
      </c>
      <c r="IT12" s="7">
        <f t="shared" si="6"/>
        <v>1106</v>
      </c>
      <c r="IU12" s="7">
        <f t="shared" si="7"/>
        <v>29590</v>
      </c>
      <c r="IV12" s="7">
        <f t="shared" si="8"/>
        <v>26583</v>
      </c>
    </row>
    <row r="13" spans="1:256" s="7" customFormat="1" ht="15" customHeight="1">
      <c r="A13" s="18">
        <v>9</v>
      </c>
      <c r="B13" s="19" t="s">
        <v>62</v>
      </c>
      <c r="C13" s="20">
        <v>4181</v>
      </c>
      <c r="D13" s="20">
        <v>285115</v>
      </c>
      <c r="E13" s="20">
        <v>230071</v>
      </c>
      <c r="F13" s="20">
        <v>14546</v>
      </c>
      <c r="G13" s="20">
        <v>11766</v>
      </c>
      <c r="H13" s="20">
        <v>14546</v>
      </c>
      <c r="I13" s="20">
        <v>11766</v>
      </c>
      <c r="J13" s="20">
        <v>18</v>
      </c>
      <c r="K13" s="20">
        <v>481</v>
      </c>
      <c r="L13" s="20">
        <v>365</v>
      </c>
      <c r="M13" s="16"/>
      <c r="N13" s="18">
        <v>9</v>
      </c>
      <c r="O13" s="19" t="str">
        <f t="shared" si="9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10"/>
        <v>うるま市</v>
      </c>
      <c r="AC13" s="20">
        <v>1070475</v>
      </c>
      <c r="AD13" s="20">
        <v>23543827</v>
      </c>
      <c r="AE13" s="20">
        <v>16973465</v>
      </c>
      <c r="AF13" s="20">
        <v>993433</v>
      </c>
      <c r="AG13" s="20">
        <v>729937</v>
      </c>
      <c r="AH13" s="20">
        <v>993064</v>
      </c>
      <c r="AI13" s="20">
        <v>729841</v>
      </c>
      <c r="AJ13" s="20">
        <v>3299</v>
      </c>
      <c r="AK13" s="20">
        <v>41522</v>
      </c>
      <c r="AL13" s="20">
        <v>27318</v>
      </c>
      <c r="AM13" s="50"/>
      <c r="AN13" s="18">
        <v>9</v>
      </c>
      <c r="AO13" s="19" t="str">
        <f t="shared" si="11"/>
        <v>うるま市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30"/>
      <c r="BA13" s="18">
        <v>9</v>
      </c>
      <c r="BB13" s="19" t="str">
        <f t="shared" si="12"/>
        <v>うるま市</v>
      </c>
      <c r="BC13" s="20">
        <v>0</v>
      </c>
      <c r="BD13" s="20">
        <v>6507640</v>
      </c>
      <c r="BE13" s="20">
        <v>6250940</v>
      </c>
      <c r="BF13" s="20">
        <v>127901234</v>
      </c>
      <c r="BG13" s="20">
        <v>126556284</v>
      </c>
      <c r="BH13" s="20">
        <v>20147586</v>
      </c>
      <c r="BI13" s="20">
        <v>19938230</v>
      </c>
      <c r="BJ13" s="20">
        <v>0</v>
      </c>
      <c r="BK13" s="20">
        <v>33128</v>
      </c>
      <c r="BL13" s="20">
        <v>31161</v>
      </c>
      <c r="BM13" s="30"/>
      <c r="BN13" s="18">
        <v>9</v>
      </c>
      <c r="BO13" s="19" t="str">
        <f t="shared" si="13"/>
        <v>うるま市</v>
      </c>
      <c r="BP13" s="20">
        <v>0</v>
      </c>
      <c r="BQ13" s="20">
        <v>3777767</v>
      </c>
      <c r="BR13" s="20">
        <v>3720645</v>
      </c>
      <c r="BS13" s="20">
        <v>69396060</v>
      </c>
      <c r="BT13" s="20">
        <v>69240845</v>
      </c>
      <c r="BU13" s="20">
        <v>21707007</v>
      </c>
      <c r="BV13" s="20">
        <v>21659901</v>
      </c>
      <c r="BW13" s="20">
        <v>0</v>
      </c>
      <c r="BX13" s="20">
        <v>23041</v>
      </c>
      <c r="BY13" s="20">
        <v>22231</v>
      </c>
      <c r="BZ13" s="30"/>
      <c r="CA13" s="18">
        <v>9</v>
      </c>
      <c r="CB13" s="19" t="str">
        <f t="shared" si="14"/>
        <v>うるま市</v>
      </c>
      <c r="CC13" s="20">
        <v>0</v>
      </c>
      <c r="CD13" s="20">
        <v>7364966</v>
      </c>
      <c r="CE13" s="20">
        <v>7350824</v>
      </c>
      <c r="CF13" s="20">
        <v>72610213</v>
      </c>
      <c r="CG13" s="20">
        <v>72539289</v>
      </c>
      <c r="CH13" s="20">
        <v>46757097</v>
      </c>
      <c r="CI13" s="20">
        <v>46745324</v>
      </c>
      <c r="CJ13" s="20">
        <v>0</v>
      </c>
      <c r="CK13" s="20">
        <v>12228</v>
      </c>
      <c r="CL13" s="20">
        <v>12126</v>
      </c>
      <c r="CM13" s="30"/>
      <c r="CN13" s="18">
        <v>9</v>
      </c>
      <c r="CO13" s="19" t="str">
        <f t="shared" si="15"/>
        <v>うるま市</v>
      </c>
      <c r="CP13" s="20">
        <v>1660674</v>
      </c>
      <c r="CQ13" s="20">
        <v>17650373</v>
      </c>
      <c r="CR13" s="20">
        <v>17322409</v>
      </c>
      <c r="CS13" s="20">
        <v>269907507</v>
      </c>
      <c r="CT13" s="20">
        <v>268336418</v>
      </c>
      <c r="CU13" s="20">
        <v>88611690</v>
      </c>
      <c r="CV13" s="20">
        <v>88343455</v>
      </c>
      <c r="CW13" s="20">
        <v>2730</v>
      </c>
      <c r="CX13" s="20">
        <v>68397</v>
      </c>
      <c r="CY13" s="20">
        <v>65518</v>
      </c>
      <c r="CZ13" s="50"/>
      <c r="DA13" s="18">
        <v>9</v>
      </c>
      <c r="DB13" s="19" t="str">
        <f t="shared" si="16"/>
        <v>うるま市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16"/>
      <c r="DN13" s="18">
        <v>9</v>
      </c>
      <c r="DO13" s="19" t="str">
        <f t="shared" si="17"/>
        <v>うるま市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16"/>
      <c r="EA13" s="18">
        <v>9</v>
      </c>
      <c r="EB13" s="19" t="str">
        <f t="shared" si="18"/>
        <v>うるま市</v>
      </c>
      <c r="EC13" s="20">
        <v>141664</v>
      </c>
      <c r="ED13" s="20">
        <v>26415</v>
      </c>
      <c r="EE13" s="20">
        <v>23206</v>
      </c>
      <c r="EF13" s="20">
        <v>1913</v>
      </c>
      <c r="EG13" s="20">
        <v>1707</v>
      </c>
      <c r="EH13" s="20">
        <v>1913</v>
      </c>
      <c r="EI13" s="20">
        <v>1707</v>
      </c>
      <c r="EJ13" s="20">
        <v>307</v>
      </c>
      <c r="EK13" s="20">
        <v>70</v>
      </c>
      <c r="EL13" s="20">
        <v>51</v>
      </c>
      <c r="EM13" s="16"/>
      <c r="EN13" s="18">
        <v>9</v>
      </c>
      <c r="EO13" s="19" t="str">
        <f t="shared" si="19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FA13" s="18">
        <v>9</v>
      </c>
      <c r="FB13" s="19" t="str">
        <f t="shared" si="20"/>
        <v>うるま市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N13" s="18">
        <v>9</v>
      </c>
      <c r="FO13" s="19" t="str">
        <f t="shared" si="21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22"/>
        <v>うるま市</v>
      </c>
      <c r="GC13" s="20">
        <v>3841445</v>
      </c>
      <c r="GD13" s="20">
        <v>7511336</v>
      </c>
      <c r="GE13" s="20">
        <v>5277461</v>
      </c>
      <c r="GF13" s="20">
        <v>151086</v>
      </c>
      <c r="GG13" s="20">
        <v>109627</v>
      </c>
      <c r="GH13" s="20">
        <v>151067</v>
      </c>
      <c r="GI13" s="20">
        <v>109623</v>
      </c>
      <c r="GJ13" s="20">
        <v>2617</v>
      </c>
      <c r="GK13" s="20">
        <v>14092</v>
      </c>
      <c r="GL13" s="20">
        <v>8644</v>
      </c>
      <c r="GN13" s="18">
        <v>9</v>
      </c>
      <c r="GO13" s="19" t="str">
        <f t="shared" si="23"/>
        <v>うるま市</v>
      </c>
      <c r="GP13" s="20">
        <v>1346561</v>
      </c>
      <c r="GQ13" s="20">
        <v>544459</v>
      </c>
      <c r="GR13" s="20">
        <v>544177</v>
      </c>
      <c r="GS13" s="20">
        <v>922980</v>
      </c>
      <c r="GT13" s="20">
        <v>922503</v>
      </c>
      <c r="GU13" s="20">
        <v>898402</v>
      </c>
      <c r="GV13" s="20">
        <v>897937</v>
      </c>
      <c r="GW13" s="20">
        <v>135</v>
      </c>
      <c r="GX13" s="20">
        <v>321</v>
      </c>
      <c r="GY13" s="20">
        <v>318</v>
      </c>
      <c r="HA13" s="18">
        <v>9</v>
      </c>
      <c r="HB13" s="19" t="str">
        <f t="shared" si="24"/>
        <v>うるま市</v>
      </c>
      <c r="HC13" s="20">
        <v>0</v>
      </c>
      <c r="HD13" s="20">
        <v>0</v>
      </c>
      <c r="HE13" s="20">
        <v>0</v>
      </c>
      <c r="HF13" s="20">
        <v>0</v>
      </c>
      <c r="HG13" s="20">
        <v>0</v>
      </c>
      <c r="HH13" s="20">
        <v>0</v>
      </c>
      <c r="HI13" s="20">
        <v>0</v>
      </c>
      <c r="HJ13" s="20">
        <v>0</v>
      </c>
      <c r="HK13" s="20">
        <v>0</v>
      </c>
      <c r="HL13" s="20">
        <v>0</v>
      </c>
      <c r="HN13" s="18">
        <v>9</v>
      </c>
      <c r="HO13" s="19" t="str">
        <f t="shared" si="25"/>
        <v>うるま市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0</v>
      </c>
      <c r="HY13" s="20">
        <v>0</v>
      </c>
      <c r="IA13" s="18">
        <v>9</v>
      </c>
      <c r="IB13" s="19" t="str">
        <f t="shared" si="26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0"/>
        <v>8065000</v>
      </c>
      <c r="IO13" s="7">
        <f t="shared" si="1"/>
        <v>49561525</v>
      </c>
      <c r="IP13" s="7">
        <f t="shared" si="2"/>
        <v>40370789</v>
      </c>
      <c r="IQ13" s="7">
        <f t="shared" si="3"/>
        <v>271991465</v>
      </c>
      <c r="IR13" s="7">
        <f t="shared" si="4"/>
        <v>270111958</v>
      </c>
      <c r="IS13" s="7">
        <f t="shared" si="5"/>
        <v>90094329</v>
      </c>
      <c r="IT13" s="7">
        <f t="shared" si="6"/>
        <v>9106</v>
      </c>
      <c r="IU13" s="7">
        <f t="shared" si="7"/>
        <v>124883</v>
      </c>
      <c r="IV13" s="7">
        <f t="shared" si="8"/>
        <v>102214</v>
      </c>
    </row>
    <row r="14" spans="1:256" s="7" customFormat="1" ht="15" customHeight="1">
      <c r="A14" s="18">
        <v>10</v>
      </c>
      <c r="B14" s="19" t="s">
        <v>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9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10"/>
        <v>宮古島市</v>
      </c>
      <c r="AC14" s="20">
        <v>4149901</v>
      </c>
      <c r="AD14" s="20">
        <v>109511673</v>
      </c>
      <c r="AE14" s="20">
        <v>86824400</v>
      </c>
      <c r="AF14" s="20">
        <v>3350216</v>
      </c>
      <c r="AG14" s="20">
        <v>2712698</v>
      </c>
      <c r="AH14" s="20">
        <v>3349331</v>
      </c>
      <c r="AI14" s="20">
        <v>2711908</v>
      </c>
      <c r="AJ14" s="20">
        <v>6758</v>
      </c>
      <c r="AK14" s="20">
        <v>62333</v>
      </c>
      <c r="AL14" s="20">
        <v>44283</v>
      </c>
      <c r="AM14" s="50"/>
      <c r="AN14" s="18">
        <v>10</v>
      </c>
      <c r="AO14" s="19" t="str">
        <f t="shared" si="11"/>
        <v>宮古島市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30"/>
      <c r="BA14" s="18">
        <v>10</v>
      </c>
      <c r="BB14" s="19" t="str">
        <f t="shared" si="12"/>
        <v>宮古島市</v>
      </c>
      <c r="BC14" s="20">
        <v>0</v>
      </c>
      <c r="BD14" s="20">
        <v>3561167</v>
      </c>
      <c r="BE14" s="20">
        <v>3087707</v>
      </c>
      <c r="BF14" s="20">
        <v>36560861</v>
      </c>
      <c r="BG14" s="20">
        <v>34428726</v>
      </c>
      <c r="BH14" s="20">
        <v>5748094</v>
      </c>
      <c r="BI14" s="20">
        <v>5436598</v>
      </c>
      <c r="BJ14" s="20">
        <v>0</v>
      </c>
      <c r="BK14" s="20">
        <v>20116</v>
      </c>
      <c r="BL14" s="20">
        <v>16711</v>
      </c>
      <c r="BM14" s="30"/>
      <c r="BN14" s="18">
        <v>10</v>
      </c>
      <c r="BO14" s="19" t="str">
        <f t="shared" si="13"/>
        <v>宮古島市</v>
      </c>
      <c r="BP14" s="20">
        <v>0</v>
      </c>
      <c r="BQ14" s="20">
        <v>3072687</v>
      </c>
      <c r="BR14" s="20">
        <v>2939492</v>
      </c>
      <c r="BS14" s="20">
        <v>20888135</v>
      </c>
      <c r="BT14" s="20">
        <v>20467356</v>
      </c>
      <c r="BU14" s="20">
        <v>6416497</v>
      </c>
      <c r="BV14" s="20">
        <v>6292771</v>
      </c>
      <c r="BW14" s="20">
        <v>0</v>
      </c>
      <c r="BX14" s="20">
        <v>14961</v>
      </c>
      <c r="BY14" s="20">
        <v>13432</v>
      </c>
      <c r="BZ14" s="30"/>
      <c r="CA14" s="18">
        <v>10</v>
      </c>
      <c r="CB14" s="19" t="str">
        <f t="shared" si="14"/>
        <v>宮古島市</v>
      </c>
      <c r="CC14" s="20">
        <v>0</v>
      </c>
      <c r="CD14" s="20">
        <v>2142734</v>
      </c>
      <c r="CE14" s="20">
        <v>2138369</v>
      </c>
      <c r="CF14" s="20">
        <v>21831954</v>
      </c>
      <c r="CG14" s="20">
        <v>21817252</v>
      </c>
      <c r="CH14" s="20">
        <v>14480001</v>
      </c>
      <c r="CI14" s="20">
        <v>14470607</v>
      </c>
      <c r="CJ14" s="20">
        <v>0</v>
      </c>
      <c r="CK14" s="20">
        <v>3714</v>
      </c>
      <c r="CL14" s="20">
        <v>3605</v>
      </c>
      <c r="CM14" s="30"/>
      <c r="CN14" s="18">
        <v>10</v>
      </c>
      <c r="CO14" s="19" t="str">
        <f t="shared" si="15"/>
        <v>宮古島市</v>
      </c>
      <c r="CP14" s="20">
        <v>1615548</v>
      </c>
      <c r="CQ14" s="20">
        <v>8776588</v>
      </c>
      <c r="CR14" s="20">
        <v>8165568</v>
      </c>
      <c r="CS14" s="20">
        <v>79280950</v>
      </c>
      <c r="CT14" s="20">
        <v>76713334</v>
      </c>
      <c r="CU14" s="20">
        <v>26644592</v>
      </c>
      <c r="CV14" s="20">
        <v>26199976</v>
      </c>
      <c r="CW14" s="20">
        <v>1877</v>
      </c>
      <c r="CX14" s="20">
        <v>38791</v>
      </c>
      <c r="CY14" s="20">
        <v>33748</v>
      </c>
      <c r="CZ14" s="50"/>
      <c r="DA14" s="18">
        <v>10</v>
      </c>
      <c r="DB14" s="19" t="str">
        <f t="shared" si="16"/>
        <v>宮古島市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16"/>
      <c r="DN14" s="18">
        <v>10</v>
      </c>
      <c r="DO14" s="19" t="str">
        <f t="shared" si="17"/>
        <v>宮古島市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16"/>
      <c r="EA14" s="18">
        <v>10</v>
      </c>
      <c r="EB14" s="19" t="str">
        <f t="shared" si="18"/>
        <v>宮古島市</v>
      </c>
      <c r="EC14" s="20">
        <v>28594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106</v>
      </c>
      <c r="EK14" s="20">
        <v>0</v>
      </c>
      <c r="EL14" s="20">
        <v>0</v>
      </c>
      <c r="EM14" s="16"/>
      <c r="EN14" s="18">
        <v>10</v>
      </c>
      <c r="EO14" s="19" t="str">
        <f t="shared" si="19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FA14" s="18">
        <v>10</v>
      </c>
      <c r="FB14" s="19" t="str">
        <f t="shared" si="20"/>
        <v>宮古島市</v>
      </c>
      <c r="FC14" s="20">
        <v>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  <c r="FN14" s="18">
        <v>10</v>
      </c>
      <c r="FO14" s="19" t="str">
        <f t="shared" si="21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22"/>
        <v>宮古島市</v>
      </c>
      <c r="GC14" s="20">
        <v>18157602</v>
      </c>
      <c r="GD14" s="20">
        <v>16258373</v>
      </c>
      <c r="GE14" s="20">
        <v>12329062</v>
      </c>
      <c r="GF14" s="20">
        <v>122797</v>
      </c>
      <c r="GG14" s="20">
        <v>93240</v>
      </c>
      <c r="GH14" s="20">
        <v>122650</v>
      </c>
      <c r="GI14" s="20">
        <v>93130</v>
      </c>
      <c r="GJ14" s="20">
        <v>4340</v>
      </c>
      <c r="GK14" s="20">
        <v>10998</v>
      </c>
      <c r="GL14" s="20">
        <v>6882</v>
      </c>
      <c r="GN14" s="18">
        <v>10</v>
      </c>
      <c r="GO14" s="19" t="str">
        <f t="shared" si="23"/>
        <v>宮古島市</v>
      </c>
      <c r="GP14" s="20">
        <v>322577</v>
      </c>
      <c r="GQ14" s="20">
        <v>2174579</v>
      </c>
      <c r="GR14" s="20">
        <v>2174570</v>
      </c>
      <c r="GS14" s="20">
        <v>4812548</v>
      </c>
      <c r="GT14" s="20">
        <v>4812527</v>
      </c>
      <c r="GU14" s="20">
        <v>4031327</v>
      </c>
      <c r="GV14" s="20">
        <v>4031308</v>
      </c>
      <c r="GW14" s="20">
        <v>22</v>
      </c>
      <c r="GX14" s="20">
        <v>358</v>
      </c>
      <c r="GY14" s="20">
        <v>356</v>
      </c>
      <c r="HA14" s="18">
        <v>10</v>
      </c>
      <c r="HB14" s="19" t="str">
        <f t="shared" si="24"/>
        <v>宮古島市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N14" s="18">
        <v>10</v>
      </c>
      <c r="HO14" s="19" t="str">
        <f t="shared" si="25"/>
        <v>宮古島市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IA14" s="18">
        <v>10</v>
      </c>
      <c r="IB14" s="19" t="str">
        <f t="shared" si="26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0"/>
        <v>24274222</v>
      </c>
      <c r="IO14" s="7">
        <f t="shared" si="1"/>
        <v>136721213</v>
      </c>
      <c r="IP14" s="7">
        <f t="shared" si="2"/>
        <v>109493600</v>
      </c>
      <c r="IQ14" s="7">
        <f t="shared" si="3"/>
        <v>87566511</v>
      </c>
      <c r="IR14" s="7">
        <f t="shared" si="4"/>
        <v>84331799</v>
      </c>
      <c r="IS14" s="7">
        <f t="shared" si="5"/>
        <v>33036322</v>
      </c>
      <c r="IT14" s="7">
        <f t="shared" si="6"/>
        <v>13103</v>
      </c>
      <c r="IU14" s="7">
        <f t="shared" si="7"/>
        <v>112480</v>
      </c>
      <c r="IV14" s="7">
        <f t="shared" si="8"/>
        <v>85269</v>
      </c>
    </row>
    <row r="15" spans="1:256" s="7" customFormat="1" ht="15" customHeight="1">
      <c r="A15" s="22">
        <v>11</v>
      </c>
      <c r="B15" s="23" t="s">
        <v>64</v>
      </c>
      <c r="C15" s="24">
        <v>188</v>
      </c>
      <c r="D15" s="24">
        <v>60053</v>
      </c>
      <c r="E15" s="24">
        <v>47090</v>
      </c>
      <c r="F15" s="24">
        <v>3125</v>
      </c>
      <c r="G15" s="24">
        <v>2446</v>
      </c>
      <c r="H15" s="24">
        <v>3125</v>
      </c>
      <c r="I15" s="24">
        <v>2446</v>
      </c>
      <c r="J15" s="24">
        <v>2</v>
      </c>
      <c r="K15" s="24">
        <v>157</v>
      </c>
      <c r="L15" s="24">
        <v>129</v>
      </c>
      <c r="M15" s="16"/>
      <c r="N15" s="22">
        <v>11</v>
      </c>
      <c r="O15" s="23" t="str">
        <f t="shared" si="9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10"/>
        <v>南城市</v>
      </c>
      <c r="AC15" s="20">
        <v>194371</v>
      </c>
      <c r="AD15" s="20">
        <v>18562392</v>
      </c>
      <c r="AE15" s="20">
        <v>14173081</v>
      </c>
      <c r="AF15" s="20">
        <v>911342</v>
      </c>
      <c r="AG15" s="20">
        <v>695875</v>
      </c>
      <c r="AH15" s="20">
        <v>911307</v>
      </c>
      <c r="AI15" s="20">
        <v>695840</v>
      </c>
      <c r="AJ15" s="20">
        <v>998</v>
      </c>
      <c r="AK15" s="20">
        <v>25409</v>
      </c>
      <c r="AL15" s="20">
        <v>18887</v>
      </c>
      <c r="AM15" s="50"/>
      <c r="AN15" s="18">
        <v>11</v>
      </c>
      <c r="AO15" s="19" t="str">
        <f t="shared" si="11"/>
        <v>南城市</v>
      </c>
      <c r="AP15" s="20">
        <v>0</v>
      </c>
      <c r="AQ15" s="20">
        <v>87144</v>
      </c>
      <c r="AR15" s="20">
        <v>86867</v>
      </c>
      <c r="AS15" s="20">
        <v>527407</v>
      </c>
      <c r="AT15" s="20">
        <v>526233</v>
      </c>
      <c r="AU15" s="20">
        <v>324442</v>
      </c>
      <c r="AV15" s="20">
        <v>323725</v>
      </c>
      <c r="AW15" s="20">
        <v>0</v>
      </c>
      <c r="AX15" s="20">
        <v>181</v>
      </c>
      <c r="AY15" s="20">
        <v>176</v>
      </c>
      <c r="AZ15" s="30"/>
      <c r="BA15" s="18">
        <v>11</v>
      </c>
      <c r="BB15" s="19" t="str">
        <f t="shared" si="12"/>
        <v>南城市</v>
      </c>
      <c r="BC15" s="20">
        <v>0</v>
      </c>
      <c r="BD15" s="20">
        <v>2327052</v>
      </c>
      <c r="BE15" s="20">
        <v>2255560</v>
      </c>
      <c r="BF15" s="20">
        <v>41954132</v>
      </c>
      <c r="BG15" s="20">
        <v>41427599</v>
      </c>
      <c r="BH15" s="20">
        <v>6329999</v>
      </c>
      <c r="BI15" s="20">
        <v>6247692</v>
      </c>
      <c r="BJ15" s="20">
        <v>0</v>
      </c>
      <c r="BK15" s="20">
        <v>13958</v>
      </c>
      <c r="BL15" s="20">
        <v>13365</v>
      </c>
      <c r="BM15" s="30"/>
      <c r="BN15" s="18">
        <v>11</v>
      </c>
      <c r="BO15" s="19" t="str">
        <f t="shared" si="13"/>
        <v>南城市</v>
      </c>
      <c r="BP15" s="20">
        <v>0</v>
      </c>
      <c r="BQ15" s="20">
        <v>1954948</v>
      </c>
      <c r="BR15" s="20">
        <v>1945312</v>
      </c>
      <c r="BS15" s="20">
        <v>31323569</v>
      </c>
      <c r="BT15" s="20">
        <v>31294677</v>
      </c>
      <c r="BU15" s="20">
        <v>9309345</v>
      </c>
      <c r="BV15" s="20">
        <v>9300545</v>
      </c>
      <c r="BW15" s="20">
        <v>0</v>
      </c>
      <c r="BX15" s="20">
        <v>11291</v>
      </c>
      <c r="BY15" s="20">
        <v>11088</v>
      </c>
      <c r="BZ15" s="30"/>
      <c r="CA15" s="18">
        <v>11</v>
      </c>
      <c r="CB15" s="19" t="str">
        <f t="shared" si="14"/>
        <v>南城市</v>
      </c>
      <c r="CC15" s="20">
        <v>0</v>
      </c>
      <c r="CD15" s="20">
        <v>973902</v>
      </c>
      <c r="CE15" s="20">
        <v>972159</v>
      </c>
      <c r="CF15" s="20">
        <v>15111321</v>
      </c>
      <c r="CG15" s="20">
        <v>15107655</v>
      </c>
      <c r="CH15" s="20">
        <v>9590480</v>
      </c>
      <c r="CI15" s="20">
        <v>9588089</v>
      </c>
      <c r="CJ15" s="20">
        <v>0</v>
      </c>
      <c r="CK15" s="20">
        <v>2148</v>
      </c>
      <c r="CL15" s="20">
        <v>2132</v>
      </c>
      <c r="CM15" s="30"/>
      <c r="CN15" s="18">
        <v>11</v>
      </c>
      <c r="CO15" s="19" t="str">
        <f t="shared" si="15"/>
        <v>南城市</v>
      </c>
      <c r="CP15" s="20">
        <v>319070</v>
      </c>
      <c r="CQ15" s="20">
        <v>5255902</v>
      </c>
      <c r="CR15" s="20">
        <v>5173031</v>
      </c>
      <c r="CS15" s="20">
        <v>88389022</v>
      </c>
      <c r="CT15" s="20">
        <v>87829931</v>
      </c>
      <c r="CU15" s="20">
        <v>25229824</v>
      </c>
      <c r="CV15" s="20">
        <v>25136326</v>
      </c>
      <c r="CW15" s="20">
        <v>467</v>
      </c>
      <c r="CX15" s="20">
        <v>27397</v>
      </c>
      <c r="CY15" s="20">
        <v>26585</v>
      </c>
      <c r="CZ15" s="50"/>
      <c r="DA15" s="18">
        <v>11</v>
      </c>
      <c r="DB15" s="19" t="str">
        <f t="shared" si="16"/>
        <v>南城市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16"/>
      <c r="DN15" s="18">
        <v>11</v>
      </c>
      <c r="DO15" s="19" t="str">
        <f t="shared" si="17"/>
        <v>南城市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16"/>
      <c r="EA15" s="18">
        <v>11</v>
      </c>
      <c r="EB15" s="19" t="str">
        <f t="shared" si="18"/>
        <v>南城市</v>
      </c>
      <c r="EC15" s="20">
        <v>10924</v>
      </c>
      <c r="ED15" s="20">
        <v>3792</v>
      </c>
      <c r="EE15" s="20">
        <v>1276</v>
      </c>
      <c r="EF15" s="20">
        <v>130</v>
      </c>
      <c r="EG15" s="20">
        <v>47</v>
      </c>
      <c r="EH15" s="20">
        <v>130</v>
      </c>
      <c r="EI15" s="20">
        <v>47</v>
      </c>
      <c r="EJ15" s="20">
        <v>95</v>
      </c>
      <c r="EK15" s="20">
        <v>44</v>
      </c>
      <c r="EL15" s="20">
        <v>13</v>
      </c>
      <c r="EM15" s="16"/>
      <c r="EN15" s="18">
        <v>11</v>
      </c>
      <c r="EO15" s="19" t="str">
        <f t="shared" si="19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FA15" s="18">
        <v>11</v>
      </c>
      <c r="FB15" s="19" t="str">
        <f t="shared" si="20"/>
        <v>南城市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  <c r="FN15" s="18">
        <v>11</v>
      </c>
      <c r="FO15" s="19" t="str">
        <f t="shared" si="21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22"/>
        <v>南城市</v>
      </c>
      <c r="GC15" s="20">
        <v>765942</v>
      </c>
      <c r="GD15" s="20">
        <v>11277166</v>
      </c>
      <c r="GE15" s="20">
        <v>8299556</v>
      </c>
      <c r="GF15" s="20">
        <v>171615</v>
      </c>
      <c r="GG15" s="20">
        <v>125248</v>
      </c>
      <c r="GH15" s="20">
        <v>165883</v>
      </c>
      <c r="GI15" s="20">
        <v>121515</v>
      </c>
      <c r="GJ15" s="20">
        <v>1528</v>
      </c>
      <c r="GK15" s="20">
        <v>14164</v>
      </c>
      <c r="GL15" s="20">
        <v>10016</v>
      </c>
      <c r="GN15" s="18">
        <v>11</v>
      </c>
      <c r="GO15" s="19" t="str">
        <f t="shared" si="23"/>
        <v>南城市</v>
      </c>
      <c r="GP15" s="20">
        <v>33796</v>
      </c>
      <c r="GQ15" s="20">
        <v>1554653</v>
      </c>
      <c r="GR15" s="20">
        <v>1552291</v>
      </c>
      <c r="GS15" s="20">
        <v>2456547</v>
      </c>
      <c r="GT15" s="20">
        <v>2453537</v>
      </c>
      <c r="GU15" s="20">
        <v>1790502</v>
      </c>
      <c r="GV15" s="20">
        <v>1788322</v>
      </c>
      <c r="GW15" s="20">
        <v>12</v>
      </c>
      <c r="GX15" s="20">
        <v>1379</v>
      </c>
      <c r="GY15" s="20">
        <v>1365</v>
      </c>
      <c r="HA15" s="18">
        <v>11</v>
      </c>
      <c r="HB15" s="19" t="str">
        <f t="shared" si="24"/>
        <v>南城市</v>
      </c>
      <c r="HC15" s="20">
        <v>4231</v>
      </c>
      <c r="HD15" s="20">
        <v>0</v>
      </c>
      <c r="HE15" s="20">
        <v>0</v>
      </c>
      <c r="HF15" s="20">
        <v>0</v>
      </c>
      <c r="HG15" s="20">
        <v>0</v>
      </c>
      <c r="HH15" s="20">
        <v>0</v>
      </c>
      <c r="HI15" s="20">
        <v>0</v>
      </c>
      <c r="HJ15" s="20">
        <v>8</v>
      </c>
      <c r="HK15" s="20">
        <v>0</v>
      </c>
      <c r="HL15" s="20">
        <v>0</v>
      </c>
      <c r="HN15" s="18">
        <v>11</v>
      </c>
      <c r="HO15" s="19" t="str">
        <f t="shared" si="25"/>
        <v>南城市</v>
      </c>
      <c r="HP15" s="20">
        <v>0</v>
      </c>
      <c r="HQ15" s="20">
        <v>0</v>
      </c>
      <c r="HR15" s="20">
        <v>0</v>
      </c>
      <c r="HS15" s="20">
        <v>0</v>
      </c>
      <c r="HT15" s="20">
        <v>0</v>
      </c>
      <c r="HU15" s="20">
        <v>0</v>
      </c>
      <c r="HV15" s="20">
        <v>0</v>
      </c>
      <c r="HW15" s="20">
        <v>0</v>
      </c>
      <c r="HX15" s="20">
        <v>0</v>
      </c>
      <c r="HY15" s="20">
        <v>0</v>
      </c>
      <c r="IA15" s="18">
        <v>11</v>
      </c>
      <c r="IB15" s="19" t="str">
        <f t="shared" si="26"/>
        <v>南城市</v>
      </c>
      <c r="IC15" s="20">
        <v>0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0</v>
      </c>
      <c r="IK15" s="20">
        <v>0</v>
      </c>
      <c r="IL15" s="20">
        <v>0</v>
      </c>
      <c r="IN15" s="17">
        <f t="shared" si="0"/>
        <v>1328522</v>
      </c>
      <c r="IO15" s="7">
        <f t="shared" si="1"/>
        <v>36801102</v>
      </c>
      <c r="IP15" s="7">
        <f t="shared" si="2"/>
        <v>29333192</v>
      </c>
      <c r="IQ15" s="7">
        <f t="shared" si="3"/>
        <v>92459188</v>
      </c>
      <c r="IR15" s="7">
        <f t="shared" si="4"/>
        <v>91633317</v>
      </c>
      <c r="IS15" s="7">
        <f t="shared" si="5"/>
        <v>28068221</v>
      </c>
      <c r="IT15" s="7">
        <f t="shared" si="6"/>
        <v>3110</v>
      </c>
      <c r="IU15" s="7">
        <f t="shared" si="7"/>
        <v>68731</v>
      </c>
      <c r="IV15" s="7">
        <f t="shared" si="8"/>
        <v>57171</v>
      </c>
    </row>
    <row r="16" spans="1:256" s="7" customFormat="1" ht="15" customHeight="1">
      <c r="A16" s="35"/>
      <c r="B16" s="36" t="s">
        <v>117</v>
      </c>
      <c r="C16" s="34">
        <f>SUM(C5:C15)</f>
        <v>267551</v>
      </c>
      <c r="D16" s="34">
        <f aca="true" t="shared" si="27" ref="D16:L16">SUM(D5:D15)</f>
        <v>6664816</v>
      </c>
      <c r="E16" s="34">
        <f t="shared" si="27"/>
        <v>5695185</v>
      </c>
      <c r="F16" s="34">
        <f t="shared" si="27"/>
        <v>275239</v>
      </c>
      <c r="G16" s="34">
        <f t="shared" si="27"/>
        <v>233692</v>
      </c>
      <c r="H16" s="34">
        <f t="shared" si="27"/>
        <v>275239</v>
      </c>
      <c r="I16" s="34">
        <f t="shared" si="27"/>
        <v>233692</v>
      </c>
      <c r="J16" s="34">
        <f t="shared" si="27"/>
        <v>742</v>
      </c>
      <c r="K16" s="34">
        <f t="shared" si="27"/>
        <v>5640</v>
      </c>
      <c r="L16" s="34">
        <f t="shared" si="27"/>
        <v>4555</v>
      </c>
      <c r="M16" s="16"/>
      <c r="N16" s="35"/>
      <c r="O16" s="36" t="s">
        <v>117</v>
      </c>
      <c r="P16" s="34">
        <f aca="true" t="shared" si="28" ref="P16:Y16">SUM(P5:P15)</f>
        <v>23662</v>
      </c>
      <c r="Q16" s="34">
        <f t="shared" si="28"/>
        <v>244693</v>
      </c>
      <c r="R16" s="34">
        <f t="shared" si="28"/>
        <v>244211</v>
      </c>
      <c r="S16" s="34">
        <f t="shared" si="28"/>
        <v>1797737</v>
      </c>
      <c r="T16" s="34">
        <f t="shared" si="28"/>
        <v>1795226</v>
      </c>
      <c r="U16" s="34">
        <f t="shared" si="28"/>
        <v>587231</v>
      </c>
      <c r="V16" s="34">
        <f t="shared" si="28"/>
        <v>586407</v>
      </c>
      <c r="W16" s="34">
        <f t="shared" si="28"/>
        <v>72</v>
      </c>
      <c r="X16" s="34">
        <f t="shared" si="28"/>
        <v>533</v>
      </c>
      <c r="Y16" s="34">
        <f t="shared" si="28"/>
        <v>529</v>
      </c>
      <c r="Z16" s="30"/>
      <c r="AA16" s="35"/>
      <c r="AB16" s="36" t="s">
        <v>117</v>
      </c>
      <c r="AC16" s="34">
        <f aca="true" t="shared" si="29" ref="AC16:AL16">SUM(AC5:AC15)</f>
        <v>10174965</v>
      </c>
      <c r="AD16" s="34">
        <f t="shared" si="29"/>
        <v>262123149</v>
      </c>
      <c r="AE16" s="34">
        <f t="shared" si="29"/>
        <v>212055704</v>
      </c>
      <c r="AF16" s="34">
        <f t="shared" si="29"/>
        <v>9176856</v>
      </c>
      <c r="AG16" s="34">
        <f t="shared" si="29"/>
        <v>7478738</v>
      </c>
      <c r="AH16" s="34">
        <f t="shared" si="29"/>
        <v>9157600</v>
      </c>
      <c r="AI16" s="34">
        <f t="shared" si="29"/>
        <v>7463800</v>
      </c>
      <c r="AJ16" s="34">
        <f t="shared" si="29"/>
        <v>15754</v>
      </c>
      <c r="AK16" s="34">
        <f t="shared" si="29"/>
        <v>198533</v>
      </c>
      <c r="AL16" s="34">
        <f t="shared" si="29"/>
        <v>143156</v>
      </c>
      <c r="AM16" s="50"/>
      <c r="AN16" s="35"/>
      <c r="AO16" s="36" t="s">
        <v>117</v>
      </c>
      <c r="AP16" s="34">
        <f aca="true" t="shared" si="30" ref="AP16:AY16">SUM(AP5:AP15)</f>
        <v>127770</v>
      </c>
      <c r="AQ16" s="34">
        <f t="shared" si="30"/>
        <v>2417299</v>
      </c>
      <c r="AR16" s="34">
        <f t="shared" si="30"/>
        <v>2369833</v>
      </c>
      <c r="AS16" s="34">
        <f t="shared" si="30"/>
        <v>33507629</v>
      </c>
      <c r="AT16" s="34">
        <f t="shared" si="30"/>
        <v>33256203</v>
      </c>
      <c r="AU16" s="34">
        <f t="shared" si="30"/>
        <v>8205315</v>
      </c>
      <c r="AV16" s="34">
        <f t="shared" si="30"/>
        <v>8170951</v>
      </c>
      <c r="AW16" s="34">
        <f t="shared" si="30"/>
        <v>312</v>
      </c>
      <c r="AX16" s="34">
        <f t="shared" si="30"/>
        <v>5537</v>
      </c>
      <c r="AY16" s="34">
        <f t="shared" si="30"/>
        <v>5250</v>
      </c>
      <c r="AZ16" s="30"/>
      <c r="BA16" s="35"/>
      <c r="BB16" s="36" t="s">
        <v>117</v>
      </c>
      <c r="BC16" s="34">
        <f aca="true" t="shared" si="31" ref="BC16:BL16">SUM(BC5:BC15)</f>
        <v>0</v>
      </c>
      <c r="BD16" s="34">
        <f t="shared" si="31"/>
        <v>47783323</v>
      </c>
      <c r="BE16" s="34">
        <f t="shared" si="31"/>
        <v>46772368</v>
      </c>
      <c r="BF16" s="34">
        <f t="shared" si="31"/>
        <v>1895882001</v>
      </c>
      <c r="BG16" s="34">
        <f t="shared" si="31"/>
        <v>1889328824</v>
      </c>
      <c r="BH16" s="34">
        <f t="shared" si="31"/>
        <v>293519430</v>
      </c>
      <c r="BI16" s="34">
        <f t="shared" si="31"/>
        <v>292559073</v>
      </c>
      <c r="BJ16" s="34">
        <f t="shared" si="31"/>
        <v>0</v>
      </c>
      <c r="BK16" s="34">
        <f t="shared" si="31"/>
        <v>244263</v>
      </c>
      <c r="BL16" s="34">
        <f t="shared" si="31"/>
        <v>235193</v>
      </c>
      <c r="BM16" s="30"/>
      <c r="BN16" s="35"/>
      <c r="BO16" s="36" t="s">
        <v>117</v>
      </c>
      <c r="BP16" s="34">
        <f aca="true" t="shared" si="32" ref="BP16:BY16">SUM(BP5:BP15)</f>
        <v>0</v>
      </c>
      <c r="BQ16" s="34">
        <f t="shared" si="32"/>
        <v>19846331</v>
      </c>
      <c r="BR16" s="34">
        <f t="shared" si="32"/>
        <v>19602716</v>
      </c>
      <c r="BS16" s="34">
        <f t="shared" si="32"/>
        <v>462430663</v>
      </c>
      <c r="BT16" s="34">
        <f t="shared" si="32"/>
        <v>461525625</v>
      </c>
      <c r="BU16" s="34">
        <f t="shared" si="32"/>
        <v>140638213</v>
      </c>
      <c r="BV16" s="34">
        <f t="shared" si="32"/>
        <v>140378136</v>
      </c>
      <c r="BW16" s="34">
        <f t="shared" si="32"/>
        <v>0</v>
      </c>
      <c r="BX16" s="34">
        <f t="shared" si="32"/>
        <v>124350</v>
      </c>
      <c r="BY16" s="34">
        <f t="shared" si="32"/>
        <v>120655</v>
      </c>
      <c r="BZ16" s="30"/>
      <c r="CA16" s="35"/>
      <c r="CB16" s="36" t="s">
        <v>117</v>
      </c>
      <c r="CC16" s="34">
        <f aca="true" t="shared" si="33" ref="CC16:CL16">SUM(CC5:CC15)</f>
        <v>0</v>
      </c>
      <c r="CD16" s="34">
        <f t="shared" si="33"/>
        <v>30599792</v>
      </c>
      <c r="CE16" s="34">
        <f t="shared" si="33"/>
        <v>30575600</v>
      </c>
      <c r="CF16" s="34">
        <f t="shared" si="33"/>
        <v>1023009440</v>
      </c>
      <c r="CG16" s="34">
        <f t="shared" si="33"/>
        <v>1022857364</v>
      </c>
      <c r="CH16" s="34">
        <f t="shared" si="33"/>
        <v>661566251</v>
      </c>
      <c r="CI16" s="34">
        <f t="shared" si="33"/>
        <v>661502207</v>
      </c>
      <c r="CJ16" s="34">
        <f t="shared" si="33"/>
        <v>0</v>
      </c>
      <c r="CK16" s="34">
        <f t="shared" si="33"/>
        <v>61412</v>
      </c>
      <c r="CL16" s="34">
        <f t="shared" si="33"/>
        <v>60904</v>
      </c>
      <c r="CM16" s="30"/>
      <c r="CN16" s="35"/>
      <c r="CO16" s="36" t="s">
        <v>117</v>
      </c>
      <c r="CP16" s="34">
        <f aca="true" t="shared" si="34" ref="CP16:CY16">SUM(CP5:CP15)</f>
        <v>11870579</v>
      </c>
      <c r="CQ16" s="34">
        <f t="shared" si="34"/>
        <v>98229446</v>
      </c>
      <c r="CR16" s="34">
        <f t="shared" si="34"/>
        <v>96950684</v>
      </c>
      <c r="CS16" s="34">
        <f t="shared" si="34"/>
        <v>3381322104</v>
      </c>
      <c r="CT16" s="34">
        <f t="shared" si="34"/>
        <v>3373711813</v>
      </c>
      <c r="CU16" s="34">
        <f t="shared" si="34"/>
        <v>1095723894</v>
      </c>
      <c r="CV16" s="34">
        <f t="shared" si="34"/>
        <v>1094439416</v>
      </c>
      <c r="CW16" s="34">
        <f t="shared" si="34"/>
        <v>16864</v>
      </c>
      <c r="CX16" s="34">
        <f t="shared" si="34"/>
        <v>430025</v>
      </c>
      <c r="CY16" s="34">
        <f t="shared" si="34"/>
        <v>416752</v>
      </c>
      <c r="CZ16" s="50"/>
      <c r="DA16" s="35"/>
      <c r="DB16" s="36" t="s">
        <v>117</v>
      </c>
      <c r="DC16" s="34">
        <f aca="true" t="shared" si="35" ref="DC16:DL16">SUM(DC5:DC15)</f>
        <v>0</v>
      </c>
      <c r="DD16" s="34">
        <f t="shared" si="35"/>
        <v>0</v>
      </c>
      <c r="DE16" s="34">
        <f t="shared" si="35"/>
        <v>0</v>
      </c>
      <c r="DF16" s="34">
        <f t="shared" si="35"/>
        <v>0</v>
      </c>
      <c r="DG16" s="34">
        <f t="shared" si="35"/>
        <v>0</v>
      </c>
      <c r="DH16" s="34">
        <f t="shared" si="35"/>
        <v>0</v>
      </c>
      <c r="DI16" s="34">
        <f t="shared" si="35"/>
        <v>0</v>
      </c>
      <c r="DJ16" s="34">
        <f t="shared" si="35"/>
        <v>0</v>
      </c>
      <c r="DK16" s="34">
        <f t="shared" si="35"/>
        <v>0</v>
      </c>
      <c r="DL16" s="34">
        <f t="shared" si="35"/>
        <v>0</v>
      </c>
      <c r="DM16" s="16"/>
      <c r="DN16" s="35"/>
      <c r="DO16" s="36" t="s">
        <v>117</v>
      </c>
      <c r="DP16" s="34">
        <f aca="true" t="shared" si="36" ref="DP16:DY16">SUM(DP5:DP15)</f>
        <v>0</v>
      </c>
      <c r="DQ16" s="34">
        <f t="shared" si="36"/>
        <v>0</v>
      </c>
      <c r="DR16" s="34">
        <f t="shared" si="36"/>
        <v>0</v>
      </c>
      <c r="DS16" s="34">
        <f t="shared" si="36"/>
        <v>0</v>
      </c>
      <c r="DT16" s="34">
        <f t="shared" si="36"/>
        <v>0</v>
      </c>
      <c r="DU16" s="34">
        <f t="shared" si="36"/>
        <v>0</v>
      </c>
      <c r="DV16" s="34">
        <f t="shared" si="36"/>
        <v>0</v>
      </c>
      <c r="DW16" s="34">
        <f t="shared" si="36"/>
        <v>0</v>
      </c>
      <c r="DX16" s="34">
        <f t="shared" si="36"/>
        <v>0</v>
      </c>
      <c r="DY16" s="34">
        <f t="shared" si="36"/>
        <v>0</v>
      </c>
      <c r="DZ16" s="16"/>
      <c r="EA16" s="35"/>
      <c r="EB16" s="36" t="s">
        <v>117</v>
      </c>
      <c r="EC16" s="34">
        <f aca="true" t="shared" si="37" ref="EC16:EL16">SUM(EC5:EC15)</f>
        <v>1325657</v>
      </c>
      <c r="ED16" s="34">
        <f t="shared" si="37"/>
        <v>376119</v>
      </c>
      <c r="EE16" s="34">
        <f t="shared" si="37"/>
        <v>345059</v>
      </c>
      <c r="EF16" s="34">
        <f t="shared" si="37"/>
        <v>156849</v>
      </c>
      <c r="EG16" s="34">
        <f t="shared" si="37"/>
        <v>155944</v>
      </c>
      <c r="EH16" s="34">
        <f t="shared" si="37"/>
        <v>104782</v>
      </c>
      <c r="EI16" s="34">
        <f t="shared" si="37"/>
        <v>103877</v>
      </c>
      <c r="EJ16" s="34">
        <f t="shared" si="37"/>
        <v>1256</v>
      </c>
      <c r="EK16" s="34">
        <f t="shared" si="37"/>
        <v>437</v>
      </c>
      <c r="EL16" s="34">
        <f t="shared" si="37"/>
        <v>339</v>
      </c>
      <c r="EM16" s="16"/>
      <c r="EN16" s="35"/>
      <c r="EO16" s="36" t="s">
        <v>117</v>
      </c>
      <c r="EP16" s="34">
        <f aca="true" t="shared" si="38" ref="EP16:EY16">SUM(EP5:EP15)</f>
        <v>89522140</v>
      </c>
      <c r="EQ16" s="34">
        <f t="shared" si="38"/>
        <v>29692088</v>
      </c>
      <c r="ER16" s="34">
        <f t="shared" si="38"/>
        <v>21033619</v>
      </c>
      <c r="ES16" s="34">
        <f t="shared" si="38"/>
        <v>158298</v>
      </c>
      <c r="ET16" s="34">
        <f t="shared" si="38"/>
        <v>117831</v>
      </c>
      <c r="EU16" s="34">
        <f t="shared" si="38"/>
        <v>158297</v>
      </c>
      <c r="EV16" s="34">
        <f t="shared" si="38"/>
        <v>117830</v>
      </c>
      <c r="EW16" s="34">
        <f t="shared" si="38"/>
        <v>1361</v>
      </c>
      <c r="EX16" s="34">
        <f t="shared" si="38"/>
        <v>6350</v>
      </c>
      <c r="EY16" s="34">
        <f t="shared" si="38"/>
        <v>3759</v>
      </c>
      <c r="FA16" s="35"/>
      <c r="FB16" s="36" t="s">
        <v>117</v>
      </c>
      <c r="FC16" s="34">
        <f aca="true" t="shared" si="39" ref="FC16:FL16">SUM(FC5:FC15)</f>
        <v>11962</v>
      </c>
      <c r="FD16" s="34">
        <f t="shared" si="39"/>
        <v>59184</v>
      </c>
      <c r="FE16" s="34">
        <f t="shared" si="39"/>
        <v>48570</v>
      </c>
      <c r="FF16" s="34">
        <f t="shared" si="39"/>
        <v>286370</v>
      </c>
      <c r="FG16" s="34">
        <f t="shared" si="39"/>
        <v>285126</v>
      </c>
      <c r="FH16" s="34">
        <f t="shared" si="39"/>
        <v>179579</v>
      </c>
      <c r="FI16" s="34">
        <f t="shared" si="39"/>
        <v>178745</v>
      </c>
      <c r="FJ16" s="34">
        <f t="shared" si="39"/>
        <v>39</v>
      </c>
      <c r="FK16" s="34">
        <f t="shared" si="39"/>
        <v>106</v>
      </c>
      <c r="FL16" s="34">
        <f t="shared" si="39"/>
        <v>75</v>
      </c>
      <c r="FN16" s="35"/>
      <c r="FO16" s="36" t="s">
        <v>117</v>
      </c>
      <c r="FP16" s="34">
        <f aca="true" t="shared" si="40" ref="FP16:FY16">SUM(FP5:FP15)</f>
        <v>25316650</v>
      </c>
      <c r="FQ16" s="34">
        <f t="shared" si="40"/>
        <v>3229026</v>
      </c>
      <c r="FR16" s="34">
        <f t="shared" si="40"/>
        <v>3104963</v>
      </c>
      <c r="FS16" s="34">
        <f t="shared" si="40"/>
        <v>64728</v>
      </c>
      <c r="FT16" s="34">
        <f t="shared" si="40"/>
        <v>63037</v>
      </c>
      <c r="FU16" s="34">
        <f t="shared" si="40"/>
        <v>64728</v>
      </c>
      <c r="FV16" s="34">
        <f t="shared" si="40"/>
        <v>63037</v>
      </c>
      <c r="FW16" s="34">
        <f t="shared" si="40"/>
        <v>492</v>
      </c>
      <c r="FX16" s="34">
        <f t="shared" si="40"/>
        <v>618</v>
      </c>
      <c r="FY16" s="34">
        <f t="shared" si="40"/>
        <v>555</v>
      </c>
      <c r="GA16" s="35"/>
      <c r="GB16" s="36" t="s">
        <v>117</v>
      </c>
      <c r="GC16" s="34">
        <f aca="true" t="shared" si="41" ref="GC16:GL16">SUM(GC5:GC15)</f>
        <v>92210613</v>
      </c>
      <c r="GD16" s="34">
        <f t="shared" si="41"/>
        <v>82753268</v>
      </c>
      <c r="GE16" s="34">
        <f t="shared" si="41"/>
        <v>64342758</v>
      </c>
      <c r="GF16" s="34">
        <f t="shared" si="41"/>
        <v>7589467</v>
      </c>
      <c r="GG16" s="34">
        <f t="shared" si="41"/>
        <v>7263444</v>
      </c>
      <c r="GH16" s="34">
        <f t="shared" si="41"/>
        <v>5143261</v>
      </c>
      <c r="GI16" s="34">
        <f t="shared" si="41"/>
        <v>4848037</v>
      </c>
      <c r="GJ16" s="34">
        <f t="shared" si="41"/>
        <v>15502</v>
      </c>
      <c r="GK16" s="34">
        <f t="shared" si="41"/>
        <v>73101</v>
      </c>
      <c r="GL16" s="34">
        <f t="shared" si="41"/>
        <v>50135</v>
      </c>
      <c r="GN16" s="35"/>
      <c r="GO16" s="36" t="s">
        <v>117</v>
      </c>
      <c r="GP16" s="34">
        <f aca="true" t="shared" si="42" ref="GP16:GY16">SUM(GP5:GP15)</f>
        <v>4340298</v>
      </c>
      <c r="GQ16" s="34">
        <f t="shared" si="42"/>
        <v>7059330</v>
      </c>
      <c r="GR16" s="34">
        <f t="shared" si="42"/>
        <v>7056576</v>
      </c>
      <c r="GS16" s="34">
        <f t="shared" si="42"/>
        <v>17210173</v>
      </c>
      <c r="GT16" s="34">
        <f t="shared" si="42"/>
        <v>17206495</v>
      </c>
      <c r="GU16" s="34">
        <f t="shared" si="42"/>
        <v>12927613</v>
      </c>
      <c r="GV16" s="34">
        <f t="shared" si="42"/>
        <v>12924813</v>
      </c>
      <c r="GW16" s="34">
        <f t="shared" si="42"/>
        <v>204</v>
      </c>
      <c r="GX16" s="34">
        <f t="shared" si="42"/>
        <v>2854</v>
      </c>
      <c r="GY16" s="34">
        <f t="shared" si="42"/>
        <v>2834</v>
      </c>
      <c r="HA16" s="35"/>
      <c r="HB16" s="36" t="s">
        <v>117</v>
      </c>
      <c r="HC16" s="34">
        <f aca="true" t="shared" si="43" ref="HC16:HL16">SUM(HC5:HC15)</f>
        <v>4231</v>
      </c>
      <c r="HD16" s="34">
        <f t="shared" si="43"/>
        <v>0</v>
      </c>
      <c r="HE16" s="34">
        <f t="shared" si="43"/>
        <v>0</v>
      </c>
      <c r="HF16" s="34">
        <f t="shared" si="43"/>
        <v>0</v>
      </c>
      <c r="HG16" s="34">
        <f t="shared" si="43"/>
        <v>0</v>
      </c>
      <c r="HH16" s="34">
        <f t="shared" si="43"/>
        <v>0</v>
      </c>
      <c r="HI16" s="34">
        <f t="shared" si="43"/>
        <v>0</v>
      </c>
      <c r="HJ16" s="34">
        <f t="shared" si="43"/>
        <v>8</v>
      </c>
      <c r="HK16" s="34">
        <f t="shared" si="43"/>
        <v>0</v>
      </c>
      <c r="HL16" s="34">
        <f t="shared" si="43"/>
        <v>0</v>
      </c>
      <c r="HN16" s="35"/>
      <c r="HO16" s="36" t="s">
        <v>117</v>
      </c>
      <c r="HP16" s="34">
        <f aca="true" t="shared" si="44" ref="HP16:HY16">SUM(HP5:HP15)</f>
        <v>0</v>
      </c>
      <c r="HQ16" s="34">
        <f t="shared" si="44"/>
        <v>31971</v>
      </c>
      <c r="HR16" s="34">
        <f t="shared" si="44"/>
        <v>31971</v>
      </c>
      <c r="HS16" s="34">
        <f t="shared" si="44"/>
        <v>437843</v>
      </c>
      <c r="HT16" s="34">
        <f t="shared" si="44"/>
        <v>437843</v>
      </c>
      <c r="HU16" s="34">
        <f t="shared" si="44"/>
        <v>262706</v>
      </c>
      <c r="HV16" s="34">
        <f t="shared" si="44"/>
        <v>262706</v>
      </c>
      <c r="HW16" s="34">
        <f t="shared" si="44"/>
        <v>0</v>
      </c>
      <c r="HX16" s="34">
        <f t="shared" si="44"/>
        <v>21</v>
      </c>
      <c r="HY16" s="34">
        <f t="shared" si="44"/>
        <v>21</v>
      </c>
      <c r="IA16" s="35"/>
      <c r="IB16" s="36" t="s">
        <v>117</v>
      </c>
      <c r="IC16" s="34">
        <f aca="true" t="shared" si="45" ref="IC16:IL16">SUM(IC5:IC15)</f>
        <v>0</v>
      </c>
      <c r="ID16" s="34">
        <f t="shared" si="45"/>
        <v>0</v>
      </c>
      <c r="IE16" s="34">
        <f t="shared" si="45"/>
        <v>0</v>
      </c>
      <c r="IF16" s="34">
        <f t="shared" si="45"/>
        <v>0</v>
      </c>
      <c r="IG16" s="34">
        <f t="shared" si="45"/>
        <v>0</v>
      </c>
      <c r="IH16" s="34">
        <f t="shared" si="45"/>
        <v>0</v>
      </c>
      <c r="II16" s="34">
        <f t="shared" si="45"/>
        <v>0</v>
      </c>
      <c r="IJ16" s="34">
        <f t="shared" si="45"/>
        <v>0</v>
      </c>
      <c r="IK16" s="34">
        <f t="shared" si="45"/>
        <v>0</v>
      </c>
      <c r="IL16" s="34">
        <f t="shared" si="45"/>
        <v>0</v>
      </c>
      <c r="IN16" s="17">
        <f>SUM(C16,P16,AC16,AP16,CP16,DC16,DP16,EC16,EP16,FC16,FP16,GC16,GP16,HC16,HP16,IC16)</f>
        <v>235196078</v>
      </c>
      <c r="IO16" s="7">
        <f>SUM(D16,Q16,AD16,AQ16,CQ16,DD16,DQ16,ED16,EQ16,FD16,FQ16,GD16,GQ16,HD16,HQ16,ID16)</f>
        <v>492880389</v>
      </c>
      <c r="IP16" s="7">
        <f>SUM(E16,R16,AE16,AR16,CR16,DE16,DR16,EE16,ER16,FE16,FR16,GE16,GR16,HE16,HR16,IE16)</f>
        <v>413279133</v>
      </c>
      <c r="IQ16" s="7">
        <f>SUM(F16,S16,AF16,AS16,CS16,DF16,DS16,EF16,ES16,FF16,FS16,GF16,GS16,HF16,HS16,IF16)</f>
        <v>3451983293</v>
      </c>
      <c r="IR16" s="7">
        <f>SUM(G16,T16,AG16,AT16,CT16,DG16,DT16,EG16,ET16,FG16,FT16,GG16,GT16,HG16,HT16,IG16)</f>
        <v>3442005392</v>
      </c>
      <c r="IS16" s="7">
        <f>SUM(I16,V16,AI16,AV16,CV16,DI16,DV16,EI16,EV16,FI16,FV16,GI16,GV16,HI16,HV16,II16)</f>
        <v>1129393311</v>
      </c>
      <c r="IT16" s="7">
        <f>SUM(J16,W16,AJ16,AW16,CW16,DJ16,DW16,EJ16,EW16,FJ16,FW16,GJ16,GW16,HJ16,HW16,IJ16)</f>
        <v>52606</v>
      </c>
      <c r="IU16" s="7">
        <f>SUM(K16,X16,AK16,AX16,CX16,DK16,DX16,EK16,EX16,FK16,FX16,GK16,GX16,HK16,HX16,IK16)</f>
        <v>723755</v>
      </c>
      <c r="IV16" s="7">
        <f>SUM(L16,Y16,AL16,AY16,CY16,DL16,DY16,EL16,EY16,FL16,FY16,GL16,GY16,HL16,HY16,IL16)</f>
        <v>627960</v>
      </c>
    </row>
    <row r="17" spans="1:256" s="7" customFormat="1" ht="15" customHeight="1">
      <c r="A17" s="25">
        <v>12</v>
      </c>
      <c r="B17" s="26" t="s">
        <v>65</v>
      </c>
      <c r="C17" s="27">
        <v>0</v>
      </c>
      <c r="D17" s="27">
        <v>17948</v>
      </c>
      <c r="E17" s="27">
        <v>13822</v>
      </c>
      <c r="F17" s="27">
        <v>762</v>
      </c>
      <c r="G17" s="27">
        <v>588</v>
      </c>
      <c r="H17" s="27">
        <v>762</v>
      </c>
      <c r="I17" s="27">
        <v>588</v>
      </c>
      <c r="J17" s="27">
        <v>0</v>
      </c>
      <c r="K17" s="27">
        <v>25</v>
      </c>
      <c r="L17" s="27">
        <v>19</v>
      </c>
      <c r="M17" s="16"/>
      <c r="N17" s="25">
        <v>12</v>
      </c>
      <c r="O17" s="26" t="str">
        <f t="shared" si="9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10"/>
        <v>国 頭 村</v>
      </c>
      <c r="AC17" s="20">
        <v>11949</v>
      </c>
      <c r="AD17" s="20">
        <v>8857664</v>
      </c>
      <c r="AE17" s="20">
        <v>6040786</v>
      </c>
      <c r="AF17" s="20">
        <v>289924</v>
      </c>
      <c r="AG17" s="20">
        <v>197641</v>
      </c>
      <c r="AH17" s="20">
        <v>284516</v>
      </c>
      <c r="AI17" s="20">
        <v>192417</v>
      </c>
      <c r="AJ17" s="20">
        <v>88</v>
      </c>
      <c r="AK17" s="20">
        <v>11541</v>
      </c>
      <c r="AL17" s="20">
        <v>4729</v>
      </c>
      <c r="AM17" s="50"/>
      <c r="AN17" s="18">
        <v>12</v>
      </c>
      <c r="AO17" s="19" t="str">
        <f t="shared" si="11"/>
        <v>国 頭 村</v>
      </c>
      <c r="AP17" s="20">
        <v>481</v>
      </c>
      <c r="AQ17" s="20">
        <v>118409</v>
      </c>
      <c r="AR17" s="20">
        <v>29035</v>
      </c>
      <c r="AS17" s="20">
        <v>15036</v>
      </c>
      <c r="AT17" s="20">
        <v>4993</v>
      </c>
      <c r="AU17" s="20">
        <v>10158</v>
      </c>
      <c r="AV17" s="20">
        <v>3312</v>
      </c>
      <c r="AW17" s="20">
        <v>12</v>
      </c>
      <c r="AX17" s="20">
        <v>687</v>
      </c>
      <c r="AY17" s="20">
        <v>170</v>
      </c>
      <c r="AZ17" s="30"/>
      <c r="BA17" s="18">
        <v>12</v>
      </c>
      <c r="BB17" s="19" t="str">
        <f t="shared" si="12"/>
        <v>国 頭 村</v>
      </c>
      <c r="BC17" s="20">
        <v>0</v>
      </c>
      <c r="BD17" s="20">
        <v>427410</v>
      </c>
      <c r="BE17" s="20">
        <v>287505</v>
      </c>
      <c r="BF17" s="20">
        <v>2429140</v>
      </c>
      <c r="BG17" s="20">
        <v>2031525</v>
      </c>
      <c r="BH17" s="20">
        <v>350269</v>
      </c>
      <c r="BI17" s="20">
        <v>291458</v>
      </c>
      <c r="BJ17" s="20">
        <v>0</v>
      </c>
      <c r="BK17" s="20">
        <v>2323</v>
      </c>
      <c r="BL17" s="20">
        <v>1481</v>
      </c>
      <c r="BM17" s="30"/>
      <c r="BN17" s="18">
        <v>12</v>
      </c>
      <c r="BO17" s="19" t="str">
        <f t="shared" si="13"/>
        <v>国 頭 村</v>
      </c>
      <c r="BP17" s="20">
        <v>0</v>
      </c>
      <c r="BQ17" s="20">
        <v>326376</v>
      </c>
      <c r="BR17" s="20">
        <v>281690</v>
      </c>
      <c r="BS17" s="20">
        <v>1904689</v>
      </c>
      <c r="BT17" s="20">
        <v>1814887</v>
      </c>
      <c r="BU17" s="20">
        <v>540693</v>
      </c>
      <c r="BV17" s="20">
        <v>513195</v>
      </c>
      <c r="BW17" s="20">
        <v>0</v>
      </c>
      <c r="BX17" s="20">
        <v>1786</v>
      </c>
      <c r="BY17" s="20">
        <v>1333</v>
      </c>
      <c r="BZ17" s="30"/>
      <c r="CA17" s="18">
        <v>12</v>
      </c>
      <c r="CB17" s="19" t="str">
        <f t="shared" si="14"/>
        <v>国 頭 村</v>
      </c>
      <c r="CC17" s="20">
        <v>0</v>
      </c>
      <c r="CD17" s="20">
        <v>164602</v>
      </c>
      <c r="CE17" s="20">
        <v>156986</v>
      </c>
      <c r="CF17" s="20">
        <v>963136</v>
      </c>
      <c r="CG17" s="20">
        <v>949629</v>
      </c>
      <c r="CH17" s="20">
        <v>594424</v>
      </c>
      <c r="CI17" s="20">
        <v>586251</v>
      </c>
      <c r="CJ17" s="20">
        <v>0</v>
      </c>
      <c r="CK17" s="20">
        <v>586</v>
      </c>
      <c r="CL17" s="20">
        <v>523</v>
      </c>
      <c r="CM17" s="30"/>
      <c r="CN17" s="18">
        <v>12</v>
      </c>
      <c r="CO17" s="19" t="str">
        <f t="shared" si="15"/>
        <v>国 頭 村</v>
      </c>
      <c r="CP17" s="20">
        <v>73474</v>
      </c>
      <c r="CQ17" s="20">
        <v>918388</v>
      </c>
      <c r="CR17" s="20">
        <v>726181</v>
      </c>
      <c r="CS17" s="20">
        <v>5296965</v>
      </c>
      <c r="CT17" s="20">
        <v>4796041</v>
      </c>
      <c r="CU17" s="20">
        <v>1485386</v>
      </c>
      <c r="CV17" s="20">
        <v>1390904</v>
      </c>
      <c r="CW17" s="20">
        <v>184</v>
      </c>
      <c r="CX17" s="20">
        <v>4695</v>
      </c>
      <c r="CY17" s="20">
        <v>3337</v>
      </c>
      <c r="CZ17" s="50"/>
      <c r="DA17" s="18">
        <v>12</v>
      </c>
      <c r="DB17" s="19" t="str">
        <f t="shared" si="16"/>
        <v>国 頭 村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16"/>
      <c r="DN17" s="18">
        <v>12</v>
      </c>
      <c r="DO17" s="19" t="str">
        <f t="shared" si="17"/>
        <v>国 頭 村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16"/>
      <c r="EA17" s="18">
        <v>12</v>
      </c>
      <c r="EB17" s="19" t="str">
        <f t="shared" si="18"/>
        <v>国 頭 村</v>
      </c>
      <c r="EC17" s="20">
        <v>12677</v>
      </c>
      <c r="ED17" s="20">
        <v>11547</v>
      </c>
      <c r="EE17" s="20">
        <v>7029</v>
      </c>
      <c r="EF17" s="20">
        <v>366</v>
      </c>
      <c r="EG17" s="20">
        <v>233</v>
      </c>
      <c r="EH17" s="20">
        <v>366</v>
      </c>
      <c r="EI17" s="20">
        <v>233</v>
      </c>
      <c r="EJ17" s="20">
        <v>44</v>
      </c>
      <c r="EK17" s="20">
        <v>58</v>
      </c>
      <c r="EL17" s="20">
        <v>34</v>
      </c>
      <c r="EM17" s="16"/>
      <c r="EN17" s="18">
        <v>12</v>
      </c>
      <c r="EO17" s="19" t="str">
        <f t="shared" si="19"/>
        <v>国 頭 村</v>
      </c>
      <c r="EP17" s="20">
        <v>137572846</v>
      </c>
      <c r="EQ17" s="20">
        <v>21189208</v>
      </c>
      <c r="ER17" s="20">
        <v>16739897</v>
      </c>
      <c r="ES17" s="20">
        <v>195188</v>
      </c>
      <c r="ET17" s="20">
        <v>155220</v>
      </c>
      <c r="EU17" s="20">
        <v>193198</v>
      </c>
      <c r="EV17" s="20">
        <v>153344</v>
      </c>
      <c r="EW17" s="20">
        <v>799</v>
      </c>
      <c r="EX17" s="20">
        <v>3801</v>
      </c>
      <c r="EY17" s="20">
        <v>1610</v>
      </c>
      <c r="FA17" s="18">
        <v>12</v>
      </c>
      <c r="FB17" s="19" t="str">
        <f t="shared" si="20"/>
        <v>国 頭 村</v>
      </c>
      <c r="FC17" s="20">
        <v>0</v>
      </c>
      <c r="FD17" s="20">
        <v>0</v>
      </c>
      <c r="FE17" s="20">
        <v>0</v>
      </c>
      <c r="FF17" s="20">
        <v>0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  <c r="FN17" s="18">
        <v>12</v>
      </c>
      <c r="FO17" s="19" t="str">
        <f t="shared" si="21"/>
        <v>国 頭 村</v>
      </c>
      <c r="FP17" s="20">
        <v>15338</v>
      </c>
      <c r="FQ17" s="20">
        <v>2343098</v>
      </c>
      <c r="FR17" s="20">
        <v>2298493</v>
      </c>
      <c r="FS17" s="20">
        <v>15743</v>
      </c>
      <c r="FT17" s="20">
        <v>15354</v>
      </c>
      <c r="FU17" s="20">
        <v>15743</v>
      </c>
      <c r="FV17" s="20">
        <v>15354</v>
      </c>
      <c r="FW17" s="20">
        <v>20</v>
      </c>
      <c r="FX17" s="20">
        <v>122</v>
      </c>
      <c r="FY17" s="20">
        <v>115</v>
      </c>
      <c r="GA17" s="18">
        <v>12</v>
      </c>
      <c r="GB17" s="19" t="str">
        <f t="shared" si="22"/>
        <v>国 頭 村</v>
      </c>
      <c r="GC17" s="20">
        <v>4111406</v>
      </c>
      <c r="GD17" s="20">
        <v>15911106</v>
      </c>
      <c r="GE17" s="20">
        <v>11158277</v>
      </c>
      <c r="GF17" s="20">
        <v>136147</v>
      </c>
      <c r="GG17" s="20">
        <v>97163</v>
      </c>
      <c r="GH17" s="20">
        <v>136144</v>
      </c>
      <c r="GI17" s="20">
        <v>97163</v>
      </c>
      <c r="GJ17" s="20">
        <v>720</v>
      </c>
      <c r="GK17" s="20">
        <v>7707</v>
      </c>
      <c r="GL17" s="20">
        <v>2681</v>
      </c>
      <c r="GN17" s="18">
        <v>12</v>
      </c>
      <c r="GO17" s="19" t="str">
        <f t="shared" si="23"/>
        <v>国 頭 村</v>
      </c>
      <c r="GP17" s="20">
        <v>0</v>
      </c>
      <c r="GQ17" s="20">
        <v>0</v>
      </c>
      <c r="GR17" s="20">
        <v>0</v>
      </c>
      <c r="GS17" s="20">
        <v>0</v>
      </c>
      <c r="GT17" s="20">
        <v>0</v>
      </c>
      <c r="GU17" s="20">
        <v>0</v>
      </c>
      <c r="GV17" s="20">
        <v>0</v>
      </c>
      <c r="GW17" s="20">
        <v>0</v>
      </c>
      <c r="GX17" s="20">
        <v>0</v>
      </c>
      <c r="GY17" s="20">
        <v>0</v>
      </c>
      <c r="HA17" s="18">
        <v>12</v>
      </c>
      <c r="HB17" s="19" t="str">
        <f t="shared" si="24"/>
        <v>国 頭 村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N17" s="18">
        <v>12</v>
      </c>
      <c r="HO17" s="19" t="str">
        <f t="shared" si="25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26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0"/>
        <v>141798171</v>
      </c>
      <c r="IO17" s="7">
        <f t="shared" si="1"/>
        <v>49367368</v>
      </c>
      <c r="IP17" s="7">
        <f t="shared" si="2"/>
        <v>37013520</v>
      </c>
      <c r="IQ17" s="7">
        <f t="shared" si="3"/>
        <v>5950131</v>
      </c>
      <c r="IR17" s="7">
        <f t="shared" si="4"/>
        <v>5267233</v>
      </c>
      <c r="IS17" s="7">
        <f t="shared" si="5"/>
        <v>1853315</v>
      </c>
      <c r="IT17" s="7">
        <f t="shared" si="6"/>
        <v>1867</v>
      </c>
      <c r="IU17" s="7">
        <f t="shared" si="7"/>
        <v>28636</v>
      </c>
      <c r="IV17" s="7">
        <f t="shared" si="8"/>
        <v>12695</v>
      </c>
    </row>
    <row r="18" spans="1:256" s="7" customFormat="1" ht="15" customHeight="1">
      <c r="A18" s="18">
        <v>13</v>
      </c>
      <c r="B18" s="19" t="s">
        <v>66</v>
      </c>
      <c r="C18" s="20">
        <v>11273</v>
      </c>
      <c r="D18" s="20">
        <v>712313</v>
      </c>
      <c r="E18" s="20">
        <v>420638</v>
      </c>
      <c r="F18" s="20">
        <v>35639</v>
      </c>
      <c r="G18" s="20">
        <v>21525</v>
      </c>
      <c r="H18" s="20">
        <v>35636</v>
      </c>
      <c r="I18" s="20">
        <v>21524</v>
      </c>
      <c r="J18" s="20">
        <v>96</v>
      </c>
      <c r="K18" s="20">
        <v>1880</v>
      </c>
      <c r="L18" s="20">
        <v>1001</v>
      </c>
      <c r="M18" s="16"/>
      <c r="N18" s="18">
        <v>13</v>
      </c>
      <c r="O18" s="19" t="str">
        <f t="shared" si="9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10"/>
        <v>大宜味村</v>
      </c>
      <c r="AC18" s="20">
        <v>159336</v>
      </c>
      <c r="AD18" s="20">
        <v>5353248</v>
      </c>
      <c r="AE18" s="20">
        <v>3572926</v>
      </c>
      <c r="AF18" s="20">
        <v>163004</v>
      </c>
      <c r="AG18" s="20">
        <v>110200</v>
      </c>
      <c r="AH18" s="20">
        <v>162600</v>
      </c>
      <c r="AI18" s="20">
        <v>109965</v>
      </c>
      <c r="AJ18" s="20">
        <v>627</v>
      </c>
      <c r="AK18" s="20">
        <v>8816</v>
      </c>
      <c r="AL18" s="20">
        <v>4609</v>
      </c>
      <c r="AM18" s="50"/>
      <c r="AN18" s="18">
        <v>13</v>
      </c>
      <c r="AO18" s="19" t="str">
        <f t="shared" si="11"/>
        <v>大宜味村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30"/>
      <c r="BA18" s="18">
        <v>13</v>
      </c>
      <c r="BB18" s="19" t="str">
        <f t="shared" si="12"/>
        <v>大宜味村</v>
      </c>
      <c r="BC18" s="20">
        <v>0</v>
      </c>
      <c r="BD18" s="20">
        <v>322887</v>
      </c>
      <c r="BE18" s="20">
        <v>222292</v>
      </c>
      <c r="BF18" s="20">
        <v>1463141</v>
      </c>
      <c r="BG18" s="20">
        <v>1018898</v>
      </c>
      <c r="BH18" s="20">
        <v>230767</v>
      </c>
      <c r="BI18" s="20">
        <v>160694</v>
      </c>
      <c r="BJ18" s="20">
        <v>0</v>
      </c>
      <c r="BK18" s="20">
        <v>1786</v>
      </c>
      <c r="BL18" s="20">
        <v>1181</v>
      </c>
      <c r="BM18" s="30"/>
      <c r="BN18" s="18">
        <v>13</v>
      </c>
      <c r="BO18" s="19" t="str">
        <f t="shared" si="13"/>
        <v>大宜味村</v>
      </c>
      <c r="BP18" s="20">
        <v>0</v>
      </c>
      <c r="BQ18" s="20">
        <v>215111</v>
      </c>
      <c r="BR18" s="20">
        <v>197669</v>
      </c>
      <c r="BS18" s="20">
        <v>841050</v>
      </c>
      <c r="BT18" s="20">
        <v>784949</v>
      </c>
      <c r="BU18" s="20">
        <v>263342</v>
      </c>
      <c r="BV18" s="20">
        <v>245701</v>
      </c>
      <c r="BW18" s="20">
        <v>0</v>
      </c>
      <c r="BX18" s="20">
        <v>1241</v>
      </c>
      <c r="BY18" s="20">
        <v>992</v>
      </c>
      <c r="BZ18" s="30"/>
      <c r="CA18" s="18">
        <v>13</v>
      </c>
      <c r="CB18" s="19" t="str">
        <f t="shared" si="14"/>
        <v>大宜味村</v>
      </c>
      <c r="CC18" s="20">
        <v>0</v>
      </c>
      <c r="CD18" s="20">
        <v>93836</v>
      </c>
      <c r="CE18" s="20">
        <v>92827</v>
      </c>
      <c r="CF18" s="20">
        <v>375751</v>
      </c>
      <c r="CG18" s="20">
        <v>372404</v>
      </c>
      <c r="CH18" s="20">
        <v>235704</v>
      </c>
      <c r="CI18" s="20">
        <v>233584</v>
      </c>
      <c r="CJ18" s="20">
        <v>0</v>
      </c>
      <c r="CK18" s="20">
        <v>333</v>
      </c>
      <c r="CL18" s="20">
        <v>315</v>
      </c>
      <c r="CM18" s="30"/>
      <c r="CN18" s="18">
        <v>13</v>
      </c>
      <c r="CO18" s="19" t="str">
        <f t="shared" si="15"/>
        <v>大宜味村</v>
      </c>
      <c r="CP18" s="20">
        <v>35667</v>
      </c>
      <c r="CQ18" s="20">
        <v>631834</v>
      </c>
      <c r="CR18" s="20">
        <v>512788</v>
      </c>
      <c r="CS18" s="20">
        <v>2679942</v>
      </c>
      <c r="CT18" s="20">
        <v>2176251</v>
      </c>
      <c r="CU18" s="20">
        <v>729813</v>
      </c>
      <c r="CV18" s="20">
        <v>639979</v>
      </c>
      <c r="CW18" s="20">
        <v>90</v>
      </c>
      <c r="CX18" s="20">
        <v>3360</v>
      </c>
      <c r="CY18" s="20">
        <v>2488</v>
      </c>
      <c r="CZ18" s="50"/>
      <c r="DA18" s="18">
        <v>13</v>
      </c>
      <c r="DB18" s="19" t="str">
        <f t="shared" si="16"/>
        <v>大宜味村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16"/>
      <c r="DN18" s="18">
        <v>13</v>
      </c>
      <c r="DO18" s="19" t="str">
        <f t="shared" si="17"/>
        <v>大宜味村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16"/>
      <c r="EA18" s="18">
        <v>13</v>
      </c>
      <c r="EB18" s="19" t="str">
        <f t="shared" si="18"/>
        <v>大宜味村</v>
      </c>
      <c r="EC18" s="20">
        <v>8302</v>
      </c>
      <c r="ED18" s="20">
        <v>13279</v>
      </c>
      <c r="EE18" s="20">
        <v>3097</v>
      </c>
      <c r="EF18" s="20">
        <v>195</v>
      </c>
      <c r="EG18" s="20">
        <v>49</v>
      </c>
      <c r="EH18" s="20">
        <v>195</v>
      </c>
      <c r="EI18" s="20">
        <v>49</v>
      </c>
      <c r="EJ18" s="20">
        <v>1</v>
      </c>
      <c r="EK18" s="20">
        <v>23</v>
      </c>
      <c r="EL18" s="20">
        <v>7</v>
      </c>
      <c r="EM18" s="16"/>
      <c r="EN18" s="18">
        <v>13</v>
      </c>
      <c r="EO18" s="19" t="str">
        <f t="shared" si="19"/>
        <v>大宜味村</v>
      </c>
      <c r="EP18" s="20">
        <v>10130272</v>
      </c>
      <c r="EQ18" s="20">
        <v>16141022</v>
      </c>
      <c r="ER18" s="20">
        <v>13289050</v>
      </c>
      <c r="ES18" s="20">
        <v>217601</v>
      </c>
      <c r="ET18" s="20">
        <v>180746</v>
      </c>
      <c r="EU18" s="20">
        <v>217475</v>
      </c>
      <c r="EV18" s="20">
        <v>180655</v>
      </c>
      <c r="EW18" s="20">
        <v>843</v>
      </c>
      <c r="EX18" s="20">
        <v>3474</v>
      </c>
      <c r="EY18" s="20">
        <v>2188</v>
      </c>
      <c r="FA18" s="18">
        <v>13</v>
      </c>
      <c r="FB18" s="19" t="str">
        <f t="shared" si="20"/>
        <v>大宜味村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N18" s="18">
        <v>13</v>
      </c>
      <c r="FO18" s="19" t="str">
        <f t="shared" si="21"/>
        <v>大宜味村</v>
      </c>
      <c r="FP18" s="20">
        <v>20</v>
      </c>
      <c r="FQ18" s="20">
        <v>277829</v>
      </c>
      <c r="FR18" s="20">
        <v>277829</v>
      </c>
      <c r="FS18" s="20">
        <v>6903</v>
      </c>
      <c r="FT18" s="20">
        <v>6903</v>
      </c>
      <c r="FU18" s="20">
        <v>6903</v>
      </c>
      <c r="FV18" s="20">
        <v>6903</v>
      </c>
      <c r="FW18" s="20">
        <v>2</v>
      </c>
      <c r="FX18" s="20">
        <v>23</v>
      </c>
      <c r="FY18" s="20">
        <v>23</v>
      </c>
      <c r="GA18" s="18">
        <v>13</v>
      </c>
      <c r="GB18" s="19" t="str">
        <f t="shared" si="22"/>
        <v>大宜味村</v>
      </c>
      <c r="GC18" s="20">
        <v>417589</v>
      </c>
      <c r="GD18" s="20">
        <v>8450845</v>
      </c>
      <c r="GE18" s="20">
        <v>5229385</v>
      </c>
      <c r="GF18" s="20">
        <v>106326</v>
      </c>
      <c r="GG18" s="20">
        <v>66029</v>
      </c>
      <c r="GH18" s="20">
        <v>106288</v>
      </c>
      <c r="GI18" s="20">
        <v>66010</v>
      </c>
      <c r="GJ18" s="20">
        <v>514</v>
      </c>
      <c r="GK18" s="20">
        <v>7039</v>
      </c>
      <c r="GL18" s="20">
        <v>3632</v>
      </c>
      <c r="GN18" s="18">
        <v>13</v>
      </c>
      <c r="GO18" s="19" t="str">
        <f t="shared" si="23"/>
        <v>大宜味村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20">
        <v>0</v>
      </c>
      <c r="GX18" s="20">
        <v>0</v>
      </c>
      <c r="GY18" s="20">
        <v>0</v>
      </c>
      <c r="HA18" s="18">
        <v>13</v>
      </c>
      <c r="HB18" s="19" t="str">
        <f t="shared" si="24"/>
        <v>大宜味村</v>
      </c>
      <c r="HC18" s="20">
        <v>0</v>
      </c>
      <c r="HD18" s="20">
        <v>0</v>
      </c>
      <c r="HE18" s="20">
        <v>0</v>
      </c>
      <c r="HF18" s="20">
        <v>0</v>
      </c>
      <c r="HG18" s="20">
        <v>0</v>
      </c>
      <c r="HH18" s="20">
        <v>0</v>
      </c>
      <c r="HI18" s="20">
        <v>0</v>
      </c>
      <c r="HJ18" s="20">
        <v>0</v>
      </c>
      <c r="HK18" s="20">
        <v>0</v>
      </c>
      <c r="HL18" s="20">
        <v>0</v>
      </c>
      <c r="HN18" s="18">
        <v>13</v>
      </c>
      <c r="HO18" s="19" t="str">
        <f t="shared" si="25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26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0"/>
        <v>10762459</v>
      </c>
      <c r="IO18" s="7">
        <f t="shared" si="1"/>
        <v>31580370</v>
      </c>
      <c r="IP18" s="7">
        <f t="shared" si="2"/>
        <v>23305713</v>
      </c>
      <c r="IQ18" s="7">
        <f t="shared" si="3"/>
        <v>3209610</v>
      </c>
      <c r="IR18" s="7">
        <f t="shared" si="4"/>
        <v>2561703</v>
      </c>
      <c r="IS18" s="7">
        <f t="shared" si="5"/>
        <v>1025085</v>
      </c>
      <c r="IT18" s="7">
        <f t="shared" si="6"/>
        <v>2173</v>
      </c>
      <c r="IU18" s="7">
        <f t="shared" si="7"/>
        <v>24615</v>
      </c>
      <c r="IV18" s="7">
        <f t="shared" si="8"/>
        <v>13948</v>
      </c>
    </row>
    <row r="19" spans="1:256" s="7" customFormat="1" ht="15" customHeight="1">
      <c r="A19" s="18">
        <v>14</v>
      </c>
      <c r="B19" s="19" t="s">
        <v>67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9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10"/>
        <v>東    村</v>
      </c>
      <c r="AC19" s="20">
        <v>592352</v>
      </c>
      <c r="AD19" s="20">
        <v>8092960</v>
      </c>
      <c r="AE19" s="20">
        <v>6922423</v>
      </c>
      <c r="AF19" s="20">
        <v>267134</v>
      </c>
      <c r="AG19" s="20">
        <v>228771</v>
      </c>
      <c r="AH19" s="20">
        <v>267098</v>
      </c>
      <c r="AI19" s="20">
        <v>228738</v>
      </c>
      <c r="AJ19" s="20">
        <v>218</v>
      </c>
      <c r="AK19" s="20">
        <v>3171</v>
      </c>
      <c r="AL19" s="20">
        <v>2181</v>
      </c>
      <c r="AM19" s="50"/>
      <c r="AN19" s="18">
        <v>14</v>
      </c>
      <c r="AO19" s="19" t="str">
        <f t="shared" si="11"/>
        <v>東    村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30"/>
      <c r="BA19" s="18">
        <v>14</v>
      </c>
      <c r="BB19" s="19" t="str">
        <f t="shared" si="12"/>
        <v>東    村</v>
      </c>
      <c r="BC19" s="20">
        <v>0</v>
      </c>
      <c r="BD19" s="20">
        <v>157069</v>
      </c>
      <c r="BE19" s="20">
        <v>106340</v>
      </c>
      <c r="BF19" s="20">
        <v>387094</v>
      </c>
      <c r="BG19" s="20">
        <v>264090</v>
      </c>
      <c r="BH19" s="20">
        <v>61114</v>
      </c>
      <c r="BI19" s="20">
        <v>41754</v>
      </c>
      <c r="BJ19" s="20">
        <v>0</v>
      </c>
      <c r="BK19" s="20">
        <v>926</v>
      </c>
      <c r="BL19" s="20">
        <v>613</v>
      </c>
      <c r="BM19" s="30"/>
      <c r="BN19" s="18">
        <v>14</v>
      </c>
      <c r="BO19" s="19" t="str">
        <f t="shared" si="13"/>
        <v>東    村</v>
      </c>
      <c r="BP19" s="20">
        <v>0</v>
      </c>
      <c r="BQ19" s="20">
        <v>156302</v>
      </c>
      <c r="BR19" s="20">
        <v>134449</v>
      </c>
      <c r="BS19" s="20">
        <v>359057</v>
      </c>
      <c r="BT19" s="20">
        <v>314418</v>
      </c>
      <c r="BU19" s="20">
        <v>113351</v>
      </c>
      <c r="BV19" s="20">
        <v>99499</v>
      </c>
      <c r="BW19" s="20">
        <v>0</v>
      </c>
      <c r="BX19" s="20">
        <v>661</v>
      </c>
      <c r="BY19" s="20">
        <v>482</v>
      </c>
      <c r="BZ19" s="30"/>
      <c r="CA19" s="18">
        <v>14</v>
      </c>
      <c r="CB19" s="19" t="str">
        <f t="shared" si="14"/>
        <v>東    村</v>
      </c>
      <c r="CC19" s="20">
        <v>0</v>
      </c>
      <c r="CD19" s="20">
        <v>42696</v>
      </c>
      <c r="CE19" s="20">
        <v>42428</v>
      </c>
      <c r="CF19" s="20">
        <v>106046</v>
      </c>
      <c r="CG19" s="20">
        <v>105438</v>
      </c>
      <c r="CH19" s="20">
        <v>65361</v>
      </c>
      <c r="CI19" s="20">
        <v>64966</v>
      </c>
      <c r="CJ19" s="20">
        <v>0</v>
      </c>
      <c r="CK19" s="20">
        <v>65</v>
      </c>
      <c r="CL19" s="20">
        <v>62</v>
      </c>
      <c r="CM19" s="30"/>
      <c r="CN19" s="18">
        <v>14</v>
      </c>
      <c r="CO19" s="19" t="str">
        <f t="shared" si="15"/>
        <v>東    村</v>
      </c>
      <c r="CP19" s="20">
        <v>115441</v>
      </c>
      <c r="CQ19" s="20">
        <v>356067</v>
      </c>
      <c r="CR19" s="20">
        <v>283217</v>
      </c>
      <c r="CS19" s="20">
        <v>852197</v>
      </c>
      <c r="CT19" s="20">
        <v>683946</v>
      </c>
      <c r="CU19" s="20">
        <v>239826</v>
      </c>
      <c r="CV19" s="20">
        <v>206219</v>
      </c>
      <c r="CW19" s="20">
        <v>102</v>
      </c>
      <c r="CX19" s="20">
        <v>1652</v>
      </c>
      <c r="CY19" s="20">
        <v>1157</v>
      </c>
      <c r="CZ19" s="50"/>
      <c r="DA19" s="18">
        <v>14</v>
      </c>
      <c r="DB19" s="19" t="str">
        <f t="shared" si="16"/>
        <v>東    村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16"/>
      <c r="DN19" s="18">
        <v>14</v>
      </c>
      <c r="DO19" s="19" t="str">
        <f t="shared" si="17"/>
        <v>東    村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16"/>
      <c r="EA19" s="18">
        <v>14</v>
      </c>
      <c r="EB19" s="19" t="str">
        <f t="shared" si="18"/>
        <v>東    村</v>
      </c>
      <c r="EC19" s="20">
        <v>413</v>
      </c>
      <c r="ED19" s="20">
        <v>2238</v>
      </c>
      <c r="EE19" s="20">
        <v>28</v>
      </c>
      <c r="EF19" s="20">
        <v>16</v>
      </c>
      <c r="EG19" s="20">
        <v>0</v>
      </c>
      <c r="EH19" s="20">
        <v>16</v>
      </c>
      <c r="EI19" s="20">
        <v>0</v>
      </c>
      <c r="EJ19" s="20">
        <v>3</v>
      </c>
      <c r="EK19" s="20">
        <v>7</v>
      </c>
      <c r="EL19" s="20">
        <v>1</v>
      </c>
      <c r="EM19" s="16"/>
      <c r="EN19" s="18">
        <v>14</v>
      </c>
      <c r="EO19" s="19" t="str">
        <f t="shared" si="19"/>
        <v>東    村</v>
      </c>
      <c r="EP19" s="20">
        <v>6561417</v>
      </c>
      <c r="EQ19" s="20">
        <v>3177242</v>
      </c>
      <c r="ER19" s="20">
        <v>2642100</v>
      </c>
      <c r="ES19" s="20">
        <v>30816</v>
      </c>
      <c r="ET19" s="20">
        <v>26079</v>
      </c>
      <c r="EU19" s="20">
        <v>30787</v>
      </c>
      <c r="EV19" s="20">
        <v>26050</v>
      </c>
      <c r="EW19" s="20">
        <v>367</v>
      </c>
      <c r="EX19" s="20">
        <v>250</v>
      </c>
      <c r="EY19" s="20">
        <v>116</v>
      </c>
      <c r="FA19" s="18">
        <v>14</v>
      </c>
      <c r="FB19" s="19" t="str">
        <f t="shared" si="20"/>
        <v>東    村</v>
      </c>
      <c r="FC19" s="20">
        <v>0</v>
      </c>
      <c r="FD19" s="20">
        <v>0</v>
      </c>
      <c r="FE19" s="20">
        <v>0</v>
      </c>
      <c r="FF19" s="20">
        <v>0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  <c r="FN19" s="18">
        <v>14</v>
      </c>
      <c r="FO19" s="19" t="str">
        <f t="shared" si="21"/>
        <v>東    村</v>
      </c>
      <c r="FP19" s="20">
        <v>0</v>
      </c>
      <c r="FQ19" s="20">
        <v>0</v>
      </c>
      <c r="FR19" s="20">
        <v>0</v>
      </c>
      <c r="FS19" s="20">
        <v>0</v>
      </c>
      <c r="FT19" s="20">
        <v>0</v>
      </c>
      <c r="FU19" s="20">
        <v>0</v>
      </c>
      <c r="FV19" s="20">
        <v>0</v>
      </c>
      <c r="FW19" s="20">
        <v>0</v>
      </c>
      <c r="FX19" s="20">
        <v>0</v>
      </c>
      <c r="FY19" s="20">
        <v>0</v>
      </c>
      <c r="GA19" s="18">
        <v>14</v>
      </c>
      <c r="GB19" s="19" t="str">
        <f t="shared" si="22"/>
        <v>東    村</v>
      </c>
      <c r="GC19" s="20">
        <v>7557751</v>
      </c>
      <c r="GD19" s="20">
        <v>7845752</v>
      </c>
      <c r="GE19" s="20">
        <v>5584065</v>
      </c>
      <c r="GF19" s="20">
        <v>67473</v>
      </c>
      <c r="GG19" s="20">
        <v>47862</v>
      </c>
      <c r="GH19" s="20">
        <v>67463</v>
      </c>
      <c r="GI19" s="20">
        <v>47858</v>
      </c>
      <c r="GJ19" s="20">
        <v>425</v>
      </c>
      <c r="GK19" s="20">
        <v>2727</v>
      </c>
      <c r="GL19" s="20">
        <v>1354</v>
      </c>
      <c r="GN19" s="18">
        <v>14</v>
      </c>
      <c r="GO19" s="19" t="str">
        <f t="shared" si="23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24"/>
        <v>東    村</v>
      </c>
      <c r="HC19" s="20">
        <v>0</v>
      </c>
      <c r="HD19" s="20">
        <v>0</v>
      </c>
      <c r="HE19" s="20">
        <v>0</v>
      </c>
      <c r="HF19" s="20">
        <v>0</v>
      </c>
      <c r="HG19" s="20">
        <v>0</v>
      </c>
      <c r="HH19" s="20">
        <v>0</v>
      </c>
      <c r="HI19" s="20">
        <v>0</v>
      </c>
      <c r="HJ19" s="20">
        <v>0</v>
      </c>
      <c r="HK19" s="20">
        <v>0</v>
      </c>
      <c r="HL19" s="20">
        <v>0</v>
      </c>
      <c r="HN19" s="18">
        <v>14</v>
      </c>
      <c r="HO19" s="19" t="str">
        <f t="shared" si="25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26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0"/>
        <v>14827374</v>
      </c>
      <c r="IO19" s="7">
        <f t="shared" si="1"/>
        <v>19474259</v>
      </c>
      <c r="IP19" s="7">
        <f t="shared" si="2"/>
        <v>15431833</v>
      </c>
      <c r="IQ19" s="7">
        <f t="shared" si="3"/>
        <v>1217636</v>
      </c>
      <c r="IR19" s="7">
        <f t="shared" si="4"/>
        <v>986658</v>
      </c>
      <c r="IS19" s="7">
        <f t="shared" si="5"/>
        <v>508865</v>
      </c>
      <c r="IT19" s="7">
        <f t="shared" si="6"/>
        <v>1115</v>
      </c>
      <c r="IU19" s="7">
        <f t="shared" si="7"/>
        <v>7807</v>
      </c>
      <c r="IV19" s="7">
        <f t="shared" si="8"/>
        <v>4809</v>
      </c>
    </row>
    <row r="20" spans="1:256" s="7" customFormat="1" ht="15" customHeight="1">
      <c r="A20" s="18">
        <v>15</v>
      </c>
      <c r="B20" s="19" t="s">
        <v>68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9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10"/>
        <v>今帰仁村</v>
      </c>
      <c r="AC20" s="20">
        <v>164769</v>
      </c>
      <c r="AD20" s="20">
        <v>11374714</v>
      </c>
      <c r="AE20" s="20">
        <v>8956775</v>
      </c>
      <c r="AF20" s="20">
        <v>553878</v>
      </c>
      <c r="AG20" s="20">
        <v>438045</v>
      </c>
      <c r="AH20" s="20">
        <v>553729</v>
      </c>
      <c r="AI20" s="20">
        <v>437902</v>
      </c>
      <c r="AJ20" s="20">
        <v>271</v>
      </c>
      <c r="AK20" s="20">
        <v>13695</v>
      </c>
      <c r="AL20" s="20">
        <v>9950</v>
      </c>
      <c r="AM20" s="50"/>
      <c r="AN20" s="18">
        <v>15</v>
      </c>
      <c r="AO20" s="19" t="str">
        <f t="shared" si="11"/>
        <v>今帰仁村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30"/>
      <c r="BA20" s="18">
        <v>15</v>
      </c>
      <c r="BB20" s="19" t="str">
        <f t="shared" si="12"/>
        <v>今帰仁村</v>
      </c>
      <c r="BC20" s="20">
        <v>0</v>
      </c>
      <c r="BD20" s="20">
        <v>754211</v>
      </c>
      <c r="BE20" s="20">
        <v>665752</v>
      </c>
      <c r="BF20" s="20">
        <v>4227869</v>
      </c>
      <c r="BG20" s="20">
        <v>3785763</v>
      </c>
      <c r="BH20" s="20">
        <v>591684</v>
      </c>
      <c r="BI20" s="20">
        <v>533774</v>
      </c>
      <c r="BJ20" s="20">
        <v>0</v>
      </c>
      <c r="BK20" s="20">
        <v>3828</v>
      </c>
      <c r="BL20" s="20">
        <v>3304</v>
      </c>
      <c r="BM20" s="30"/>
      <c r="BN20" s="18">
        <v>15</v>
      </c>
      <c r="BO20" s="19" t="str">
        <f t="shared" si="13"/>
        <v>今帰仁村</v>
      </c>
      <c r="BP20" s="20">
        <v>0</v>
      </c>
      <c r="BQ20" s="20">
        <v>1116355</v>
      </c>
      <c r="BR20" s="20">
        <v>1087527</v>
      </c>
      <c r="BS20" s="20">
        <v>5847638</v>
      </c>
      <c r="BT20" s="20">
        <v>5732071</v>
      </c>
      <c r="BU20" s="20">
        <v>1629131</v>
      </c>
      <c r="BV20" s="20">
        <v>1600231</v>
      </c>
      <c r="BW20" s="20">
        <v>0</v>
      </c>
      <c r="BX20" s="20">
        <v>3726</v>
      </c>
      <c r="BY20" s="20">
        <v>3388</v>
      </c>
      <c r="BZ20" s="30"/>
      <c r="CA20" s="18">
        <v>15</v>
      </c>
      <c r="CB20" s="19" t="str">
        <f t="shared" si="14"/>
        <v>今帰仁村</v>
      </c>
      <c r="CC20" s="20">
        <v>0</v>
      </c>
      <c r="CD20" s="20">
        <v>471785</v>
      </c>
      <c r="CE20" s="20">
        <v>467521</v>
      </c>
      <c r="CF20" s="20">
        <v>2081172</v>
      </c>
      <c r="CG20" s="20">
        <v>2075083</v>
      </c>
      <c r="CH20" s="20">
        <v>1258706</v>
      </c>
      <c r="CI20" s="20">
        <v>1255029</v>
      </c>
      <c r="CJ20" s="20">
        <v>0</v>
      </c>
      <c r="CK20" s="20">
        <v>1063</v>
      </c>
      <c r="CL20" s="20">
        <v>1034</v>
      </c>
      <c r="CM20" s="30"/>
      <c r="CN20" s="18">
        <v>15</v>
      </c>
      <c r="CO20" s="19" t="str">
        <f t="shared" si="15"/>
        <v>今帰仁村</v>
      </c>
      <c r="CP20" s="20">
        <v>113916</v>
      </c>
      <c r="CQ20" s="20">
        <v>2342351</v>
      </c>
      <c r="CR20" s="20">
        <v>2220800</v>
      </c>
      <c r="CS20" s="20">
        <v>12156679</v>
      </c>
      <c r="CT20" s="20">
        <v>11592917</v>
      </c>
      <c r="CU20" s="20">
        <v>3479521</v>
      </c>
      <c r="CV20" s="20">
        <v>3389034</v>
      </c>
      <c r="CW20" s="20">
        <v>265</v>
      </c>
      <c r="CX20" s="20">
        <v>8617</v>
      </c>
      <c r="CY20" s="20">
        <v>7726</v>
      </c>
      <c r="CZ20" s="50"/>
      <c r="DA20" s="18">
        <v>15</v>
      </c>
      <c r="DB20" s="19" t="str">
        <f t="shared" si="16"/>
        <v>今帰仁村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16"/>
      <c r="DN20" s="18">
        <v>15</v>
      </c>
      <c r="DO20" s="19" t="str">
        <f t="shared" si="17"/>
        <v>今帰仁村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16"/>
      <c r="EA20" s="18">
        <v>15</v>
      </c>
      <c r="EB20" s="19" t="str">
        <f t="shared" si="18"/>
        <v>今帰仁村</v>
      </c>
      <c r="EC20" s="20">
        <v>15886</v>
      </c>
      <c r="ED20" s="20">
        <v>17905</v>
      </c>
      <c r="EE20" s="20">
        <v>16986</v>
      </c>
      <c r="EF20" s="20">
        <v>3127</v>
      </c>
      <c r="EG20" s="20">
        <v>3045</v>
      </c>
      <c r="EH20" s="20">
        <v>3127</v>
      </c>
      <c r="EI20" s="20">
        <v>3045</v>
      </c>
      <c r="EJ20" s="20">
        <v>102</v>
      </c>
      <c r="EK20" s="20">
        <v>5</v>
      </c>
      <c r="EL20" s="20">
        <v>4</v>
      </c>
      <c r="EM20" s="16"/>
      <c r="EN20" s="18">
        <v>15</v>
      </c>
      <c r="EO20" s="19" t="str">
        <f t="shared" si="19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20"/>
        <v>今帰仁村</v>
      </c>
      <c r="FC20" s="20">
        <v>0</v>
      </c>
      <c r="FD20" s="20">
        <v>0</v>
      </c>
      <c r="FE20" s="20">
        <v>0</v>
      </c>
      <c r="FF20" s="20">
        <v>0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  <c r="FN20" s="18">
        <v>15</v>
      </c>
      <c r="FO20" s="19" t="str">
        <f t="shared" si="21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22"/>
        <v>今帰仁村</v>
      </c>
      <c r="GC20" s="20">
        <v>6367766</v>
      </c>
      <c r="GD20" s="20">
        <v>10972333</v>
      </c>
      <c r="GE20" s="20">
        <v>6619887</v>
      </c>
      <c r="GF20" s="20">
        <v>63635</v>
      </c>
      <c r="GG20" s="20">
        <v>37947</v>
      </c>
      <c r="GH20" s="20">
        <v>63634</v>
      </c>
      <c r="GI20" s="20">
        <v>37947</v>
      </c>
      <c r="GJ20" s="20">
        <v>1132</v>
      </c>
      <c r="GK20" s="20">
        <v>10723</v>
      </c>
      <c r="GL20" s="20">
        <v>5410</v>
      </c>
      <c r="GN20" s="18">
        <v>15</v>
      </c>
      <c r="GO20" s="19" t="str">
        <f t="shared" si="23"/>
        <v>今帰仁村</v>
      </c>
      <c r="GP20" s="20">
        <v>0</v>
      </c>
      <c r="GQ20" s="20">
        <v>935079</v>
      </c>
      <c r="GR20" s="20">
        <v>935079</v>
      </c>
      <c r="GS20" s="20">
        <v>1816160</v>
      </c>
      <c r="GT20" s="20">
        <v>1816160</v>
      </c>
      <c r="GU20" s="20">
        <v>1090622</v>
      </c>
      <c r="GV20" s="20">
        <v>1090622</v>
      </c>
      <c r="GW20" s="20">
        <v>0</v>
      </c>
      <c r="GX20" s="20">
        <v>82</v>
      </c>
      <c r="GY20" s="20">
        <v>82</v>
      </c>
      <c r="HA20" s="18">
        <v>15</v>
      </c>
      <c r="HB20" s="19" t="str">
        <f t="shared" si="24"/>
        <v>今帰仁村</v>
      </c>
      <c r="HC20" s="20">
        <v>0</v>
      </c>
      <c r="HD20" s="20">
        <v>0</v>
      </c>
      <c r="HE20" s="20">
        <v>0</v>
      </c>
      <c r="HF20" s="20">
        <v>0</v>
      </c>
      <c r="HG20" s="20">
        <v>0</v>
      </c>
      <c r="HH20" s="20">
        <v>0</v>
      </c>
      <c r="HI20" s="20">
        <v>0</v>
      </c>
      <c r="HJ20" s="20">
        <v>0</v>
      </c>
      <c r="HK20" s="20">
        <v>0</v>
      </c>
      <c r="HL20" s="20">
        <v>0</v>
      </c>
      <c r="HN20" s="18">
        <v>15</v>
      </c>
      <c r="HO20" s="19" t="str">
        <f t="shared" si="25"/>
        <v>今帰仁村</v>
      </c>
      <c r="HP20" s="20">
        <v>0</v>
      </c>
      <c r="HQ20" s="20">
        <v>0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20">
        <v>0</v>
      </c>
      <c r="HX20" s="20">
        <v>0</v>
      </c>
      <c r="HY20" s="20">
        <v>0</v>
      </c>
      <c r="IA20" s="18">
        <v>15</v>
      </c>
      <c r="IB20" s="19" t="str">
        <f t="shared" si="26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0"/>
        <v>6662337</v>
      </c>
      <c r="IO20" s="7">
        <f t="shared" si="1"/>
        <v>25642382</v>
      </c>
      <c r="IP20" s="7">
        <f t="shared" si="2"/>
        <v>18749527</v>
      </c>
      <c r="IQ20" s="7">
        <f t="shared" si="3"/>
        <v>14593479</v>
      </c>
      <c r="IR20" s="7">
        <f t="shared" si="4"/>
        <v>13888114</v>
      </c>
      <c r="IS20" s="7">
        <f t="shared" si="5"/>
        <v>4958550</v>
      </c>
      <c r="IT20" s="7">
        <f t="shared" si="6"/>
        <v>1770</v>
      </c>
      <c r="IU20" s="7">
        <f t="shared" si="7"/>
        <v>33122</v>
      </c>
      <c r="IV20" s="7">
        <f t="shared" si="8"/>
        <v>23172</v>
      </c>
    </row>
    <row r="21" spans="1:256" s="7" customFormat="1" ht="15" customHeight="1">
      <c r="A21" s="18">
        <v>16</v>
      </c>
      <c r="B21" s="19" t="s">
        <v>69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9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10"/>
        <v>本 部 町</v>
      </c>
      <c r="AC21" s="20">
        <v>683093</v>
      </c>
      <c r="AD21" s="20">
        <v>13212707</v>
      </c>
      <c r="AE21" s="20">
        <v>9457959</v>
      </c>
      <c r="AF21" s="20">
        <v>524539</v>
      </c>
      <c r="AG21" s="20">
        <v>370401</v>
      </c>
      <c r="AH21" s="20">
        <v>524535</v>
      </c>
      <c r="AI21" s="20">
        <v>370397</v>
      </c>
      <c r="AJ21" s="20">
        <v>2683</v>
      </c>
      <c r="AK21" s="20">
        <v>19483</v>
      </c>
      <c r="AL21" s="20">
        <v>12477</v>
      </c>
      <c r="AM21" s="50"/>
      <c r="AN21" s="18">
        <v>16</v>
      </c>
      <c r="AO21" s="19" t="str">
        <f t="shared" si="11"/>
        <v>本 部 町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30"/>
      <c r="BA21" s="18">
        <v>16</v>
      </c>
      <c r="BB21" s="19" t="str">
        <f t="shared" si="12"/>
        <v>本 部 町</v>
      </c>
      <c r="BC21" s="20">
        <v>0</v>
      </c>
      <c r="BD21" s="20">
        <v>988921</v>
      </c>
      <c r="BE21" s="20">
        <v>892729</v>
      </c>
      <c r="BF21" s="20">
        <v>9421228</v>
      </c>
      <c r="BG21" s="20">
        <v>8725143</v>
      </c>
      <c r="BH21" s="20">
        <v>1329163</v>
      </c>
      <c r="BI21" s="20">
        <v>1237162</v>
      </c>
      <c r="BJ21" s="20">
        <v>0</v>
      </c>
      <c r="BK21" s="20">
        <v>5504</v>
      </c>
      <c r="BL21" s="20">
        <v>4840</v>
      </c>
      <c r="BM21" s="30"/>
      <c r="BN21" s="18">
        <v>16</v>
      </c>
      <c r="BO21" s="19" t="str">
        <f t="shared" si="13"/>
        <v>本 部 町</v>
      </c>
      <c r="BP21" s="20">
        <v>0</v>
      </c>
      <c r="BQ21" s="20">
        <v>969367</v>
      </c>
      <c r="BR21" s="20">
        <v>955203</v>
      </c>
      <c r="BS21" s="20">
        <v>7042476</v>
      </c>
      <c r="BT21" s="20">
        <v>6975856</v>
      </c>
      <c r="BU21" s="20">
        <v>1863518</v>
      </c>
      <c r="BV21" s="20">
        <v>1846597</v>
      </c>
      <c r="BW21" s="20">
        <v>0</v>
      </c>
      <c r="BX21" s="20">
        <v>4068</v>
      </c>
      <c r="BY21" s="20">
        <v>3804</v>
      </c>
      <c r="BZ21" s="30"/>
      <c r="CA21" s="18">
        <v>16</v>
      </c>
      <c r="CB21" s="19" t="str">
        <f t="shared" si="14"/>
        <v>本 部 町</v>
      </c>
      <c r="CC21" s="20">
        <v>0</v>
      </c>
      <c r="CD21" s="20">
        <v>554671</v>
      </c>
      <c r="CE21" s="20">
        <v>553005</v>
      </c>
      <c r="CF21" s="20">
        <v>4676293</v>
      </c>
      <c r="CG21" s="20">
        <v>4667387</v>
      </c>
      <c r="CH21" s="20">
        <v>2926721</v>
      </c>
      <c r="CI21" s="20">
        <v>2921130</v>
      </c>
      <c r="CJ21" s="20">
        <v>0</v>
      </c>
      <c r="CK21" s="20">
        <v>1752</v>
      </c>
      <c r="CL21" s="20">
        <v>1706</v>
      </c>
      <c r="CM21" s="30"/>
      <c r="CN21" s="18">
        <v>16</v>
      </c>
      <c r="CO21" s="19" t="str">
        <f t="shared" si="15"/>
        <v>本 部 町</v>
      </c>
      <c r="CP21" s="20">
        <v>242416</v>
      </c>
      <c r="CQ21" s="20">
        <v>2512959</v>
      </c>
      <c r="CR21" s="20">
        <v>2400937</v>
      </c>
      <c r="CS21" s="20">
        <v>21139997</v>
      </c>
      <c r="CT21" s="20">
        <v>20368386</v>
      </c>
      <c r="CU21" s="20">
        <v>6119402</v>
      </c>
      <c r="CV21" s="20">
        <v>6004889</v>
      </c>
      <c r="CW21" s="20">
        <v>504</v>
      </c>
      <c r="CX21" s="20">
        <v>11324</v>
      </c>
      <c r="CY21" s="20">
        <v>10350</v>
      </c>
      <c r="CZ21" s="50"/>
      <c r="DA21" s="18">
        <v>16</v>
      </c>
      <c r="DB21" s="19" t="str">
        <f t="shared" si="16"/>
        <v>本 部 町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16"/>
      <c r="DN21" s="18">
        <v>16</v>
      </c>
      <c r="DO21" s="19" t="str">
        <f t="shared" si="17"/>
        <v>本 部 町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0</v>
      </c>
      <c r="DZ21" s="16"/>
      <c r="EA21" s="18">
        <v>16</v>
      </c>
      <c r="EB21" s="19" t="str">
        <f t="shared" si="18"/>
        <v>本 部 町</v>
      </c>
      <c r="EC21" s="20">
        <v>20803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164</v>
      </c>
      <c r="EK21" s="20">
        <v>0</v>
      </c>
      <c r="EL21" s="20">
        <v>0</v>
      </c>
      <c r="EM21" s="16"/>
      <c r="EN21" s="18">
        <v>16</v>
      </c>
      <c r="EO21" s="19" t="str">
        <f t="shared" si="19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20"/>
        <v>本 部 町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  <c r="FN21" s="18">
        <v>16</v>
      </c>
      <c r="FO21" s="19" t="str">
        <f t="shared" si="21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22"/>
        <v>本 部 町</v>
      </c>
      <c r="GC21" s="20">
        <v>4683890</v>
      </c>
      <c r="GD21" s="20">
        <v>22634402</v>
      </c>
      <c r="GE21" s="20">
        <v>15010688</v>
      </c>
      <c r="GF21" s="20">
        <v>129889</v>
      </c>
      <c r="GG21" s="20">
        <v>86524</v>
      </c>
      <c r="GH21" s="20">
        <v>129715</v>
      </c>
      <c r="GI21" s="20">
        <v>86350</v>
      </c>
      <c r="GJ21" s="20">
        <v>2577</v>
      </c>
      <c r="GK21" s="20">
        <v>16696</v>
      </c>
      <c r="GL21" s="20">
        <v>9686</v>
      </c>
      <c r="GN21" s="18">
        <v>16</v>
      </c>
      <c r="GO21" s="19" t="str">
        <f t="shared" si="23"/>
        <v>本 部 町</v>
      </c>
      <c r="GP21" s="20">
        <v>1460</v>
      </c>
      <c r="GQ21" s="20">
        <v>1140741</v>
      </c>
      <c r="GR21" s="20">
        <v>1135945</v>
      </c>
      <c r="GS21" s="20">
        <v>1022104</v>
      </c>
      <c r="GT21" s="20">
        <v>1017806</v>
      </c>
      <c r="GU21" s="20">
        <v>651588</v>
      </c>
      <c r="GV21" s="20">
        <v>648849</v>
      </c>
      <c r="GW21" s="20">
        <v>4</v>
      </c>
      <c r="GX21" s="20">
        <v>729</v>
      </c>
      <c r="GY21" s="20">
        <v>706</v>
      </c>
      <c r="HA21" s="18">
        <v>16</v>
      </c>
      <c r="HB21" s="19" t="str">
        <f t="shared" si="24"/>
        <v>本 部 町</v>
      </c>
      <c r="HC21" s="20">
        <v>0</v>
      </c>
      <c r="HD21" s="20">
        <v>0</v>
      </c>
      <c r="HE21" s="20">
        <v>0</v>
      </c>
      <c r="HF21" s="20">
        <v>0</v>
      </c>
      <c r="HG21" s="20">
        <v>0</v>
      </c>
      <c r="HH21" s="20">
        <v>0</v>
      </c>
      <c r="HI21" s="20">
        <v>0</v>
      </c>
      <c r="HJ21" s="20">
        <v>0</v>
      </c>
      <c r="HK21" s="20">
        <v>0</v>
      </c>
      <c r="HL21" s="20">
        <v>0</v>
      </c>
      <c r="HN21" s="18">
        <v>16</v>
      </c>
      <c r="HO21" s="19" t="str">
        <f t="shared" si="25"/>
        <v>本 部 町</v>
      </c>
      <c r="HP21" s="20">
        <v>0</v>
      </c>
      <c r="HQ21" s="20">
        <v>0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0</v>
      </c>
      <c r="HY21" s="20">
        <v>0</v>
      </c>
      <c r="IA21" s="18">
        <v>16</v>
      </c>
      <c r="IB21" s="19" t="str">
        <f t="shared" si="26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0"/>
        <v>5631662</v>
      </c>
      <c r="IO21" s="7">
        <f t="shared" si="1"/>
        <v>39500809</v>
      </c>
      <c r="IP21" s="7">
        <f t="shared" si="2"/>
        <v>28005529</v>
      </c>
      <c r="IQ21" s="7">
        <f t="shared" si="3"/>
        <v>22816529</v>
      </c>
      <c r="IR21" s="7">
        <f t="shared" si="4"/>
        <v>21843117</v>
      </c>
      <c r="IS21" s="7">
        <f t="shared" si="5"/>
        <v>7110485</v>
      </c>
      <c r="IT21" s="7">
        <f t="shared" si="6"/>
        <v>5932</v>
      </c>
      <c r="IU21" s="7">
        <f t="shared" si="7"/>
        <v>48232</v>
      </c>
      <c r="IV21" s="7">
        <f t="shared" si="8"/>
        <v>33219</v>
      </c>
    </row>
    <row r="22" spans="1:256" s="7" customFormat="1" ht="15" customHeight="1">
      <c r="A22" s="18">
        <v>17</v>
      </c>
      <c r="B22" s="19" t="s">
        <v>70</v>
      </c>
      <c r="C22" s="20">
        <v>7946</v>
      </c>
      <c r="D22" s="20">
        <v>156653</v>
      </c>
      <c r="E22" s="20">
        <v>126768</v>
      </c>
      <c r="F22" s="20">
        <v>9082</v>
      </c>
      <c r="G22" s="20">
        <v>7370</v>
      </c>
      <c r="H22" s="20">
        <v>9082</v>
      </c>
      <c r="I22" s="20">
        <v>7370</v>
      </c>
      <c r="J22" s="20">
        <v>35</v>
      </c>
      <c r="K22" s="20">
        <v>249</v>
      </c>
      <c r="L22" s="20">
        <v>187</v>
      </c>
      <c r="M22" s="16"/>
      <c r="N22" s="18">
        <v>17</v>
      </c>
      <c r="O22" s="19" t="str">
        <f t="shared" si="9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10"/>
        <v>恩 納 村</v>
      </c>
      <c r="AC22" s="20">
        <v>223345</v>
      </c>
      <c r="AD22" s="20">
        <v>5921454</v>
      </c>
      <c r="AE22" s="20">
        <v>4675661</v>
      </c>
      <c r="AF22" s="20">
        <v>303588</v>
      </c>
      <c r="AG22" s="20">
        <v>241414</v>
      </c>
      <c r="AH22" s="20">
        <v>303582</v>
      </c>
      <c r="AI22" s="20">
        <v>241414</v>
      </c>
      <c r="AJ22" s="20">
        <v>575</v>
      </c>
      <c r="AK22" s="20">
        <v>9672</v>
      </c>
      <c r="AL22" s="20">
        <v>7139</v>
      </c>
      <c r="AM22" s="50"/>
      <c r="AN22" s="18">
        <v>17</v>
      </c>
      <c r="AO22" s="19" t="str">
        <f t="shared" si="11"/>
        <v>恩 納 村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30"/>
      <c r="BA22" s="18">
        <v>17</v>
      </c>
      <c r="BB22" s="19" t="str">
        <f t="shared" si="12"/>
        <v>恩 納 村</v>
      </c>
      <c r="BC22" s="20">
        <v>0</v>
      </c>
      <c r="BD22" s="20">
        <v>634469</v>
      </c>
      <c r="BE22" s="20">
        <v>615401</v>
      </c>
      <c r="BF22" s="20">
        <v>8962399</v>
      </c>
      <c r="BG22" s="20">
        <v>8758301</v>
      </c>
      <c r="BH22" s="20">
        <v>1338669</v>
      </c>
      <c r="BI22" s="20">
        <v>1307585</v>
      </c>
      <c r="BJ22" s="20">
        <v>0</v>
      </c>
      <c r="BK22" s="20">
        <v>3995</v>
      </c>
      <c r="BL22" s="20">
        <v>3788</v>
      </c>
      <c r="BM22" s="30"/>
      <c r="BN22" s="18">
        <v>17</v>
      </c>
      <c r="BO22" s="19" t="str">
        <f t="shared" si="13"/>
        <v>恩 納 村</v>
      </c>
      <c r="BP22" s="20">
        <v>0</v>
      </c>
      <c r="BQ22" s="20">
        <v>427005</v>
      </c>
      <c r="BR22" s="20">
        <v>425976</v>
      </c>
      <c r="BS22" s="20">
        <v>5209114</v>
      </c>
      <c r="BT22" s="20">
        <v>5201544</v>
      </c>
      <c r="BU22" s="20">
        <v>1569630</v>
      </c>
      <c r="BV22" s="20">
        <v>1567259</v>
      </c>
      <c r="BW22" s="20">
        <v>0</v>
      </c>
      <c r="BX22" s="20">
        <v>2917</v>
      </c>
      <c r="BY22" s="20">
        <v>2872</v>
      </c>
      <c r="BZ22" s="30"/>
      <c r="CA22" s="18">
        <v>17</v>
      </c>
      <c r="CB22" s="19" t="str">
        <f t="shared" si="14"/>
        <v>恩 納 村</v>
      </c>
      <c r="CC22" s="20">
        <v>0</v>
      </c>
      <c r="CD22" s="20">
        <v>445198</v>
      </c>
      <c r="CE22" s="20">
        <v>445055</v>
      </c>
      <c r="CF22" s="20">
        <v>6867695</v>
      </c>
      <c r="CG22" s="20">
        <v>6866595</v>
      </c>
      <c r="CH22" s="20">
        <v>4210146</v>
      </c>
      <c r="CI22" s="20">
        <v>4209471</v>
      </c>
      <c r="CJ22" s="20">
        <v>0</v>
      </c>
      <c r="CK22" s="20">
        <v>1070</v>
      </c>
      <c r="CL22" s="20">
        <v>1062</v>
      </c>
      <c r="CM22" s="30"/>
      <c r="CN22" s="18">
        <v>17</v>
      </c>
      <c r="CO22" s="19" t="str">
        <f t="shared" si="15"/>
        <v>恩 納 村</v>
      </c>
      <c r="CP22" s="20">
        <v>90879</v>
      </c>
      <c r="CQ22" s="20">
        <v>1506672</v>
      </c>
      <c r="CR22" s="20">
        <v>1486432</v>
      </c>
      <c r="CS22" s="20">
        <v>21039208</v>
      </c>
      <c r="CT22" s="20">
        <v>20826440</v>
      </c>
      <c r="CU22" s="20">
        <v>7118445</v>
      </c>
      <c r="CV22" s="20">
        <v>7084315</v>
      </c>
      <c r="CW22" s="20">
        <v>120</v>
      </c>
      <c r="CX22" s="20">
        <v>7982</v>
      </c>
      <c r="CY22" s="20">
        <v>7722</v>
      </c>
      <c r="CZ22" s="50"/>
      <c r="DA22" s="18">
        <v>17</v>
      </c>
      <c r="DB22" s="19" t="str">
        <f t="shared" si="16"/>
        <v>恩 納 村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16"/>
      <c r="DN22" s="18">
        <v>17</v>
      </c>
      <c r="DO22" s="19" t="str">
        <f t="shared" si="17"/>
        <v>恩 納 村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16"/>
      <c r="EA22" s="18">
        <v>17</v>
      </c>
      <c r="EB22" s="19" t="str">
        <f t="shared" si="18"/>
        <v>恩 納 村</v>
      </c>
      <c r="EC22" s="20">
        <v>17939</v>
      </c>
      <c r="ED22" s="20">
        <v>10034</v>
      </c>
      <c r="EE22" s="20">
        <v>7871</v>
      </c>
      <c r="EF22" s="20">
        <v>309</v>
      </c>
      <c r="EG22" s="20">
        <v>243</v>
      </c>
      <c r="EH22" s="20">
        <v>309</v>
      </c>
      <c r="EI22" s="20">
        <v>243</v>
      </c>
      <c r="EJ22" s="20">
        <v>17</v>
      </c>
      <c r="EK22" s="20">
        <v>31</v>
      </c>
      <c r="EL22" s="20">
        <v>19</v>
      </c>
      <c r="EM22" s="16"/>
      <c r="EN22" s="18">
        <v>17</v>
      </c>
      <c r="EO22" s="19" t="str">
        <f t="shared" si="19"/>
        <v>恩 納 村</v>
      </c>
      <c r="EP22" s="20">
        <v>22220192</v>
      </c>
      <c r="EQ22" s="20">
        <v>7002553</v>
      </c>
      <c r="ER22" s="20">
        <v>4869006</v>
      </c>
      <c r="ES22" s="20">
        <v>58208</v>
      </c>
      <c r="ET22" s="20">
        <v>40620</v>
      </c>
      <c r="EU22" s="20">
        <v>58208</v>
      </c>
      <c r="EV22" s="20">
        <v>40620</v>
      </c>
      <c r="EW22" s="20">
        <v>617</v>
      </c>
      <c r="EX22" s="20">
        <v>2663</v>
      </c>
      <c r="EY22" s="20">
        <v>1801</v>
      </c>
      <c r="FA22" s="18">
        <v>17</v>
      </c>
      <c r="FB22" s="19" t="str">
        <f t="shared" si="20"/>
        <v>恩 納 村</v>
      </c>
      <c r="FC22" s="20">
        <v>0</v>
      </c>
      <c r="FD22" s="20">
        <v>0</v>
      </c>
      <c r="FE22" s="20">
        <v>0</v>
      </c>
      <c r="FF22" s="20">
        <v>0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N22" s="18">
        <v>17</v>
      </c>
      <c r="FO22" s="19" t="str">
        <f t="shared" si="21"/>
        <v>恩 納 村</v>
      </c>
      <c r="FP22" s="20">
        <v>0</v>
      </c>
      <c r="FQ22" s="20">
        <v>0</v>
      </c>
      <c r="FR22" s="20">
        <v>0</v>
      </c>
      <c r="FS22" s="20">
        <v>0</v>
      </c>
      <c r="FT22" s="20">
        <v>0</v>
      </c>
      <c r="FU22" s="20">
        <v>0</v>
      </c>
      <c r="FV22" s="20">
        <v>0</v>
      </c>
      <c r="FW22" s="20">
        <v>0</v>
      </c>
      <c r="FX22" s="20">
        <v>0</v>
      </c>
      <c r="FY22" s="20">
        <v>0</v>
      </c>
      <c r="GA22" s="18">
        <v>17</v>
      </c>
      <c r="GB22" s="19" t="str">
        <f t="shared" si="22"/>
        <v>恩 納 村</v>
      </c>
      <c r="GC22" s="20">
        <v>265484</v>
      </c>
      <c r="GD22" s="20">
        <v>1744183</v>
      </c>
      <c r="GE22" s="20">
        <v>1214511</v>
      </c>
      <c r="GF22" s="20">
        <v>35351</v>
      </c>
      <c r="GG22" s="20">
        <v>24478</v>
      </c>
      <c r="GH22" s="20">
        <v>35351</v>
      </c>
      <c r="GI22" s="20">
        <v>24478</v>
      </c>
      <c r="GJ22" s="20">
        <v>589</v>
      </c>
      <c r="GK22" s="20">
        <v>5366</v>
      </c>
      <c r="GL22" s="20">
        <v>3764</v>
      </c>
      <c r="GN22" s="18">
        <v>17</v>
      </c>
      <c r="GO22" s="19" t="str">
        <f t="shared" si="23"/>
        <v>恩 納 村</v>
      </c>
      <c r="GP22" s="20">
        <v>14565</v>
      </c>
      <c r="GQ22" s="20">
        <v>2811786</v>
      </c>
      <c r="GR22" s="20">
        <v>2808861</v>
      </c>
      <c r="GS22" s="20">
        <v>2530632</v>
      </c>
      <c r="GT22" s="20">
        <v>2528000</v>
      </c>
      <c r="GU22" s="20">
        <v>1744333</v>
      </c>
      <c r="GV22" s="20">
        <v>1742519</v>
      </c>
      <c r="GW22" s="20">
        <v>27</v>
      </c>
      <c r="GX22" s="20">
        <v>598</v>
      </c>
      <c r="GY22" s="20">
        <v>575</v>
      </c>
      <c r="HA22" s="18">
        <v>17</v>
      </c>
      <c r="HB22" s="19" t="str">
        <f t="shared" si="24"/>
        <v>恩 納 村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0</v>
      </c>
      <c r="HI22" s="20">
        <v>0</v>
      </c>
      <c r="HJ22" s="20">
        <v>0</v>
      </c>
      <c r="HK22" s="20">
        <v>0</v>
      </c>
      <c r="HL22" s="20">
        <v>0</v>
      </c>
      <c r="HN22" s="18">
        <v>17</v>
      </c>
      <c r="HO22" s="19" t="str">
        <f t="shared" si="25"/>
        <v>恩 納 村</v>
      </c>
      <c r="HP22" s="20">
        <v>0</v>
      </c>
      <c r="HQ22" s="20">
        <v>0</v>
      </c>
      <c r="HR22" s="20">
        <v>0</v>
      </c>
      <c r="HS22" s="20">
        <v>0</v>
      </c>
      <c r="HT22" s="20">
        <v>0</v>
      </c>
      <c r="HU22" s="20">
        <v>0</v>
      </c>
      <c r="HV22" s="20">
        <v>0</v>
      </c>
      <c r="HW22" s="20">
        <v>0</v>
      </c>
      <c r="HX22" s="20">
        <v>0</v>
      </c>
      <c r="HY22" s="20">
        <v>0</v>
      </c>
      <c r="IA22" s="18">
        <v>17</v>
      </c>
      <c r="IB22" s="19" t="str">
        <f t="shared" si="26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0"/>
        <v>22840350</v>
      </c>
      <c r="IO22" s="7">
        <f t="shared" si="1"/>
        <v>19153335</v>
      </c>
      <c r="IP22" s="7">
        <f t="shared" si="2"/>
        <v>15189110</v>
      </c>
      <c r="IQ22" s="7">
        <f t="shared" si="3"/>
        <v>23976378</v>
      </c>
      <c r="IR22" s="7">
        <f t="shared" si="4"/>
        <v>23668565</v>
      </c>
      <c r="IS22" s="7">
        <f t="shared" si="5"/>
        <v>9140959</v>
      </c>
      <c r="IT22" s="7">
        <f t="shared" si="6"/>
        <v>1980</v>
      </c>
      <c r="IU22" s="7">
        <f t="shared" si="7"/>
        <v>26561</v>
      </c>
      <c r="IV22" s="7">
        <f t="shared" si="8"/>
        <v>21207</v>
      </c>
    </row>
    <row r="23" spans="1:256" s="7" customFormat="1" ht="15" customHeight="1">
      <c r="A23" s="18">
        <v>18</v>
      </c>
      <c r="B23" s="19" t="s">
        <v>71</v>
      </c>
      <c r="C23" s="20">
        <v>11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16"/>
      <c r="N23" s="18">
        <v>18</v>
      </c>
      <c r="O23" s="19" t="str">
        <f t="shared" si="9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10"/>
        <v>宜野座村</v>
      </c>
      <c r="AC23" s="20">
        <v>644636</v>
      </c>
      <c r="AD23" s="20">
        <v>5151005</v>
      </c>
      <c r="AE23" s="20">
        <v>4210985</v>
      </c>
      <c r="AF23" s="20">
        <v>206684</v>
      </c>
      <c r="AG23" s="20">
        <v>168333</v>
      </c>
      <c r="AH23" s="20">
        <v>206684</v>
      </c>
      <c r="AI23" s="20">
        <v>168333</v>
      </c>
      <c r="AJ23" s="20">
        <v>1427</v>
      </c>
      <c r="AK23" s="20">
        <v>4194</v>
      </c>
      <c r="AL23" s="20">
        <v>3169</v>
      </c>
      <c r="AM23" s="50"/>
      <c r="AN23" s="18">
        <v>18</v>
      </c>
      <c r="AO23" s="19" t="str">
        <f t="shared" si="11"/>
        <v>宜野座村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30"/>
      <c r="BA23" s="18">
        <v>18</v>
      </c>
      <c r="BB23" s="19" t="str">
        <f t="shared" si="12"/>
        <v>宜野座村</v>
      </c>
      <c r="BC23" s="20">
        <v>0</v>
      </c>
      <c r="BD23" s="20">
        <v>356403</v>
      </c>
      <c r="BE23" s="20">
        <v>333631</v>
      </c>
      <c r="BF23" s="20">
        <v>2816080</v>
      </c>
      <c r="BG23" s="20">
        <v>2660905</v>
      </c>
      <c r="BH23" s="20">
        <v>405326</v>
      </c>
      <c r="BI23" s="20">
        <v>382682</v>
      </c>
      <c r="BJ23" s="20">
        <v>0</v>
      </c>
      <c r="BK23" s="20">
        <v>1801</v>
      </c>
      <c r="BL23" s="20">
        <v>1647</v>
      </c>
      <c r="BM23" s="30"/>
      <c r="BN23" s="18">
        <v>18</v>
      </c>
      <c r="BO23" s="19" t="str">
        <f t="shared" si="13"/>
        <v>宜野座村</v>
      </c>
      <c r="BP23" s="20">
        <v>0</v>
      </c>
      <c r="BQ23" s="20">
        <v>340576</v>
      </c>
      <c r="BR23" s="20">
        <v>337694</v>
      </c>
      <c r="BS23" s="20">
        <v>2571733</v>
      </c>
      <c r="BT23" s="20">
        <v>2557061</v>
      </c>
      <c r="BU23" s="20">
        <v>739051</v>
      </c>
      <c r="BV23" s="20">
        <v>734768</v>
      </c>
      <c r="BW23" s="20">
        <v>0</v>
      </c>
      <c r="BX23" s="20">
        <v>1510</v>
      </c>
      <c r="BY23" s="20">
        <v>1442</v>
      </c>
      <c r="BZ23" s="30"/>
      <c r="CA23" s="18">
        <v>18</v>
      </c>
      <c r="CB23" s="19" t="str">
        <f t="shared" si="14"/>
        <v>宜野座村</v>
      </c>
      <c r="CC23" s="20">
        <v>0</v>
      </c>
      <c r="CD23" s="20">
        <v>110281</v>
      </c>
      <c r="CE23" s="20">
        <v>110071</v>
      </c>
      <c r="CF23" s="20">
        <v>895507</v>
      </c>
      <c r="CG23" s="20">
        <v>894898</v>
      </c>
      <c r="CH23" s="20">
        <v>558079</v>
      </c>
      <c r="CI23" s="20">
        <v>557710</v>
      </c>
      <c r="CJ23" s="20">
        <v>0</v>
      </c>
      <c r="CK23" s="20">
        <v>307</v>
      </c>
      <c r="CL23" s="20">
        <v>298</v>
      </c>
      <c r="CM23" s="30"/>
      <c r="CN23" s="18">
        <v>18</v>
      </c>
      <c r="CO23" s="19" t="str">
        <f t="shared" si="15"/>
        <v>宜野座村</v>
      </c>
      <c r="CP23" s="20">
        <v>112272</v>
      </c>
      <c r="CQ23" s="20">
        <v>807260</v>
      </c>
      <c r="CR23" s="20">
        <v>781396</v>
      </c>
      <c r="CS23" s="20">
        <v>6283320</v>
      </c>
      <c r="CT23" s="20">
        <v>6112864</v>
      </c>
      <c r="CU23" s="20">
        <v>1702456</v>
      </c>
      <c r="CV23" s="20">
        <v>1675160</v>
      </c>
      <c r="CW23" s="20">
        <v>194</v>
      </c>
      <c r="CX23" s="20">
        <v>3618</v>
      </c>
      <c r="CY23" s="20">
        <v>3387</v>
      </c>
      <c r="CZ23" s="50"/>
      <c r="DA23" s="18">
        <v>18</v>
      </c>
      <c r="DB23" s="19" t="str">
        <f t="shared" si="16"/>
        <v>宜野座村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16"/>
      <c r="DN23" s="18">
        <v>18</v>
      </c>
      <c r="DO23" s="19" t="str">
        <f t="shared" si="17"/>
        <v>宜野座村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16"/>
      <c r="EA23" s="18">
        <v>18</v>
      </c>
      <c r="EB23" s="19" t="str">
        <f t="shared" si="18"/>
        <v>宜野座村</v>
      </c>
      <c r="EC23" s="20">
        <v>20234</v>
      </c>
      <c r="ED23" s="20">
        <v>29529</v>
      </c>
      <c r="EE23" s="20">
        <v>29529</v>
      </c>
      <c r="EF23" s="20">
        <v>974</v>
      </c>
      <c r="EG23" s="20">
        <v>974</v>
      </c>
      <c r="EH23" s="20">
        <v>974</v>
      </c>
      <c r="EI23" s="20">
        <v>974</v>
      </c>
      <c r="EJ23" s="20">
        <v>22</v>
      </c>
      <c r="EK23" s="20">
        <v>28</v>
      </c>
      <c r="EL23" s="20">
        <v>28</v>
      </c>
      <c r="EM23" s="16"/>
      <c r="EN23" s="18">
        <v>18</v>
      </c>
      <c r="EO23" s="19" t="str">
        <f t="shared" si="19"/>
        <v>宜野座村</v>
      </c>
      <c r="EP23" s="20">
        <v>0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FA23" s="18">
        <v>18</v>
      </c>
      <c r="FB23" s="19" t="str">
        <f t="shared" si="20"/>
        <v>宜野座村</v>
      </c>
      <c r="FC23" s="20">
        <v>0</v>
      </c>
      <c r="FD23" s="20">
        <v>0</v>
      </c>
      <c r="FE23" s="20">
        <v>0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N23" s="18">
        <v>18</v>
      </c>
      <c r="FO23" s="19" t="str">
        <f t="shared" si="21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22"/>
        <v>宜野座村</v>
      </c>
      <c r="GC23" s="20">
        <v>1230271</v>
      </c>
      <c r="GD23" s="20">
        <v>2294809</v>
      </c>
      <c r="GE23" s="20">
        <v>1589878</v>
      </c>
      <c r="GF23" s="20">
        <v>27786</v>
      </c>
      <c r="GG23" s="20">
        <v>19313</v>
      </c>
      <c r="GH23" s="20">
        <v>27786</v>
      </c>
      <c r="GI23" s="20">
        <v>19313</v>
      </c>
      <c r="GJ23" s="20">
        <v>946</v>
      </c>
      <c r="GK23" s="20">
        <v>2563</v>
      </c>
      <c r="GL23" s="20">
        <v>1678</v>
      </c>
      <c r="GN23" s="18">
        <v>18</v>
      </c>
      <c r="GO23" s="19" t="str">
        <f t="shared" si="23"/>
        <v>宜野座村</v>
      </c>
      <c r="GP23" s="20">
        <v>1607890</v>
      </c>
      <c r="GQ23" s="20">
        <v>418171</v>
      </c>
      <c r="GR23" s="20">
        <v>418030</v>
      </c>
      <c r="GS23" s="20">
        <v>383043</v>
      </c>
      <c r="GT23" s="20">
        <v>382914</v>
      </c>
      <c r="GU23" s="20">
        <v>383043</v>
      </c>
      <c r="GV23" s="20">
        <v>382914</v>
      </c>
      <c r="GW23" s="20">
        <v>126</v>
      </c>
      <c r="GX23" s="20">
        <v>153</v>
      </c>
      <c r="GY23" s="20">
        <v>152</v>
      </c>
      <c r="HA23" s="18">
        <v>18</v>
      </c>
      <c r="HB23" s="19" t="str">
        <f t="shared" si="24"/>
        <v>宜野座村</v>
      </c>
      <c r="HC23" s="20">
        <v>0</v>
      </c>
      <c r="HD23" s="20">
        <v>0</v>
      </c>
      <c r="HE23" s="20">
        <v>0</v>
      </c>
      <c r="HF23" s="20">
        <v>0</v>
      </c>
      <c r="HG23" s="20">
        <v>0</v>
      </c>
      <c r="HH23" s="20">
        <v>0</v>
      </c>
      <c r="HI23" s="20">
        <v>0</v>
      </c>
      <c r="HJ23" s="20">
        <v>0</v>
      </c>
      <c r="HK23" s="20">
        <v>0</v>
      </c>
      <c r="HL23" s="20">
        <v>0</v>
      </c>
      <c r="HN23" s="18">
        <v>18</v>
      </c>
      <c r="HO23" s="19" t="str">
        <f t="shared" si="25"/>
        <v>宜野座村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0</v>
      </c>
      <c r="HX23" s="20">
        <v>0</v>
      </c>
      <c r="HY23" s="20">
        <v>0</v>
      </c>
      <c r="IA23" s="18">
        <v>18</v>
      </c>
      <c r="IB23" s="19" t="str">
        <f t="shared" si="26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0"/>
        <v>3615314</v>
      </c>
      <c r="IO23" s="7">
        <f t="shared" si="1"/>
        <v>8700774</v>
      </c>
      <c r="IP23" s="7">
        <f t="shared" si="2"/>
        <v>7029818</v>
      </c>
      <c r="IQ23" s="7">
        <f t="shared" si="3"/>
        <v>6901807</v>
      </c>
      <c r="IR23" s="7">
        <f t="shared" si="4"/>
        <v>6684398</v>
      </c>
      <c r="IS23" s="7">
        <f t="shared" si="5"/>
        <v>2246694</v>
      </c>
      <c r="IT23" s="7">
        <f t="shared" si="6"/>
        <v>2717</v>
      </c>
      <c r="IU23" s="7">
        <f t="shared" si="7"/>
        <v>10556</v>
      </c>
      <c r="IV23" s="7">
        <f t="shared" si="8"/>
        <v>8414</v>
      </c>
    </row>
    <row r="24" spans="1:256" s="7" customFormat="1" ht="15" customHeight="1">
      <c r="A24" s="18">
        <v>19</v>
      </c>
      <c r="B24" s="19" t="s">
        <v>72</v>
      </c>
      <c r="C24" s="20">
        <v>52652</v>
      </c>
      <c r="D24" s="20">
        <v>639072</v>
      </c>
      <c r="E24" s="20">
        <v>519156</v>
      </c>
      <c r="F24" s="20">
        <v>31182</v>
      </c>
      <c r="G24" s="20">
        <v>26023</v>
      </c>
      <c r="H24" s="20">
        <v>31040</v>
      </c>
      <c r="I24" s="20">
        <v>25932</v>
      </c>
      <c r="J24" s="20">
        <v>369</v>
      </c>
      <c r="K24" s="20">
        <v>1625</v>
      </c>
      <c r="L24" s="20">
        <v>1279</v>
      </c>
      <c r="M24" s="16"/>
      <c r="N24" s="18">
        <v>19</v>
      </c>
      <c r="O24" s="19" t="str">
        <f t="shared" si="9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10"/>
        <v>金 武 町</v>
      </c>
      <c r="AC24" s="20">
        <v>880208</v>
      </c>
      <c r="AD24" s="20">
        <v>3503490</v>
      </c>
      <c r="AE24" s="20">
        <v>2919014</v>
      </c>
      <c r="AF24" s="20">
        <v>155845</v>
      </c>
      <c r="AG24" s="20">
        <v>130159</v>
      </c>
      <c r="AH24" s="20">
        <v>155207</v>
      </c>
      <c r="AI24" s="20">
        <v>129686</v>
      </c>
      <c r="AJ24" s="20">
        <v>1076</v>
      </c>
      <c r="AK24" s="20">
        <v>4856</v>
      </c>
      <c r="AL24" s="20">
        <v>3873</v>
      </c>
      <c r="AM24" s="50"/>
      <c r="AN24" s="18">
        <v>19</v>
      </c>
      <c r="AO24" s="19" t="str">
        <f t="shared" si="11"/>
        <v>金 武 町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30"/>
      <c r="BA24" s="18">
        <v>19</v>
      </c>
      <c r="BB24" s="19" t="str">
        <f t="shared" si="12"/>
        <v>金 武 町</v>
      </c>
      <c r="BC24" s="20">
        <v>0</v>
      </c>
      <c r="BD24" s="20">
        <v>718541</v>
      </c>
      <c r="BE24" s="20">
        <v>707393</v>
      </c>
      <c r="BF24" s="20">
        <v>10406763</v>
      </c>
      <c r="BG24" s="20">
        <v>10279969</v>
      </c>
      <c r="BH24" s="20">
        <v>1564211</v>
      </c>
      <c r="BI24" s="20">
        <v>1545734</v>
      </c>
      <c r="BJ24" s="20">
        <v>0</v>
      </c>
      <c r="BK24" s="20">
        <v>3433</v>
      </c>
      <c r="BL24" s="20">
        <v>3323</v>
      </c>
      <c r="BM24" s="30"/>
      <c r="BN24" s="18">
        <v>19</v>
      </c>
      <c r="BO24" s="19" t="str">
        <f t="shared" si="13"/>
        <v>金 武 町</v>
      </c>
      <c r="BP24" s="20">
        <v>0</v>
      </c>
      <c r="BQ24" s="20">
        <v>433495</v>
      </c>
      <c r="BR24" s="20">
        <v>433259</v>
      </c>
      <c r="BS24" s="20">
        <v>5776411</v>
      </c>
      <c r="BT24" s="20">
        <v>5775270</v>
      </c>
      <c r="BU24" s="20">
        <v>1705933</v>
      </c>
      <c r="BV24" s="20">
        <v>1705595</v>
      </c>
      <c r="BW24" s="20">
        <v>0</v>
      </c>
      <c r="BX24" s="20">
        <v>2155</v>
      </c>
      <c r="BY24" s="20">
        <v>2144</v>
      </c>
      <c r="BZ24" s="30"/>
      <c r="CA24" s="18">
        <v>19</v>
      </c>
      <c r="CB24" s="19" t="str">
        <f t="shared" si="14"/>
        <v>金 武 町</v>
      </c>
      <c r="CC24" s="20">
        <v>0</v>
      </c>
      <c r="CD24" s="20">
        <v>313566</v>
      </c>
      <c r="CE24" s="20">
        <v>313366</v>
      </c>
      <c r="CF24" s="20">
        <v>4110051</v>
      </c>
      <c r="CG24" s="20">
        <v>4108364</v>
      </c>
      <c r="CH24" s="20">
        <v>2612602</v>
      </c>
      <c r="CI24" s="20">
        <v>2611553</v>
      </c>
      <c r="CJ24" s="20">
        <v>0</v>
      </c>
      <c r="CK24" s="20">
        <v>1119</v>
      </c>
      <c r="CL24" s="20">
        <v>1109</v>
      </c>
      <c r="CM24" s="30"/>
      <c r="CN24" s="18">
        <v>19</v>
      </c>
      <c r="CO24" s="19" t="str">
        <f t="shared" si="15"/>
        <v>金 武 町</v>
      </c>
      <c r="CP24" s="20">
        <v>266614</v>
      </c>
      <c r="CQ24" s="20">
        <v>1465602</v>
      </c>
      <c r="CR24" s="20">
        <v>1454018</v>
      </c>
      <c r="CS24" s="20">
        <v>20293225</v>
      </c>
      <c r="CT24" s="20">
        <v>20163603</v>
      </c>
      <c r="CU24" s="20">
        <v>5882746</v>
      </c>
      <c r="CV24" s="20">
        <v>5862882</v>
      </c>
      <c r="CW24" s="20">
        <v>323</v>
      </c>
      <c r="CX24" s="20">
        <v>6707</v>
      </c>
      <c r="CY24" s="20">
        <v>6576</v>
      </c>
      <c r="CZ24" s="50"/>
      <c r="DA24" s="18">
        <v>19</v>
      </c>
      <c r="DB24" s="19" t="str">
        <f t="shared" si="16"/>
        <v>金 武 町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16"/>
      <c r="DN24" s="18">
        <v>19</v>
      </c>
      <c r="DO24" s="19" t="str">
        <f t="shared" si="17"/>
        <v>金 武 町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0</v>
      </c>
      <c r="DZ24" s="16"/>
      <c r="EA24" s="18">
        <v>19</v>
      </c>
      <c r="EB24" s="19" t="str">
        <f t="shared" si="18"/>
        <v>金 武 町</v>
      </c>
      <c r="EC24" s="20">
        <v>353</v>
      </c>
      <c r="ED24" s="20">
        <v>7714</v>
      </c>
      <c r="EE24" s="20">
        <v>7714</v>
      </c>
      <c r="EF24" s="20">
        <v>410</v>
      </c>
      <c r="EG24" s="20">
        <v>410</v>
      </c>
      <c r="EH24" s="20">
        <v>410</v>
      </c>
      <c r="EI24" s="20">
        <v>410</v>
      </c>
      <c r="EJ24" s="20">
        <v>7</v>
      </c>
      <c r="EK24" s="20">
        <v>7</v>
      </c>
      <c r="EL24" s="20">
        <v>7</v>
      </c>
      <c r="EM24" s="16"/>
      <c r="EN24" s="18">
        <v>19</v>
      </c>
      <c r="EO24" s="19" t="str">
        <f t="shared" si="19"/>
        <v>金 武 町</v>
      </c>
      <c r="EP24" s="20">
        <v>1375732</v>
      </c>
      <c r="EQ24" s="20">
        <v>685467</v>
      </c>
      <c r="ER24" s="20">
        <v>533207</v>
      </c>
      <c r="ES24" s="20">
        <v>5027</v>
      </c>
      <c r="ET24" s="20">
        <v>3878</v>
      </c>
      <c r="EU24" s="20">
        <v>5027</v>
      </c>
      <c r="EV24" s="20">
        <v>3878</v>
      </c>
      <c r="EW24" s="20">
        <v>240</v>
      </c>
      <c r="EX24" s="20">
        <v>650</v>
      </c>
      <c r="EY24" s="20">
        <v>528</v>
      </c>
      <c r="FA24" s="18">
        <v>19</v>
      </c>
      <c r="FB24" s="19" t="str">
        <f t="shared" si="20"/>
        <v>金 武 町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  <c r="FN24" s="18">
        <v>19</v>
      </c>
      <c r="FO24" s="19" t="str">
        <f t="shared" si="21"/>
        <v>金 武 町</v>
      </c>
      <c r="FP24" s="20">
        <v>0</v>
      </c>
      <c r="FQ24" s="20">
        <v>0</v>
      </c>
      <c r="FR24" s="20">
        <v>0</v>
      </c>
      <c r="FS24" s="20">
        <v>0</v>
      </c>
      <c r="FT24" s="20">
        <v>0</v>
      </c>
      <c r="FU24" s="20">
        <v>0</v>
      </c>
      <c r="FV24" s="20">
        <v>0</v>
      </c>
      <c r="FW24" s="20">
        <v>0</v>
      </c>
      <c r="FX24" s="20">
        <v>0</v>
      </c>
      <c r="FY24" s="20">
        <v>0</v>
      </c>
      <c r="GA24" s="18">
        <v>19</v>
      </c>
      <c r="GB24" s="19" t="str">
        <f t="shared" si="22"/>
        <v>金 武 町</v>
      </c>
      <c r="GC24" s="20">
        <v>170603</v>
      </c>
      <c r="GD24" s="20">
        <v>631236</v>
      </c>
      <c r="GE24" s="20">
        <v>518933</v>
      </c>
      <c r="GF24" s="20">
        <v>10758</v>
      </c>
      <c r="GG24" s="20">
        <v>8443</v>
      </c>
      <c r="GH24" s="20">
        <v>10607</v>
      </c>
      <c r="GI24" s="20">
        <v>8292</v>
      </c>
      <c r="GJ24" s="20">
        <v>266</v>
      </c>
      <c r="GK24" s="20">
        <v>926</v>
      </c>
      <c r="GL24" s="20">
        <v>712</v>
      </c>
      <c r="GN24" s="18">
        <v>19</v>
      </c>
      <c r="GO24" s="19" t="str">
        <f t="shared" si="23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24"/>
        <v>金 武 町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N24" s="18">
        <v>19</v>
      </c>
      <c r="HO24" s="19" t="str">
        <f t="shared" si="25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26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0"/>
        <v>2746162</v>
      </c>
      <c r="IO24" s="7">
        <f t="shared" si="1"/>
        <v>6932581</v>
      </c>
      <c r="IP24" s="7">
        <f t="shared" si="2"/>
        <v>5952042</v>
      </c>
      <c r="IQ24" s="7">
        <f t="shared" si="3"/>
        <v>20496447</v>
      </c>
      <c r="IR24" s="7">
        <f t="shared" si="4"/>
        <v>20332516</v>
      </c>
      <c r="IS24" s="7">
        <f t="shared" si="5"/>
        <v>6031080</v>
      </c>
      <c r="IT24" s="7">
        <f t="shared" si="6"/>
        <v>2281</v>
      </c>
      <c r="IU24" s="7">
        <f t="shared" si="7"/>
        <v>14771</v>
      </c>
      <c r="IV24" s="7">
        <f t="shared" si="8"/>
        <v>12975</v>
      </c>
    </row>
    <row r="25" spans="1:256" s="7" customFormat="1" ht="15" customHeight="1">
      <c r="A25" s="18">
        <v>20</v>
      </c>
      <c r="B25" s="19" t="s">
        <v>73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9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10"/>
        <v>伊 江 村</v>
      </c>
      <c r="AC25" s="20">
        <v>250122</v>
      </c>
      <c r="AD25" s="20">
        <v>10269183</v>
      </c>
      <c r="AE25" s="20">
        <v>8746371</v>
      </c>
      <c r="AF25" s="20">
        <v>436879</v>
      </c>
      <c r="AG25" s="20">
        <v>372256</v>
      </c>
      <c r="AH25" s="20">
        <v>436813</v>
      </c>
      <c r="AI25" s="20">
        <v>372225</v>
      </c>
      <c r="AJ25" s="20">
        <v>651</v>
      </c>
      <c r="AK25" s="20">
        <v>9597</v>
      </c>
      <c r="AL25" s="20">
        <v>7894</v>
      </c>
      <c r="AM25" s="50"/>
      <c r="AN25" s="18">
        <v>20</v>
      </c>
      <c r="AO25" s="19" t="str">
        <f t="shared" si="11"/>
        <v>伊 江 村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30"/>
      <c r="BA25" s="18">
        <v>20</v>
      </c>
      <c r="BB25" s="19" t="str">
        <f t="shared" si="12"/>
        <v>伊 江 村</v>
      </c>
      <c r="BC25" s="20">
        <v>0</v>
      </c>
      <c r="BD25" s="20">
        <v>376981</v>
      </c>
      <c r="BE25" s="20">
        <v>369067</v>
      </c>
      <c r="BF25" s="20">
        <v>3385368</v>
      </c>
      <c r="BG25" s="20">
        <v>3314464</v>
      </c>
      <c r="BH25" s="20">
        <v>505534</v>
      </c>
      <c r="BI25" s="20">
        <v>495573</v>
      </c>
      <c r="BJ25" s="20">
        <v>0</v>
      </c>
      <c r="BK25" s="20">
        <v>2012</v>
      </c>
      <c r="BL25" s="20">
        <v>1949</v>
      </c>
      <c r="BM25" s="30"/>
      <c r="BN25" s="18">
        <v>20</v>
      </c>
      <c r="BO25" s="19" t="str">
        <f t="shared" si="13"/>
        <v>伊 江 村</v>
      </c>
      <c r="BP25" s="20">
        <v>0</v>
      </c>
      <c r="BQ25" s="20">
        <v>661228</v>
      </c>
      <c r="BR25" s="20">
        <v>660942</v>
      </c>
      <c r="BS25" s="20">
        <v>5341304</v>
      </c>
      <c r="BT25" s="20">
        <v>5339504</v>
      </c>
      <c r="BU25" s="20">
        <v>1595151</v>
      </c>
      <c r="BV25" s="20">
        <v>1594595</v>
      </c>
      <c r="BW25" s="20">
        <v>0</v>
      </c>
      <c r="BX25" s="20">
        <v>1695</v>
      </c>
      <c r="BY25" s="20">
        <v>1686</v>
      </c>
      <c r="BZ25" s="30"/>
      <c r="CA25" s="18">
        <v>20</v>
      </c>
      <c r="CB25" s="19" t="str">
        <f t="shared" si="14"/>
        <v>伊 江 村</v>
      </c>
      <c r="CC25" s="20">
        <v>0</v>
      </c>
      <c r="CD25" s="20">
        <v>104566</v>
      </c>
      <c r="CE25" s="20">
        <v>104566</v>
      </c>
      <c r="CF25" s="20">
        <v>711513</v>
      </c>
      <c r="CG25" s="20">
        <v>711513</v>
      </c>
      <c r="CH25" s="20">
        <v>458264</v>
      </c>
      <c r="CI25" s="20">
        <v>458264</v>
      </c>
      <c r="CJ25" s="20">
        <v>0</v>
      </c>
      <c r="CK25" s="20">
        <v>169</v>
      </c>
      <c r="CL25" s="20">
        <v>169</v>
      </c>
      <c r="CM25" s="30"/>
      <c r="CN25" s="18">
        <v>20</v>
      </c>
      <c r="CO25" s="19" t="str">
        <f t="shared" si="15"/>
        <v>伊 江 村</v>
      </c>
      <c r="CP25" s="20">
        <v>60923</v>
      </c>
      <c r="CQ25" s="20">
        <v>1142775</v>
      </c>
      <c r="CR25" s="20">
        <v>1134575</v>
      </c>
      <c r="CS25" s="20">
        <v>9438185</v>
      </c>
      <c r="CT25" s="20">
        <v>9365481</v>
      </c>
      <c r="CU25" s="20">
        <v>2558949</v>
      </c>
      <c r="CV25" s="20">
        <v>2548432</v>
      </c>
      <c r="CW25" s="20">
        <v>105</v>
      </c>
      <c r="CX25" s="20">
        <v>3876</v>
      </c>
      <c r="CY25" s="20">
        <v>3804</v>
      </c>
      <c r="CZ25" s="50"/>
      <c r="DA25" s="18">
        <v>20</v>
      </c>
      <c r="DB25" s="19" t="str">
        <f t="shared" si="16"/>
        <v>伊 江 村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16"/>
      <c r="DN25" s="18">
        <v>20</v>
      </c>
      <c r="DO25" s="19" t="str">
        <f t="shared" si="17"/>
        <v>伊 江 村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16"/>
      <c r="EA25" s="18">
        <v>20</v>
      </c>
      <c r="EB25" s="19" t="str">
        <f t="shared" si="18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9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20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21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22"/>
        <v>伊 江 村</v>
      </c>
      <c r="GC25" s="20">
        <v>1029181</v>
      </c>
      <c r="GD25" s="20">
        <v>3902200</v>
      </c>
      <c r="GE25" s="20">
        <v>2835893</v>
      </c>
      <c r="GF25" s="20">
        <v>46477</v>
      </c>
      <c r="GG25" s="20">
        <v>33697</v>
      </c>
      <c r="GH25" s="20">
        <v>46477</v>
      </c>
      <c r="GI25" s="20">
        <v>33697</v>
      </c>
      <c r="GJ25" s="20">
        <v>594</v>
      </c>
      <c r="GK25" s="20">
        <v>3175</v>
      </c>
      <c r="GL25" s="20">
        <v>2302</v>
      </c>
      <c r="GN25" s="18">
        <v>20</v>
      </c>
      <c r="GO25" s="19" t="str">
        <f t="shared" si="23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24"/>
        <v>伊 江 村</v>
      </c>
      <c r="HC25" s="20">
        <v>0</v>
      </c>
      <c r="HD25" s="20">
        <v>0</v>
      </c>
      <c r="HE25" s="20">
        <v>0</v>
      </c>
      <c r="HF25" s="20">
        <v>0</v>
      </c>
      <c r="HG25" s="20">
        <v>0</v>
      </c>
      <c r="HH25" s="20">
        <v>0</v>
      </c>
      <c r="HI25" s="20">
        <v>0</v>
      </c>
      <c r="HJ25" s="20">
        <v>0</v>
      </c>
      <c r="HK25" s="20">
        <v>0</v>
      </c>
      <c r="HL25" s="20">
        <v>0</v>
      </c>
      <c r="HN25" s="18">
        <v>20</v>
      </c>
      <c r="HO25" s="19" t="str">
        <f t="shared" si="25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26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0"/>
        <v>1340226</v>
      </c>
      <c r="IO25" s="7">
        <f t="shared" si="1"/>
        <v>15314158</v>
      </c>
      <c r="IP25" s="7">
        <f t="shared" si="2"/>
        <v>12716839</v>
      </c>
      <c r="IQ25" s="7">
        <f t="shared" si="3"/>
        <v>9921541</v>
      </c>
      <c r="IR25" s="7">
        <f t="shared" si="4"/>
        <v>9771434</v>
      </c>
      <c r="IS25" s="7">
        <f t="shared" si="5"/>
        <v>2954354</v>
      </c>
      <c r="IT25" s="7">
        <f t="shared" si="6"/>
        <v>1350</v>
      </c>
      <c r="IU25" s="7">
        <f t="shared" si="7"/>
        <v>16648</v>
      </c>
      <c r="IV25" s="7">
        <f t="shared" si="8"/>
        <v>14000</v>
      </c>
    </row>
    <row r="26" spans="1:256" s="7" customFormat="1" ht="15" customHeight="1">
      <c r="A26" s="18">
        <v>21</v>
      </c>
      <c r="B26" s="19" t="s">
        <v>74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9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10"/>
        <v>読 谷 村</v>
      </c>
      <c r="AC26" s="20">
        <v>182435</v>
      </c>
      <c r="AD26" s="20">
        <v>5546477</v>
      </c>
      <c r="AE26" s="20">
        <v>4394265</v>
      </c>
      <c r="AF26" s="20">
        <v>251541</v>
      </c>
      <c r="AG26" s="20">
        <v>199677</v>
      </c>
      <c r="AH26" s="20">
        <v>251541</v>
      </c>
      <c r="AI26" s="20">
        <v>199677</v>
      </c>
      <c r="AJ26" s="20">
        <v>665</v>
      </c>
      <c r="AK26" s="20">
        <v>7869</v>
      </c>
      <c r="AL26" s="20">
        <v>6042</v>
      </c>
      <c r="AM26" s="50"/>
      <c r="AN26" s="18">
        <v>21</v>
      </c>
      <c r="AO26" s="19" t="str">
        <f t="shared" si="11"/>
        <v>読 谷 村</v>
      </c>
      <c r="AP26" s="20">
        <v>4251</v>
      </c>
      <c r="AQ26" s="20">
        <v>138057</v>
      </c>
      <c r="AR26" s="20">
        <v>136979</v>
      </c>
      <c r="AS26" s="20">
        <v>825970</v>
      </c>
      <c r="AT26" s="20">
        <v>823162</v>
      </c>
      <c r="AU26" s="20">
        <v>519755</v>
      </c>
      <c r="AV26" s="20">
        <v>518037</v>
      </c>
      <c r="AW26" s="20">
        <v>23</v>
      </c>
      <c r="AX26" s="20">
        <v>370</v>
      </c>
      <c r="AY26" s="20">
        <v>357</v>
      </c>
      <c r="AZ26" s="30"/>
      <c r="BA26" s="18">
        <v>21</v>
      </c>
      <c r="BB26" s="19" t="str">
        <f t="shared" si="12"/>
        <v>読 谷 村</v>
      </c>
      <c r="BC26" s="20">
        <v>0</v>
      </c>
      <c r="BD26" s="20">
        <v>2321889</v>
      </c>
      <c r="BE26" s="20">
        <v>2318076</v>
      </c>
      <c r="BF26" s="20">
        <v>52977894</v>
      </c>
      <c r="BG26" s="20">
        <v>52904885</v>
      </c>
      <c r="BH26" s="20">
        <v>7876615</v>
      </c>
      <c r="BI26" s="20">
        <v>7865535</v>
      </c>
      <c r="BJ26" s="20">
        <v>0</v>
      </c>
      <c r="BK26" s="20">
        <v>11011</v>
      </c>
      <c r="BL26" s="20">
        <v>10930</v>
      </c>
      <c r="BM26" s="30"/>
      <c r="BN26" s="18">
        <v>21</v>
      </c>
      <c r="BO26" s="19" t="str">
        <f t="shared" si="13"/>
        <v>読 谷 村</v>
      </c>
      <c r="BP26" s="20">
        <v>0</v>
      </c>
      <c r="BQ26" s="20">
        <v>1475537</v>
      </c>
      <c r="BR26" s="20">
        <v>1475038</v>
      </c>
      <c r="BS26" s="20">
        <v>32602888</v>
      </c>
      <c r="BT26" s="20">
        <v>32593001</v>
      </c>
      <c r="BU26" s="20">
        <v>9643028</v>
      </c>
      <c r="BV26" s="20">
        <v>9640098</v>
      </c>
      <c r="BW26" s="20">
        <v>0</v>
      </c>
      <c r="BX26" s="20">
        <v>8174</v>
      </c>
      <c r="BY26" s="20">
        <v>8151</v>
      </c>
      <c r="BZ26" s="30"/>
      <c r="CA26" s="18">
        <v>21</v>
      </c>
      <c r="CB26" s="19" t="str">
        <f t="shared" si="14"/>
        <v>読 谷 村</v>
      </c>
      <c r="CC26" s="20">
        <v>0</v>
      </c>
      <c r="CD26" s="20">
        <v>721546</v>
      </c>
      <c r="CE26" s="20">
        <v>720843</v>
      </c>
      <c r="CF26" s="20">
        <v>12435361</v>
      </c>
      <c r="CG26" s="20">
        <v>12433334</v>
      </c>
      <c r="CH26" s="20">
        <v>7942291</v>
      </c>
      <c r="CI26" s="20">
        <v>7941058</v>
      </c>
      <c r="CJ26" s="20">
        <v>0</v>
      </c>
      <c r="CK26" s="20">
        <v>1424</v>
      </c>
      <c r="CL26" s="20">
        <v>1417</v>
      </c>
      <c r="CM26" s="30"/>
      <c r="CN26" s="18">
        <v>21</v>
      </c>
      <c r="CO26" s="19" t="str">
        <f t="shared" si="15"/>
        <v>読 谷 村</v>
      </c>
      <c r="CP26" s="20">
        <v>305043</v>
      </c>
      <c r="CQ26" s="20">
        <v>4518972</v>
      </c>
      <c r="CR26" s="20">
        <v>4513957</v>
      </c>
      <c r="CS26" s="20">
        <v>98016143</v>
      </c>
      <c r="CT26" s="20">
        <v>97931220</v>
      </c>
      <c r="CU26" s="20">
        <v>25461934</v>
      </c>
      <c r="CV26" s="20">
        <v>25446691</v>
      </c>
      <c r="CW26" s="20">
        <v>509</v>
      </c>
      <c r="CX26" s="20">
        <v>20609</v>
      </c>
      <c r="CY26" s="20">
        <v>20498</v>
      </c>
      <c r="CZ26" s="50"/>
      <c r="DA26" s="18">
        <v>21</v>
      </c>
      <c r="DB26" s="19" t="str">
        <f t="shared" si="16"/>
        <v>読 谷 村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16"/>
      <c r="DN26" s="18">
        <v>21</v>
      </c>
      <c r="DO26" s="19" t="str">
        <f t="shared" si="17"/>
        <v>読 谷 村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20">
        <v>0</v>
      </c>
      <c r="DY26" s="20">
        <v>0</v>
      </c>
      <c r="DZ26" s="16"/>
      <c r="EA26" s="18">
        <v>21</v>
      </c>
      <c r="EB26" s="19" t="str">
        <f t="shared" si="18"/>
        <v>読 谷 村</v>
      </c>
      <c r="EC26" s="20">
        <v>5928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21</v>
      </c>
      <c r="EK26" s="20">
        <v>0</v>
      </c>
      <c r="EL26" s="20">
        <v>0</v>
      </c>
      <c r="EM26" s="16"/>
      <c r="EN26" s="18">
        <v>21</v>
      </c>
      <c r="EO26" s="19" t="str">
        <f t="shared" si="19"/>
        <v>読 谷 村</v>
      </c>
      <c r="EP26" s="20">
        <v>280986</v>
      </c>
      <c r="EQ26" s="20">
        <v>275134</v>
      </c>
      <c r="ER26" s="20">
        <v>196754</v>
      </c>
      <c r="ES26" s="20">
        <v>6063</v>
      </c>
      <c r="ET26" s="20">
        <v>4335</v>
      </c>
      <c r="EU26" s="20">
        <v>6063</v>
      </c>
      <c r="EV26" s="20">
        <v>4335</v>
      </c>
      <c r="EW26" s="20">
        <v>118</v>
      </c>
      <c r="EX26" s="20">
        <v>215</v>
      </c>
      <c r="EY26" s="20">
        <v>150</v>
      </c>
      <c r="FA26" s="18">
        <v>21</v>
      </c>
      <c r="FB26" s="19" t="str">
        <f t="shared" si="20"/>
        <v>読 谷 村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N26" s="18">
        <v>21</v>
      </c>
      <c r="FO26" s="19" t="str">
        <f t="shared" si="21"/>
        <v>読 谷 村</v>
      </c>
      <c r="FP26" s="20">
        <v>0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GA26" s="18">
        <v>21</v>
      </c>
      <c r="GB26" s="19" t="str">
        <f t="shared" si="22"/>
        <v>読 谷 村</v>
      </c>
      <c r="GC26" s="20">
        <v>265634</v>
      </c>
      <c r="GD26" s="20">
        <v>1684722</v>
      </c>
      <c r="GE26" s="20">
        <v>1353272</v>
      </c>
      <c r="GF26" s="20">
        <v>39395</v>
      </c>
      <c r="GG26" s="20">
        <v>31259</v>
      </c>
      <c r="GH26" s="20">
        <v>39395</v>
      </c>
      <c r="GI26" s="20">
        <v>31259</v>
      </c>
      <c r="GJ26" s="20">
        <v>549</v>
      </c>
      <c r="GK26" s="20">
        <v>3422</v>
      </c>
      <c r="GL26" s="20">
        <v>2322</v>
      </c>
      <c r="GN26" s="18">
        <v>21</v>
      </c>
      <c r="GO26" s="19" t="str">
        <f t="shared" si="23"/>
        <v>読 谷 村</v>
      </c>
      <c r="GP26" s="20">
        <v>6203</v>
      </c>
      <c r="GQ26" s="20">
        <v>475680</v>
      </c>
      <c r="GR26" s="20">
        <v>475485</v>
      </c>
      <c r="GS26" s="20">
        <v>2371430</v>
      </c>
      <c r="GT26" s="20">
        <v>2370869</v>
      </c>
      <c r="GU26" s="20">
        <v>1457609</v>
      </c>
      <c r="GV26" s="20">
        <v>1457233</v>
      </c>
      <c r="GW26" s="20">
        <v>8</v>
      </c>
      <c r="GX26" s="20">
        <v>430</v>
      </c>
      <c r="GY26" s="20">
        <v>427</v>
      </c>
      <c r="HA26" s="18">
        <v>21</v>
      </c>
      <c r="HB26" s="19" t="str">
        <f t="shared" si="24"/>
        <v>読 谷 村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0</v>
      </c>
      <c r="HJ26" s="20">
        <v>0</v>
      </c>
      <c r="HK26" s="20">
        <v>0</v>
      </c>
      <c r="HL26" s="20">
        <v>0</v>
      </c>
      <c r="HN26" s="18">
        <v>21</v>
      </c>
      <c r="HO26" s="19" t="str">
        <f t="shared" si="25"/>
        <v>読 谷 村</v>
      </c>
      <c r="HP26" s="20">
        <v>0</v>
      </c>
      <c r="HQ26" s="20">
        <v>0</v>
      </c>
      <c r="HR26" s="20">
        <v>0</v>
      </c>
      <c r="HS26" s="20">
        <v>0</v>
      </c>
      <c r="HT26" s="20">
        <v>0</v>
      </c>
      <c r="HU26" s="20">
        <v>0</v>
      </c>
      <c r="HV26" s="20">
        <v>0</v>
      </c>
      <c r="HW26" s="20">
        <v>0</v>
      </c>
      <c r="HX26" s="20">
        <v>0</v>
      </c>
      <c r="HY26" s="20">
        <v>0</v>
      </c>
      <c r="IA26" s="18">
        <v>21</v>
      </c>
      <c r="IB26" s="19" t="str">
        <f t="shared" si="26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0"/>
        <v>1050480</v>
      </c>
      <c r="IO26" s="7">
        <f t="shared" si="1"/>
        <v>12639042</v>
      </c>
      <c r="IP26" s="7">
        <f t="shared" si="2"/>
        <v>11070712</v>
      </c>
      <c r="IQ26" s="7">
        <f t="shared" si="3"/>
        <v>101510542</v>
      </c>
      <c r="IR26" s="7">
        <f t="shared" si="4"/>
        <v>101360522</v>
      </c>
      <c r="IS26" s="7">
        <f t="shared" si="5"/>
        <v>27657232</v>
      </c>
      <c r="IT26" s="7">
        <f t="shared" si="6"/>
        <v>1893</v>
      </c>
      <c r="IU26" s="7">
        <f t="shared" si="7"/>
        <v>32915</v>
      </c>
      <c r="IV26" s="7">
        <f t="shared" si="8"/>
        <v>29796</v>
      </c>
    </row>
    <row r="27" spans="1:256" s="7" customFormat="1" ht="15" customHeight="1">
      <c r="A27" s="18">
        <v>22</v>
      </c>
      <c r="B27" s="19" t="s">
        <v>75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9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10"/>
        <v>嘉手納町</v>
      </c>
      <c r="AC27" s="20">
        <v>115455</v>
      </c>
      <c r="AD27" s="20">
        <v>23400</v>
      </c>
      <c r="AE27" s="20">
        <v>18406</v>
      </c>
      <c r="AF27" s="20">
        <v>1217</v>
      </c>
      <c r="AG27" s="20">
        <v>957</v>
      </c>
      <c r="AH27" s="20">
        <v>1217</v>
      </c>
      <c r="AI27" s="20">
        <v>957</v>
      </c>
      <c r="AJ27" s="20">
        <v>19</v>
      </c>
      <c r="AK27" s="20">
        <v>53</v>
      </c>
      <c r="AL27" s="20">
        <v>40</v>
      </c>
      <c r="AM27" s="50"/>
      <c r="AN27" s="18">
        <v>22</v>
      </c>
      <c r="AO27" s="19" t="str">
        <f t="shared" si="11"/>
        <v>嘉手納町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30"/>
      <c r="BA27" s="18">
        <v>22</v>
      </c>
      <c r="BB27" s="19" t="str">
        <f t="shared" si="12"/>
        <v>嘉手納町</v>
      </c>
      <c r="BC27" s="20">
        <v>0</v>
      </c>
      <c r="BD27" s="20">
        <v>698446</v>
      </c>
      <c r="BE27" s="20">
        <v>697453</v>
      </c>
      <c r="BF27" s="20">
        <v>27056126</v>
      </c>
      <c r="BG27" s="20">
        <v>27022089</v>
      </c>
      <c r="BH27" s="20">
        <v>3797818</v>
      </c>
      <c r="BI27" s="20">
        <v>3793081</v>
      </c>
      <c r="BJ27" s="20">
        <v>0</v>
      </c>
      <c r="BK27" s="20">
        <v>3332</v>
      </c>
      <c r="BL27" s="20">
        <v>3287</v>
      </c>
      <c r="BM27" s="30"/>
      <c r="BN27" s="18">
        <v>22</v>
      </c>
      <c r="BO27" s="19" t="str">
        <f t="shared" si="13"/>
        <v>嘉手納町</v>
      </c>
      <c r="BP27" s="20">
        <v>0</v>
      </c>
      <c r="BQ27" s="20">
        <v>201151</v>
      </c>
      <c r="BR27" s="20">
        <v>201031</v>
      </c>
      <c r="BS27" s="20">
        <v>7129760</v>
      </c>
      <c r="BT27" s="20">
        <v>7125375</v>
      </c>
      <c r="BU27" s="20">
        <v>1951820</v>
      </c>
      <c r="BV27" s="20">
        <v>1950630</v>
      </c>
      <c r="BW27" s="20">
        <v>0</v>
      </c>
      <c r="BX27" s="20">
        <v>1679</v>
      </c>
      <c r="BY27" s="20">
        <v>1660</v>
      </c>
      <c r="BZ27" s="30"/>
      <c r="CA27" s="18">
        <v>22</v>
      </c>
      <c r="CB27" s="19" t="str">
        <f t="shared" si="14"/>
        <v>嘉手納町</v>
      </c>
      <c r="CC27" s="20">
        <v>0</v>
      </c>
      <c r="CD27" s="20">
        <v>201555</v>
      </c>
      <c r="CE27" s="20">
        <v>201533</v>
      </c>
      <c r="CF27" s="20">
        <v>7171995</v>
      </c>
      <c r="CG27" s="20">
        <v>7171116</v>
      </c>
      <c r="CH27" s="20">
        <v>4478762</v>
      </c>
      <c r="CI27" s="20">
        <v>4478231</v>
      </c>
      <c r="CJ27" s="20">
        <v>0</v>
      </c>
      <c r="CK27" s="20">
        <v>610</v>
      </c>
      <c r="CL27" s="20">
        <v>606</v>
      </c>
      <c r="CM27" s="30"/>
      <c r="CN27" s="18">
        <v>22</v>
      </c>
      <c r="CO27" s="19" t="str">
        <f t="shared" si="15"/>
        <v>嘉手納町</v>
      </c>
      <c r="CP27" s="20">
        <v>151708</v>
      </c>
      <c r="CQ27" s="20">
        <v>1101152</v>
      </c>
      <c r="CR27" s="20">
        <v>1100017</v>
      </c>
      <c r="CS27" s="20">
        <v>41357881</v>
      </c>
      <c r="CT27" s="20">
        <v>41318580</v>
      </c>
      <c r="CU27" s="20">
        <v>10228400</v>
      </c>
      <c r="CV27" s="20">
        <v>10221942</v>
      </c>
      <c r="CW27" s="20">
        <v>414</v>
      </c>
      <c r="CX27" s="20">
        <v>5621</v>
      </c>
      <c r="CY27" s="20">
        <v>5553</v>
      </c>
      <c r="CZ27" s="50"/>
      <c r="DA27" s="18">
        <v>22</v>
      </c>
      <c r="DB27" s="19" t="str">
        <f t="shared" si="16"/>
        <v>嘉手納町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16"/>
      <c r="DN27" s="18">
        <v>22</v>
      </c>
      <c r="DO27" s="19" t="str">
        <f t="shared" si="17"/>
        <v>嘉手納町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0</v>
      </c>
      <c r="DZ27" s="16"/>
      <c r="EA27" s="18">
        <v>22</v>
      </c>
      <c r="EB27" s="19" t="str">
        <f t="shared" si="18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9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20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21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22"/>
        <v>嘉手納町</v>
      </c>
      <c r="GC27" s="20">
        <v>49297</v>
      </c>
      <c r="GD27" s="20">
        <v>55069</v>
      </c>
      <c r="GE27" s="20">
        <v>46989</v>
      </c>
      <c r="GF27" s="20">
        <v>3139</v>
      </c>
      <c r="GG27" s="20">
        <v>2678</v>
      </c>
      <c r="GH27" s="20">
        <v>3139</v>
      </c>
      <c r="GI27" s="20">
        <v>2678</v>
      </c>
      <c r="GJ27" s="20">
        <v>77</v>
      </c>
      <c r="GK27" s="20">
        <v>90</v>
      </c>
      <c r="GL27" s="20">
        <v>72</v>
      </c>
      <c r="GN27" s="18">
        <v>22</v>
      </c>
      <c r="GO27" s="19" t="str">
        <f t="shared" si="23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24"/>
        <v>嘉手納町</v>
      </c>
      <c r="HC27" s="20">
        <v>0</v>
      </c>
      <c r="HD27" s="20">
        <v>0</v>
      </c>
      <c r="HE27" s="20">
        <v>0</v>
      </c>
      <c r="HF27" s="20">
        <v>0</v>
      </c>
      <c r="HG27" s="20">
        <v>0</v>
      </c>
      <c r="HH27" s="20">
        <v>0</v>
      </c>
      <c r="HI27" s="20">
        <v>0</v>
      </c>
      <c r="HJ27" s="20">
        <v>0</v>
      </c>
      <c r="HK27" s="20">
        <v>0</v>
      </c>
      <c r="HL27" s="20">
        <v>0</v>
      </c>
      <c r="HN27" s="18">
        <v>22</v>
      </c>
      <c r="HO27" s="19" t="str">
        <f t="shared" si="25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26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0"/>
        <v>316460</v>
      </c>
      <c r="IO27" s="7">
        <f t="shared" si="1"/>
        <v>1179621</v>
      </c>
      <c r="IP27" s="7">
        <f t="shared" si="2"/>
        <v>1165412</v>
      </c>
      <c r="IQ27" s="7">
        <f t="shared" si="3"/>
        <v>41362237</v>
      </c>
      <c r="IR27" s="7">
        <f t="shared" si="4"/>
        <v>41322215</v>
      </c>
      <c r="IS27" s="7">
        <f t="shared" si="5"/>
        <v>10225577</v>
      </c>
      <c r="IT27" s="7">
        <f t="shared" si="6"/>
        <v>510</v>
      </c>
      <c r="IU27" s="7">
        <f t="shared" si="7"/>
        <v>5764</v>
      </c>
      <c r="IV27" s="7">
        <f t="shared" si="8"/>
        <v>5665</v>
      </c>
    </row>
    <row r="28" spans="1:256" s="7" customFormat="1" ht="15" customHeight="1">
      <c r="A28" s="21">
        <v>23</v>
      </c>
      <c r="B28" s="19" t="s">
        <v>76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9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10"/>
        <v>北 谷 町</v>
      </c>
      <c r="AC28" s="20">
        <v>0</v>
      </c>
      <c r="AD28" s="20">
        <v>109263</v>
      </c>
      <c r="AE28" s="20">
        <v>92289</v>
      </c>
      <c r="AF28" s="20">
        <v>5529</v>
      </c>
      <c r="AG28" s="20">
        <v>4670</v>
      </c>
      <c r="AH28" s="20">
        <v>5529</v>
      </c>
      <c r="AI28" s="20">
        <v>4670</v>
      </c>
      <c r="AJ28" s="20">
        <v>0</v>
      </c>
      <c r="AK28" s="20">
        <v>166</v>
      </c>
      <c r="AL28" s="20">
        <v>134</v>
      </c>
      <c r="AM28" s="50"/>
      <c r="AN28" s="21">
        <v>23</v>
      </c>
      <c r="AO28" s="19" t="str">
        <f t="shared" si="11"/>
        <v>北 谷 町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30"/>
      <c r="BA28" s="21">
        <v>23</v>
      </c>
      <c r="BB28" s="19" t="str">
        <f t="shared" si="12"/>
        <v>北 谷 町</v>
      </c>
      <c r="BC28" s="20">
        <v>0</v>
      </c>
      <c r="BD28" s="20">
        <v>1545269</v>
      </c>
      <c r="BE28" s="20">
        <v>1544261</v>
      </c>
      <c r="BF28" s="20">
        <v>66842298</v>
      </c>
      <c r="BG28" s="20">
        <v>66813440</v>
      </c>
      <c r="BH28" s="20">
        <v>9851161</v>
      </c>
      <c r="BI28" s="20">
        <v>9846878</v>
      </c>
      <c r="BJ28" s="20">
        <v>0</v>
      </c>
      <c r="BK28" s="20">
        <v>7008</v>
      </c>
      <c r="BL28" s="20">
        <v>6959</v>
      </c>
      <c r="BM28" s="30"/>
      <c r="BN28" s="21">
        <v>23</v>
      </c>
      <c r="BO28" s="19" t="str">
        <f t="shared" si="13"/>
        <v>北 谷 町</v>
      </c>
      <c r="BP28" s="20">
        <v>0</v>
      </c>
      <c r="BQ28" s="20">
        <v>404485</v>
      </c>
      <c r="BR28" s="20">
        <v>404361</v>
      </c>
      <c r="BS28" s="20">
        <v>16315367</v>
      </c>
      <c r="BT28" s="20">
        <v>16311592</v>
      </c>
      <c r="BU28" s="20">
        <v>4880548</v>
      </c>
      <c r="BV28" s="20">
        <v>4879452</v>
      </c>
      <c r="BW28" s="20">
        <v>0</v>
      </c>
      <c r="BX28" s="20">
        <v>3507</v>
      </c>
      <c r="BY28" s="20">
        <v>3490</v>
      </c>
      <c r="BZ28" s="30"/>
      <c r="CA28" s="21">
        <v>23</v>
      </c>
      <c r="CB28" s="19" t="str">
        <f t="shared" si="14"/>
        <v>北 谷 町</v>
      </c>
      <c r="CC28" s="20">
        <v>0</v>
      </c>
      <c r="CD28" s="20">
        <v>880178</v>
      </c>
      <c r="CE28" s="20">
        <v>880129</v>
      </c>
      <c r="CF28" s="20">
        <v>50890324</v>
      </c>
      <c r="CG28" s="20">
        <v>50889542</v>
      </c>
      <c r="CH28" s="20">
        <v>30947413</v>
      </c>
      <c r="CI28" s="20">
        <v>30946929</v>
      </c>
      <c r="CJ28" s="20">
        <v>0</v>
      </c>
      <c r="CK28" s="20">
        <v>1680</v>
      </c>
      <c r="CL28" s="20">
        <v>1677</v>
      </c>
      <c r="CM28" s="30"/>
      <c r="CN28" s="21">
        <v>23</v>
      </c>
      <c r="CO28" s="19" t="str">
        <f t="shared" si="15"/>
        <v>北 谷 町</v>
      </c>
      <c r="CP28" s="20">
        <v>158559</v>
      </c>
      <c r="CQ28" s="20">
        <v>2829932</v>
      </c>
      <c r="CR28" s="20">
        <v>2828751</v>
      </c>
      <c r="CS28" s="20">
        <v>134047989</v>
      </c>
      <c r="CT28" s="20">
        <v>134014574</v>
      </c>
      <c r="CU28" s="20">
        <v>45679122</v>
      </c>
      <c r="CV28" s="20">
        <v>45673259</v>
      </c>
      <c r="CW28" s="20">
        <v>112</v>
      </c>
      <c r="CX28" s="20">
        <v>12195</v>
      </c>
      <c r="CY28" s="20">
        <v>12126</v>
      </c>
      <c r="CZ28" s="50"/>
      <c r="DA28" s="21">
        <v>23</v>
      </c>
      <c r="DB28" s="19" t="str">
        <f t="shared" si="16"/>
        <v>北 谷 町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16"/>
      <c r="DN28" s="21">
        <v>23</v>
      </c>
      <c r="DO28" s="19" t="str">
        <f t="shared" si="17"/>
        <v>北 谷 町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16"/>
      <c r="EA28" s="21">
        <v>23</v>
      </c>
      <c r="EB28" s="19" t="str">
        <f t="shared" si="18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9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20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21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22"/>
        <v>北 谷 町</v>
      </c>
      <c r="GC28" s="20">
        <v>66034</v>
      </c>
      <c r="GD28" s="20">
        <v>413416</v>
      </c>
      <c r="GE28" s="20">
        <v>342168</v>
      </c>
      <c r="GF28" s="20">
        <v>16537</v>
      </c>
      <c r="GG28" s="20">
        <v>13687</v>
      </c>
      <c r="GH28" s="20">
        <v>16537</v>
      </c>
      <c r="GI28" s="20">
        <v>13687</v>
      </c>
      <c r="GJ28" s="20">
        <v>107</v>
      </c>
      <c r="GK28" s="20">
        <v>820</v>
      </c>
      <c r="GL28" s="20">
        <v>597</v>
      </c>
      <c r="GN28" s="21">
        <v>23</v>
      </c>
      <c r="GO28" s="19" t="str">
        <f t="shared" si="23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24"/>
        <v>北 谷 町</v>
      </c>
      <c r="HC28" s="20">
        <v>0</v>
      </c>
      <c r="HD28" s="20">
        <v>0</v>
      </c>
      <c r="HE28" s="20">
        <v>0</v>
      </c>
      <c r="HF28" s="20">
        <v>0</v>
      </c>
      <c r="HG28" s="20">
        <v>0</v>
      </c>
      <c r="HH28" s="20">
        <v>0</v>
      </c>
      <c r="HI28" s="20">
        <v>0</v>
      </c>
      <c r="HJ28" s="20">
        <v>0</v>
      </c>
      <c r="HK28" s="20">
        <v>0</v>
      </c>
      <c r="HL28" s="20">
        <v>0</v>
      </c>
      <c r="HN28" s="21">
        <v>23</v>
      </c>
      <c r="HO28" s="19" t="str">
        <f t="shared" si="25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26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0"/>
        <v>224593</v>
      </c>
      <c r="IO28" s="7">
        <f t="shared" si="1"/>
        <v>3352611</v>
      </c>
      <c r="IP28" s="7">
        <f t="shared" si="2"/>
        <v>3263208</v>
      </c>
      <c r="IQ28" s="7">
        <f t="shared" si="3"/>
        <v>134070055</v>
      </c>
      <c r="IR28" s="7">
        <f t="shared" si="4"/>
        <v>134032931</v>
      </c>
      <c r="IS28" s="7">
        <f t="shared" si="5"/>
        <v>45691616</v>
      </c>
      <c r="IT28" s="7">
        <f t="shared" si="6"/>
        <v>219</v>
      </c>
      <c r="IU28" s="7">
        <f t="shared" si="7"/>
        <v>13181</v>
      </c>
      <c r="IV28" s="7">
        <f t="shared" si="8"/>
        <v>12857</v>
      </c>
    </row>
    <row r="29" spans="1:256" s="7" customFormat="1" ht="15" customHeight="1">
      <c r="A29" s="18">
        <v>24</v>
      </c>
      <c r="B29" s="19" t="s">
        <v>77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9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10"/>
        <v>北中城村</v>
      </c>
      <c r="AC29" s="20">
        <v>99898</v>
      </c>
      <c r="AD29" s="20">
        <v>1725780</v>
      </c>
      <c r="AE29" s="20">
        <v>1246055</v>
      </c>
      <c r="AF29" s="20">
        <v>66702</v>
      </c>
      <c r="AG29" s="20">
        <v>48720</v>
      </c>
      <c r="AH29" s="20">
        <v>66702</v>
      </c>
      <c r="AI29" s="20">
        <v>48720</v>
      </c>
      <c r="AJ29" s="20">
        <v>185</v>
      </c>
      <c r="AK29" s="20">
        <v>2697</v>
      </c>
      <c r="AL29" s="20">
        <v>1856</v>
      </c>
      <c r="AM29" s="50"/>
      <c r="AN29" s="18">
        <v>24</v>
      </c>
      <c r="AO29" s="19" t="str">
        <f t="shared" si="11"/>
        <v>北中城村</v>
      </c>
      <c r="AP29" s="20">
        <v>21438</v>
      </c>
      <c r="AQ29" s="20">
        <v>150258</v>
      </c>
      <c r="AR29" s="20">
        <v>149992</v>
      </c>
      <c r="AS29" s="20">
        <v>1618395</v>
      </c>
      <c r="AT29" s="20">
        <v>1615992</v>
      </c>
      <c r="AU29" s="20">
        <v>483047</v>
      </c>
      <c r="AV29" s="20">
        <v>482362</v>
      </c>
      <c r="AW29" s="20">
        <v>66</v>
      </c>
      <c r="AX29" s="20">
        <v>427</v>
      </c>
      <c r="AY29" s="20">
        <v>424</v>
      </c>
      <c r="AZ29" s="30"/>
      <c r="BA29" s="18">
        <v>24</v>
      </c>
      <c r="BB29" s="19" t="str">
        <f t="shared" si="12"/>
        <v>北中城村</v>
      </c>
      <c r="BC29" s="20">
        <v>0</v>
      </c>
      <c r="BD29" s="20">
        <v>974437</v>
      </c>
      <c r="BE29" s="20">
        <v>973010</v>
      </c>
      <c r="BF29" s="20">
        <v>25831316</v>
      </c>
      <c r="BG29" s="20">
        <v>25803339</v>
      </c>
      <c r="BH29" s="20">
        <v>3936333</v>
      </c>
      <c r="BI29" s="20">
        <v>3931968</v>
      </c>
      <c r="BJ29" s="20">
        <v>0</v>
      </c>
      <c r="BK29" s="20">
        <v>4825</v>
      </c>
      <c r="BL29" s="20">
        <v>4771</v>
      </c>
      <c r="BM29" s="30"/>
      <c r="BN29" s="18">
        <v>24</v>
      </c>
      <c r="BO29" s="19" t="str">
        <f t="shared" si="13"/>
        <v>北中城村</v>
      </c>
      <c r="BP29" s="20">
        <v>0</v>
      </c>
      <c r="BQ29" s="20">
        <v>645044</v>
      </c>
      <c r="BR29" s="20">
        <v>644789</v>
      </c>
      <c r="BS29" s="20">
        <v>15598940</v>
      </c>
      <c r="BT29" s="20">
        <v>15593526</v>
      </c>
      <c r="BU29" s="20">
        <v>4806345</v>
      </c>
      <c r="BV29" s="20">
        <v>4804727</v>
      </c>
      <c r="BW29" s="20">
        <v>0</v>
      </c>
      <c r="BX29" s="20">
        <v>3462</v>
      </c>
      <c r="BY29" s="20">
        <v>3432</v>
      </c>
      <c r="BZ29" s="30"/>
      <c r="CA29" s="18">
        <v>24</v>
      </c>
      <c r="CB29" s="19" t="str">
        <f t="shared" si="14"/>
        <v>北中城村</v>
      </c>
      <c r="CC29" s="20">
        <v>0</v>
      </c>
      <c r="CD29" s="20">
        <v>258449</v>
      </c>
      <c r="CE29" s="20">
        <v>258442</v>
      </c>
      <c r="CF29" s="20">
        <v>5608450</v>
      </c>
      <c r="CG29" s="20">
        <v>5608357</v>
      </c>
      <c r="CH29" s="20">
        <v>3628292</v>
      </c>
      <c r="CI29" s="20">
        <v>3628227</v>
      </c>
      <c r="CJ29" s="20">
        <v>0</v>
      </c>
      <c r="CK29" s="20">
        <v>464</v>
      </c>
      <c r="CL29" s="20">
        <v>463</v>
      </c>
      <c r="CM29" s="30"/>
      <c r="CN29" s="18">
        <v>24</v>
      </c>
      <c r="CO29" s="19" t="str">
        <f t="shared" si="15"/>
        <v>北中城村</v>
      </c>
      <c r="CP29" s="20">
        <v>274404</v>
      </c>
      <c r="CQ29" s="20">
        <v>1877930</v>
      </c>
      <c r="CR29" s="20">
        <v>1876241</v>
      </c>
      <c r="CS29" s="20">
        <v>47038706</v>
      </c>
      <c r="CT29" s="20">
        <v>47005222</v>
      </c>
      <c r="CU29" s="20">
        <v>12370970</v>
      </c>
      <c r="CV29" s="20">
        <v>12364922</v>
      </c>
      <c r="CW29" s="20">
        <v>444</v>
      </c>
      <c r="CX29" s="20">
        <v>8751</v>
      </c>
      <c r="CY29" s="20">
        <v>8666</v>
      </c>
      <c r="CZ29" s="50"/>
      <c r="DA29" s="18">
        <v>24</v>
      </c>
      <c r="DB29" s="19" t="str">
        <f t="shared" si="16"/>
        <v>北中城村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16"/>
      <c r="DN29" s="18">
        <v>24</v>
      </c>
      <c r="DO29" s="19" t="str">
        <f t="shared" si="17"/>
        <v>北中城村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16"/>
      <c r="EA29" s="18">
        <v>24</v>
      </c>
      <c r="EB29" s="19" t="str">
        <f t="shared" si="18"/>
        <v>北中城村</v>
      </c>
      <c r="EC29" s="20">
        <v>29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1</v>
      </c>
      <c r="EK29" s="20">
        <v>0</v>
      </c>
      <c r="EL29" s="20">
        <v>0</v>
      </c>
      <c r="EM29" s="16"/>
      <c r="EN29" s="18">
        <v>24</v>
      </c>
      <c r="EO29" s="19" t="str">
        <f t="shared" si="19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20"/>
        <v>北中城村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N29" s="18">
        <v>24</v>
      </c>
      <c r="FO29" s="19" t="str">
        <f t="shared" si="21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22"/>
        <v>北中城村</v>
      </c>
      <c r="GC29" s="20">
        <v>245004</v>
      </c>
      <c r="GD29" s="20">
        <v>1909429</v>
      </c>
      <c r="GE29" s="20">
        <v>1391761</v>
      </c>
      <c r="GF29" s="20">
        <v>29835</v>
      </c>
      <c r="GG29" s="20">
        <v>22016</v>
      </c>
      <c r="GH29" s="20">
        <v>29835</v>
      </c>
      <c r="GI29" s="20">
        <v>22014</v>
      </c>
      <c r="GJ29" s="20">
        <v>516</v>
      </c>
      <c r="GK29" s="20">
        <v>3926</v>
      </c>
      <c r="GL29" s="20">
        <v>2797</v>
      </c>
      <c r="GN29" s="18">
        <v>24</v>
      </c>
      <c r="GO29" s="19" t="str">
        <f t="shared" si="23"/>
        <v>北中城村</v>
      </c>
      <c r="GP29" s="20">
        <v>1001</v>
      </c>
      <c r="GQ29" s="20">
        <v>210786</v>
      </c>
      <c r="GR29" s="20">
        <v>210786</v>
      </c>
      <c r="GS29" s="20">
        <v>866330</v>
      </c>
      <c r="GT29" s="20">
        <v>866330</v>
      </c>
      <c r="GU29" s="20">
        <v>519798</v>
      </c>
      <c r="GV29" s="20">
        <v>519798</v>
      </c>
      <c r="GW29" s="20">
        <v>1</v>
      </c>
      <c r="GX29" s="20">
        <v>332</v>
      </c>
      <c r="GY29" s="20">
        <v>332</v>
      </c>
      <c r="HA29" s="18">
        <v>24</v>
      </c>
      <c r="HB29" s="19" t="str">
        <f t="shared" si="24"/>
        <v>北中城村</v>
      </c>
      <c r="HC29" s="20">
        <v>0</v>
      </c>
      <c r="HD29" s="20">
        <v>0</v>
      </c>
      <c r="HE29" s="20">
        <v>0</v>
      </c>
      <c r="HF29" s="20">
        <v>0</v>
      </c>
      <c r="HG29" s="20">
        <v>0</v>
      </c>
      <c r="HH29" s="20">
        <v>0</v>
      </c>
      <c r="HI29" s="20">
        <v>0</v>
      </c>
      <c r="HJ29" s="20">
        <v>0</v>
      </c>
      <c r="HK29" s="20">
        <v>0</v>
      </c>
      <c r="HL29" s="20">
        <v>0</v>
      </c>
      <c r="HN29" s="18">
        <v>24</v>
      </c>
      <c r="HO29" s="19" t="str">
        <f t="shared" si="25"/>
        <v>北中城村</v>
      </c>
      <c r="HP29" s="20">
        <v>0</v>
      </c>
      <c r="HQ29" s="20">
        <v>0</v>
      </c>
      <c r="HR29" s="20">
        <v>0</v>
      </c>
      <c r="HS29" s="20">
        <v>0</v>
      </c>
      <c r="HT29" s="20">
        <v>0</v>
      </c>
      <c r="HU29" s="20">
        <v>0</v>
      </c>
      <c r="HV29" s="20">
        <v>0</v>
      </c>
      <c r="HW29" s="20">
        <v>0</v>
      </c>
      <c r="HX29" s="20">
        <v>0</v>
      </c>
      <c r="HY29" s="20">
        <v>0</v>
      </c>
      <c r="IA29" s="18">
        <v>24</v>
      </c>
      <c r="IB29" s="19" t="str">
        <f t="shared" si="26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0"/>
        <v>641774</v>
      </c>
      <c r="IO29" s="7">
        <f t="shared" si="1"/>
        <v>5874183</v>
      </c>
      <c r="IP29" s="7">
        <f t="shared" si="2"/>
        <v>4874835</v>
      </c>
      <c r="IQ29" s="7">
        <f t="shared" si="3"/>
        <v>49619968</v>
      </c>
      <c r="IR29" s="7">
        <f t="shared" si="4"/>
        <v>49558280</v>
      </c>
      <c r="IS29" s="7">
        <f t="shared" si="5"/>
        <v>13437816</v>
      </c>
      <c r="IT29" s="7">
        <f t="shared" si="6"/>
        <v>1213</v>
      </c>
      <c r="IU29" s="7">
        <f t="shared" si="7"/>
        <v>16133</v>
      </c>
      <c r="IV29" s="7">
        <f t="shared" si="8"/>
        <v>14075</v>
      </c>
    </row>
    <row r="30" spans="1:256" s="7" customFormat="1" ht="15" customHeight="1">
      <c r="A30" s="18">
        <v>25</v>
      </c>
      <c r="B30" s="19" t="s">
        <v>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9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10"/>
        <v>中 城 村</v>
      </c>
      <c r="AC30" s="20">
        <v>223467</v>
      </c>
      <c r="AD30" s="20">
        <v>5432320</v>
      </c>
      <c r="AE30" s="20">
        <v>3907465</v>
      </c>
      <c r="AF30" s="20">
        <v>230367</v>
      </c>
      <c r="AG30" s="20">
        <v>168551</v>
      </c>
      <c r="AH30" s="20">
        <v>230367</v>
      </c>
      <c r="AI30" s="20">
        <v>168551</v>
      </c>
      <c r="AJ30" s="20">
        <v>408</v>
      </c>
      <c r="AK30" s="20">
        <v>7624</v>
      </c>
      <c r="AL30" s="20">
        <v>5423</v>
      </c>
      <c r="AM30" s="50"/>
      <c r="AN30" s="18">
        <v>25</v>
      </c>
      <c r="AO30" s="19" t="str">
        <f t="shared" si="11"/>
        <v>中 城 村</v>
      </c>
      <c r="AP30" s="20">
        <v>178</v>
      </c>
      <c r="AQ30" s="20">
        <v>107923</v>
      </c>
      <c r="AR30" s="20">
        <v>79998</v>
      </c>
      <c r="AS30" s="20">
        <v>986086</v>
      </c>
      <c r="AT30" s="20">
        <v>727450</v>
      </c>
      <c r="AU30" s="20">
        <v>55011</v>
      </c>
      <c r="AV30" s="20">
        <v>47003</v>
      </c>
      <c r="AW30" s="20">
        <v>1</v>
      </c>
      <c r="AX30" s="20">
        <v>223</v>
      </c>
      <c r="AY30" s="20">
        <v>145</v>
      </c>
      <c r="AZ30" s="30"/>
      <c r="BA30" s="18">
        <v>25</v>
      </c>
      <c r="BB30" s="19" t="str">
        <f t="shared" si="12"/>
        <v>中 城 村</v>
      </c>
      <c r="BC30" s="20">
        <v>0</v>
      </c>
      <c r="BD30" s="20">
        <v>962033</v>
      </c>
      <c r="BE30" s="20">
        <v>960532</v>
      </c>
      <c r="BF30" s="20">
        <v>27632535</v>
      </c>
      <c r="BG30" s="20">
        <v>27601582</v>
      </c>
      <c r="BH30" s="20">
        <v>3859451</v>
      </c>
      <c r="BI30" s="20">
        <v>3855001</v>
      </c>
      <c r="BJ30" s="20">
        <v>0</v>
      </c>
      <c r="BK30" s="20">
        <v>5217</v>
      </c>
      <c r="BL30" s="20">
        <v>5170</v>
      </c>
      <c r="BM30" s="30"/>
      <c r="BN30" s="18">
        <v>25</v>
      </c>
      <c r="BO30" s="19" t="str">
        <f t="shared" si="13"/>
        <v>中 城 村</v>
      </c>
      <c r="BP30" s="20">
        <v>0</v>
      </c>
      <c r="BQ30" s="20">
        <v>649425</v>
      </c>
      <c r="BR30" s="20">
        <v>648941</v>
      </c>
      <c r="BS30" s="20">
        <v>15569408</v>
      </c>
      <c r="BT30" s="20">
        <v>15559485</v>
      </c>
      <c r="BU30" s="20">
        <v>4648317</v>
      </c>
      <c r="BV30" s="20">
        <v>4645431</v>
      </c>
      <c r="BW30" s="20">
        <v>0</v>
      </c>
      <c r="BX30" s="20">
        <v>3729</v>
      </c>
      <c r="BY30" s="20">
        <v>3696</v>
      </c>
      <c r="BZ30" s="30"/>
      <c r="CA30" s="18">
        <v>25</v>
      </c>
      <c r="CB30" s="19" t="str">
        <f t="shared" si="14"/>
        <v>中 城 村</v>
      </c>
      <c r="CC30" s="20">
        <v>0</v>
      </c>
      <c r="CD30" s="20">
        <v>656464</v>
      </c>
      <c r="CE30" s="20">
        <v>656464</v>
      </c>
      <c r="CF30" s="20">
        <v>12469252</v>
      </c>
      <c r="CG30" s="20">
        <v>12469252</v>
      </c>
      <c r="CH30" s="20">
        <v>8073803</v>
      </c>
      <c r="CI30" s="20">
        <v>8073803</v>
      </c>
      <c r="CJ30" s="20">
        <v>0</v>
      </c>
      <c r="CK30" s="20">
        <v>788</v>
      </c>
      <c r="CL30" s="20">
        <v>788</v>
      </c>
      <c r="CM30" s="30"/>
      <c r="CN30" s="18">
        <v>25</v>
      </c>
      <c r="CO30" s="19" t="str">
        <f t="shared" si="15"/>
        <v>中 城 村</v>
      </c>
      <c r="CP30" s="20">
        <v>155489</v>
      </c>
      <c r="CQ30" s="20">
        <v>2267922</v>
      </c>
      <c r="CR30" s="20">
        <v>2265937</v>
      </c>
      <c r="CS30" s="20">
        <v>55671195</v>
      </c>
      <c r="CT30" s="20">
        <v>55630319</v>
      </c>
      <c r="CU30" s="20">
        <v>16581571</v>
      </c>
      <c r="CV30" s="20">
        <v>16574235</v>
      </c>
      <c r="CW30" s="20">
        <v>190</v>
      </c>
      <c r="CX30" s="20">
        <v>9734</v>
      </c>
      <c r="CY30" s="20">
        <v>9654</v>
      </c>
      <c r="CZ30" s="50"/>
      <c r="DA30" s="18">
        <v>25</v>
      </c>
      <c r="DB30" s="19" t="str">
        <f t="shared" si="16"/>
        <v>中 城 村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16"/>
      <c r="DN30" s="18">
        <v>25</v>
      </c>
      <c r="DO30" s="19" t="str">
        <f t="shared" si="17"/>
        <v>中 城 村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16"/>
      <c r="EA30" s="18">
        <v>25</v>
      </c>
      <c r="EB30" s="19" t="str">
        <f t="shared" si="18"/>
        <v>中 城 村</v>
      </c>
      <c r="EC30" s="20">
        <v>5263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10</v>
      </c>
      <c r="EK30" s="20">
        <v>0</v>
      </c>
      <c r="EL30" s="20">
        <v>0</v>
      </c>
      <c r="EM30" s="16"/>
      <c r="EN30" s="18">
        <v>25</v>
      </c>
      <c r="EO30" s="19" t="str">
        <f t="shared" si="19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20"/>
        <v>中 城 村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N30" s="18">
        <v>25</v>
      </c>
      <c r="FO30" s="19" t="str">
        <f t="shared" si="21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22"/>
        <v>中 城 村</v>
      </c>
      <c r="GC30" s="20">
        <v>382920</v>
      </c>
      <c r="GD30" s="20">
        <v>2156910</v>
      </c>
      <c r="GE30" s="20">
        <v>1366989</v>
      </c>
      <c r="GF30" s="20">
        <v>37767</v>
      </c>
      <c r="GG30" s="20">
        <v>23724</v>
      </c>
      <c r="GH30" s="20">
        <v>37767</v>
      </c>
      <c r="GI30" s="20">
        <v>23724</v>
      </c>
      <c r="GJ30" s="20">
        <v>787</v>
      </c>
      <c r="GK30" s="20">
        <v>3974</v>
      </c>
      <c r="GL30" s="20">
        <v>2398</v>
      </c>
      <c r="GN30" s="18">
        <v>25</v>
      </c>
      <c r="GO30" s="19" t="str">
        <f t="shared" si="23"/>
        <v>中 城 村</v>
      </c>
      <c r="GP30" s="20">
        <v>267</v>
      </c>
      <c r="GQ30" s="20">
        <v>695543</v>
      </c>
      <c r="GR30" s="20">
        <v>695202</v>
      </c>
      <c r="GS30" s="20">
        <v>1754845</v>
      </c>
      <c r="GT30" s="20">
        <v>1753985</v>
      </c>
      <c r="GU30" s="20">
        <v>1149481</v>
      </c>
      <c r="GV30" s="20">
        <v>1148917</v>
      </c>
      <c r="GW30" s="20">
        <v>2</v>
      </c>
      <c r="GX30" s="20">
        <v>717</v>
      </c>
      <c r="GY30" s="20">
        <v>714</v>
      </c>
      <c r="HA30" s="18">
        <v>25</v>
      </c>
      <c r="HB30" s="19" t="str">
        <f t="shared" si="24"/>
        <v>中 城 村</v>
      </c>
      <c r="HC30" s="20">
        <v>0</v>
      </c>
      <c r="HD30" s="20">
        <v>0</v>
      </c>
      <c r="HE30" s="20">
        <v>0</v>
      </c>
      <c r="HF30" s="20">
        <v>0</v>
      </c>
      <c r="HG30" s="20">
        <v>0</v>
      </c>
      <c r="HH30" s="20">
        <v>0</v>
      </c>
      <c r="HI30" s="20">
        <v>0</v>
      </c>
      <c r="HJ30" s="20">
        <v>0</v>
      </c>
      <c r="HK30" s="20">
        <v>0</v>
      </c>
      <c r="HL30" s="20">
        <v>0</v>
      </c>
      <c r="HN30" s="18">
        <v>25</v>
      </c>
      <c r="HO30" s="19" t="str">
        <f t="shared" si="25"/>
        <v>中 城 村</v>
      </c>
      <c r="HP30" s="20">
        <v>0</v>
      </c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>
        <v>0</v>
      </c>
      <c r="HW30" s="20">
        <v>0</v>
      </c>
      <c r="HX30" s="20">
        <v>0</v>
      </c>
      <c r="HY30" s="20">
        <v>0</v>
      </c>
      <c r="IA30" s="18">
        <v>25</v>
      </c>
      <c r="IB30" s="19" t="str">
        <f t="shared" si="26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0"/>
        <v>767584</v>
      </c>
      <c r="IO30" s="7">
        <f t="shared" si="1"/>
        <v>10660618</v>
      </c>
      <c r="IP30" s="7">
        <f t="shared" si="2"/>
        <v>8315591</v>
      </c>
      <c r="IQ30" s="7">
        <f t="shared" si="3"/>
        <v>58680260</v>
      </c>
      <c r="IR30" s="7">
        <f t="shared" si="4"/>
        <v>58304029</v>
      </c>
      <c r="IS30" s="7">
        <f t="shared" si="5"/>
        <v>17962430</v>
      </c>
      <c r="IT30" s="7">
        <f t="shared" si="6"/>
        <v>1398</v>
      </c>
      <c r="IU30" s="7">
        <f t="shared" si="7"/>
        <v>22272</v>
      </c>
      <c r="IV30" s="7">
        <f t="shared" si="8"/>
        <v>18334</v>
      </c>
    </row>
    <row r="31" spans="1:256" s="7" customFormat="1" ht="15" customHeight="1">
      <c r="A31" s="18">
        <v>26</v>
      </c>
      <c r="B31" s="19" t="s">
        <v>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9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10"/>
        <v>西 原 町</v>
      </c>
      <c r="AC31" s="20">
        <v>113049</v>
      </c>
      <c r="AD31" s="20">
        <v>3262187</v>
      </c>
      <c r="AE31" s="20">
        <v>2212271</v>
      </c>
      <c r="AF31" s="20">
        <v>129194</v>
      </c>
      <c r="AG31" s="20">
        <v>87777</v>
      </c>
      <c r="AH31" s="20">
        <v>129194</v>
      </c>
      <c r="AI31" s="20">
        <v>87777</v>
      </c>
      <c r="AJ31" s="20">
        <v>358</v>
      </c>
      <c r="AK31" s="20">
        <v>4017</v>
      </c>
      <c r="AL31" s="20">
        <v>2622</v>
      </c>
      <c r="AM31" s="50"/>
      <c r="AN31" s="18">
        <v>26</v>
      </c>
      <c r="AO31" s="19" t="str">
        <f t="shared" si="11"/>
        <v>西 原 町</v>
      </c>
      <c r="AP31" s="20">
        <v>16035</v>
      </c>
      <c r="AQ31" s="20">
        <v>417888</v>
      </c>
      <c r="AR31" s="20">
        <v>410134</v>
      </c>
      <c r="AS31" s="20">
        <v>2238296</v>
      </c>
      <c r="AT31" s="20">
        <v>2197003</v>
      </c>
      <c r="AU31" s="20">
        <v>699578</v>
      </c>
      <c r="AV31" s="20">
        <v>689201</v>
      </c>
      <c r="AW31" s="20">
        <v>64</v>
      </c>
      <c r="AX31" s="20">
        <v>1032</v>
      </c>
      <c r="AY31" s="20">
        <v>956</v>
      </c>
      <c r="AZ31" s="30"/>
      <c r="BA31" s="18">
        <v>26</v>
      </c>
      <c r="BB31" s="19" t="str">
        <f t="shared" si="12"/>
        <v>西 原 町</v>
      </c>
      <c r="BC31" s="20">
        <v>0</v>
      </c>
      <c r="BD31" s="20">
        <v>1510891</v>
      </c>
      <c r="BE31" s="20">
        <v>1509477</v>
      </c>
      <c r="BF31" s="20">
        <v>56395461</v>
      </c>
      <c r="BG31" s="20">
        <v>56347805</v>
      </c>
      <c r="BH31" s="20">
        <v>8712606</v>
      </c>
      <c r="BI31" s="20">
        <v>8705204</v>
      </c>
      <c r="BJ31" s="20">
        <v>0</v>
      </c>
      <c r="BK31" s="20">
        <v>8094</v>
      </c>
      <c r="BL31" s="20">
        <v>8006</v>
      </c>
      <c r="BM31" s="30"/>
      <c r="BN31" s="18">
        <v>26</v>
      </c>
      <c r="BO31" s="19" t="str">
        <f t="shared" si="13"/>
        <v>西 原 町</v>
      </c>
      <c r="BP31" s="20">
        <v>0</v>
      </c>
      <c r="BQ31" s="20">
        <v>567005</v>
      </c>
      <c r="BR31" s="20">
        <v>566768</v>
      </c>
      <c r="BS31" s="20">
        <v>20176311</v>
      </c>
      <c r="BT31" s="20">
        <v>20168359</v>
      </c>
      <c r="BU31" s="20">
        <v>6174111</v>
      </c>
      <c r="BV31" s="20">
        <v>6171637</v>
      </c>
      <c r="BW31" s="20">
        <v>0</v>
      </c>
      <c r="BX31" s="20">
        <v>4492</v>
      </c>
      <c r="BY31" s="20">
        <v>4452</v>
      </c>
      <c r="BZ31" s="30"/>
      <c r="CA31" s="18">
        <v>26</v>
      </c>
      <c r="CB31" s="19" t="str">
        <f t="shared" si="14"/>
        <v>西 原 町</v>
      </c>
      <c r="CC31" s="20">
        <v>0</v>
      </c>
      <c r="CD31" s="20">
        <v>1832695</v>
      </c>
      <c r="CE31" s="20">
        <v>1832693</v>
      </c>
      <c r="CF31" s="20">
        <v>37137404</v>
      </c>
      <c r="CG31" s="20">
        <v>37137317</v>
      </c>
      <c r="CH31" s="20">
        <v>24671167</v>
      </c>
      <c r="CI31" s="20">
        <v>24671106</v>
      </c>
      <c r="CJ31" s="20">
        <v>0</v>
      </c>
      <c r="CK31" s="20">
        <v>1355</v>
      </c>
      <c r="CL31" s="20">
        <v>1353</v>
      </c>
      <c r="CM31" s="30"/>
      <c r="CN31" s="18">
        <v>26</v>
      </c>
      <c r="CO31" s="19" t="str">
        <f t="shared" si="15"/>
        <v>西 原 町</v>
      </c>
      <c r="CP31" s="20">
        <v>375394</v>
      </c>
      <c r="CQ31" s="20">
        <v>3910591</v>
      </c>
      <c r="CR31" s="20">
        <v>3908938</v>
      </c>
      <c r="CS31" s="20">
        <v>113709176</v>
      </c>
      <c r="CT31" s="20">
        <v>113653481</v>
      </c>
      <c r="CU31" s="20">
        <v>39557884</v>
      </c>
      <c r="CV31" s="20">
        <v>39547947</v>
      </c>
      <c r="CW31" s="20">
        <v>533</v>
      </c>
      <c r="CX31" s="20">
        <v>13941</v>
      </c>
      <c r="CY31" s="20">
        <v>13811</v>
      </c>
      <c r="CZ31" s="50"/>
      <c r="DA31" s="18">
        <v>26</v>
      </c>
      <c r="DB31" s="19" t="str">
        <f t="shared" si="16"/>
        <v>西 原 町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16"/>
      <c r="DN31" s="18">
        <v>26</v>
      </c>
      <c r="DO31" s="19" t="str">
        <f t="shared" si="17"/>
        <v>西 原 町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16"/>
      <c r="EA31" s="18">
        <v>26</v>
      </c>
      <c r="EB31" s="19" t="str">
        <f t="shared" si="18"/>
        <v>西 原 町</v>
      </c>
      <c r="EC31" s="20">
        <v>2157</v>
      </c>
      <c r="ED31" s="20">
        <v>5325</v>
      </c>
      <c r="EE31" s="20">
        <v>1984</v>
      </c>
      <c r="EF31" s="20">
        <v>227</v>
      </c>
      <c r="EG31" s="20">
        <v>77</v>
      </c>
      <c r="EH31" s="20">
        <v>219</v>
      </c>
      <c r="EI31" s="20">
        <v>77</v>
      </c>
      <c r="EJ31" s="20">
        <v>34</v>
      </c>
      <c r="EK31" s="20">
        <v>6</v>
      </c>
      <c r="EL31" s="20">
        <v>2</v>
      </c>
      <c r="EM31" s="16"/>
      <c r="EN31" s="18">
        <v>26</v>
      </c>
      <c r="EO31" s="19" t="str">
        <f t="shared" si="19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20"/>
        <v>西 原 町</v>
      </c>
      <c r="FC31" s="20">
        <v>0</v>
      </c>
      <c r="FD31" s="20">
        <v>0</v>
      </c>
      <c r="FE31" s="20">
        <v>0</v>
      </c>
      <c r="FF31" s="20">
        <v>0</v>
      </c>
      <c r="FG31" s="20">
        <v>0</v>
      </c>
      <c r="FH31" s="20">
        <v>0</v>
      </c>
      <c r="FI31" s="20">
        <v>0</v>
      </c>
      <c r="FJ31" s="20">
        <v>0</v>
      </c>
      <c r="FK31" s="20">
        <v>0</v>
      </c>
      <c r="FL31" s="20">
        <v>0</v>
      </c>
      <c r="FN31" s="18">
        <v>26</v>
      </c>
      <c r="FO31" s="19" t="str">
        <f t="shared" si="21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22"/>
        <v>西 原 町</v>
      </c>
      <c r="GC31" s="20">
        <v>549715</v>
      </c>
      <c r="GD31" s="20">
        <v>1366331</v>
      </c>
      <c r="GE31" s="20">
        <v>1039095</v>
      </c>
      <c r="GF31" s="20">
        <v>288735</v>
      </c>
      <c r="GG31" s="20">
        <v>223132</v>
      </c>
      <c r="GH31" s="20">
        <v>224966</v>
      </c>
      <c r="GI31" s="20">
        <v>173337</v>
      </c>
      <c r="GJ31" s="20">
        <v>254</v>
      </c>
      <c r="GK31" s="20">
        <v>2113</v>
      </c>
      <c r="GL31" s="20">
        <v>1307</v>
      </c>
      <c r="GN31" s="18">
        <v>26</v>
      </c>
      <c r="GO31" s="19" t="str">
        <f t="shared" si="23"/>
        <v>西 原 町</v>
      </c>
      <c r="GP31" s="20">
        <v>265</v>
      </c>
      <c r="GQ31" s="20">
        <v>352041</v>
      </c>
      <c r="GR31" s="20">
        <v>351410</v>
      </c>
      <c r="GS31" s="20">
        <v>721685</v>
      </c>
      <c r="GT31" s="20">
        <v>720391</v>
      </c>
      <c r="GU31" s="20">
        <v>433010</v>
      </c>
      <c r="GV31" s="20">
        <v>432234</v>
      </c>
      <c r="GW31" s="20">
        <v>3</v>
      </c>
      <c r="GX31" s="20">
        <v>123</v>
      </c>
      <c r="GY31" s="20">
        <v>118</v>
      </c>
      <c r="HA31" s="18">
        <v>26</v>
      </c>
      <c r="HB31" s="19" t="str">
        <f t="shared" si="24"/>
        <v>西 原 町</v>
      </c>
      <c r="HC31" s="20">
        <v>0</v>
      </c>
      <c r="HD31" s="20">
        <v>0</v>
      </c>
      <c r="HE31" s="20">
        <v>0</v>
      </c>
      <c r="HF31" s="20">
        <v>0</v>
      </c>
      <c r="HG31" s="20">
        <v>0</v>
      </c>
      <c r="HH31" s="20">
        <v>0</v>
      </c>
      <c r="HI31" s="20">
        <v>0</v>
      </c>
      <c r="HJ31" s="20">
        <v>0</v>
      </c>
      <c r="HK31" s="20">
        <v>0</v>
      </c>
      <c r="HL31" s="20">
        <v>0</v>
      </c>
      <c r="HN31" s="18">
        <v>26</v>
      </c>
      <c r="HO31" s="19" t="str">
        <f t="shared" si="25"/>
        <v>西 原 町</v>
      </c>
      <c r="HP31" s="20">
        <v>0</v>
      </c>
      <c r="HQ31" s="20">
        <v>0</v>
      </c>
      <c r="HR31" s="20">
        <v>0</v>
      </c>
      <c r="HS31" s="20">
        <v>0</v>
      </c>
      <c r="HT31" s="20">
        <v>0</v>
      </c>
      <c r="HU31" s="20">
        <v>0</v>
      </c>
      <c r="HV31" s="20">
        <v>0</v>
      </c>
      <c r="HW31" s="20">
        <v>0</v>
      </c>
      <c r="HX31" s="20">
        <v>0</v>
      </c>
      <c r="HY31" s="20">
        <v>0</v>
      </c>
      <c r="IA31" s="18">
        <v>26</v>
      </c>
      <c r="IB31" s="19" t="str">
        <f t="shared" si="26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0"/>
        <v>1056615</v>
      </c>
      <c r="IO31" s="7">
        <f t="shared" si="1"/>
        <v>9314363</v>
      </c>
      <c r="IP31" s="7">
        <f t="shared" si="2"/>
        <v>7923832</v>
      </c>
      <c r="IQ31" s="7">
        <f t="shared" si="3"/>
        <v>117087313</v>
      </c>
      <c r="IR31" s="7">
        <f t="shared" si="4"/>
        <v>116881861</v>
      </c>
      <c r="IS31" s="7">
        <f t="shared" si="5"/>
        <v>40930573</v>
      </c>
      <c r="IT31" s="7">
        <f t="shared" si="6"/>
        <v>1246</v>
      </c>
      <c r="IU31" s="7">
        <f t="shared" si="7"/>
        <v>21232</v>
      </c>
      <c r="IV31" s="7">
        <f t="shared" si="8"/>
        <v>18816</v>
      </c>
    </row>
    <row r="32" spans="1:256" s="7" customFormat="1" ht="15" customHeight="1">
      <c r="A32" s="18">
        <v>27</v>
      </c>
      <c r="B32" s="19" t="s">
        <v>80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9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10"/>
        <v>与那原町</v>
      </c>
      <c r="AC32" s="20">
        <v>26776</v>
      </c>
      <c r="AD32" s="20">
        <v>683062</v>
      </c>
      <c r="AE32" s="20">
        <v>398936</v>
      </c>
      <c r="AF32" s="20">
        <v>30000</v>
      </c>
      <c r="AG32" s="20">
        <v>16719</v>
      </c>
      <c r="AH32" s="20">
        <v>30000</v>
      </c>
      <c r="AI32" s="20">
        <v>16719</v>
      </c>
      <c r="AJ32" s="20">
        <v>102</v>
      </c>
      <c r="AK32" s="20">
        <v>897</v>
      </c>
      <c r="AL32" s="20">
        <v>534</v>
      </c>
      <c r="AM32" s="50"/>
      <c r="AN32" s="18">
        <v>27</v>
      </c>
      <c r="AO32" s="19" t="str">
        <f t="shared" si="11"/>
        <v>与那原町</v>
      </c>
      <c r="AP32" s="20">
        <v>6387</v>
      </c>
      <c r="AQ32" s="20">
        <v>122174</v>
      </c>
      <c r="AR32" s="20">
        <v>108726</v>
      </c>
      <c r="AS32" s="20">
        <v>220742</v>
      </c>
      <c r="AT32" s="20">
        <v>198023</v>
      </c>
      <c r="AU32" s="20">
        <v>72765</v>
      </c>
      <c r="AV32" s="20">
        <v>65435</v>
      </c>
      <c r="AW32" s="20">
        <v>34</v>
      </c>
      <c r="AX32" s="20">
        <v>315</v>
      </c>
      <c r="AY32" s="20">
        <v>254</v>
      </c>
      <c r="AZ32" s="30"/>
      <c r="BA32" s="18">
        <v>27</v>
      </c>
      <c r="BB32" s="19" t="str">
        <f t="shared" si="12"/>
        <v>与那原町</v>
      </c>
      <c r="BC32" s="20">
        <v>0</v>
      </c>
      <c r="BD32" s="20">
        <v>783171</v>
      </c>
      <c r="BE32" s="20">
        <v>781910</v>
      </c>
      <c r="BF32" s="20">
        <v>28240941</v>
      </c>
      <c r="BG32" s="20">
        <v>28196460</v>
      </c>
      <c r="BH32" s="20">
        <v>4497789</v>
      </c>
      <c r="BI32" s="20">
        <v>4490496</v>
      </c>
      <c r="BJ32" s="20">
        <v>0</v>
      </c>
      <c r="BK32" s="20">
        <v>4802</v>
      </c>
      <c r="BL32" s="20">
        <v>4721</v>
      </c>
      <c r="BM32" s="30"/>
      <c r="BN32" s="18">
        <v>27</v>
      </c>
      <c r="BO32" s="19" t="str">
        <f t="shared" si="13"/>
        <v>与那原町</v>
      </c>
      <c r="BP32" s="20">
        <v>0</v>
      </c>
      <c r="BQ32" s="20">
        <v>216054</v>
      </c>
      <c r="BR32" s="20">
        <v>215948</v>
      </c>
      <c r="BS32" s="20">
        <v>7087000</v>
      </c>
      <c r="BT32" s="20">
        <v>7084482</v>
      </c>
      <c r="BU32" s="20">
        <v>2271528</v>
      </c>
      <c r="BV32" s="20">
        <v>2270719</v>
      </c>
      <c r="BW32" s="20">
        <v>0</v>
      </c>
      <c r="BX32" s="20">
        <v>1723</v>
      </c>
      <c r="BY32" s="20">
        <v>1717</v>
      </c>
      <c r="BZ32" s="30"/>
      <c r="CA32" s="18">
        <v>27</v>
      </c>
      <c r="CB32" s="19" t="str">
        <f t="shared" si="14"/>
        <v>与那原町</v>
      </c>
      <c r="CC32" s="20">
        <v>0</v>
      </c>
      <c r="CD32" s="20">
        <v>293769</v>
      </c>
      <c r="CE32" s="20">
        <v>293759</v>
      </c>
      <c r="CF32" s="20">
        <v>10673959</v>
      </c>
      <c r="CG32" s="20">
        <v>10673578</v>
      </c>
      <c r="CH32" s="20">
        <v>7011428</v>
      </c>
      <c r="CI32" s="20">
        <v>7011163</v>
      </c>
      <c r="CJ32" s="20">
        <v>0</v>
      </c>
      <c r="CK32" s="20">
        <v>578</v>
      </c>
      <c r="CL32" s="20">
        <v>575</v>
      </c>
      <c r="CM32" s="30"/>
      <c r="CN32" s="18">
        <v>27</v>
      </c>
      <c r="CO32" s="19" t="str">
        <f t="shared" si="15"/>
        <v>与那原町</v>
      </c>
      <c r="CP32" s="20">
        <v>134916</v>
      </c>
      <c r="CQ32" s="20">
        <v>1292994</v>
      </c>
      <c r="CR32" s="20">
        <v>1291617</v>
      </c>
      <c r="CS32" s="20">
        <v>46001900</v>
      </c>
      <c r="CT32" s="20">
        <v>45954520</v>
      </c>
      <c r="CU32" s="20">
        <v>13780745</v>
      </c>
      <c r="CV32" s="20">
        <v>13772378</v>
      </c>
      <c r="CW32" s="20">
        <v>417</v>
      </c>
      <c r="CX32" s="20">
        <v>7103</v>
      </c>
      <c r="CY32" s="20">
        <v>7013</v>
      </c>
      <c r="CZ32" s="50"/>
      <c r="DA32" s="18">
        <v>27</v>
      </c>
      <c r="DB32" s="19" t="str">
        <f t="shared" si="16"/>
        <v>与那原町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16"/>
      <c r="DN32" s="18">
        <v>27</v>
      </c>
      <c r="DO32" s="19" t="str">
        <f t="shared" si="17"/>
        <v>与那原町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16"/>
      <c r="EA32" s="18">
        <v>27</v>
      </c>
      <c r="EB32" s="19" t="str">
        <f t="shared" si="18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9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20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21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22"/>
        <v>与那原町</v>
      </c>
      <c r="GC32" s="20">
        <v>110743</v>
      </c>
      <c r="GD32" s="20">
        <v>752629</v>
      </c>
      <c r="GE32" s="20">
        <v>470260</v>
      </c>
      <c r="GF32" s="20">
        <v>15705</v>
      </c>
      <c r="GG32" s="20">
        <v>9812</v>
      </c>
      <c r="GH32" s="20">
        <v>15621</v>
      </c>
      <c r="GI32" s="20">
        <v>9780</v>
      </c>
      <c r="GJ32" s="20">
        <v>208</v>
      </c>
      <c r="GK32" s="20">
        <v>1161</v>
      </c>
      <c r="GL32" s="20">
        <v>679</v>
      </c>
      <c r="GN32" s="18">
        <v>27</v>
      </c>
      <c r="GO32" s="19" t="str">
        <f t="shared" si="23"/>
        <v>与那原町</v>
      </c>
      <c r="GP32" s="20">
        <v>0</v>
      </c>
      <c r="GQ32" s="20">
        <v>14232</v>
      </c>
      <c r="GR32" s="20">
        <v>14232</v>
      </c>
      <c r="GS32" s="20">
        <v>29175</v>
      </c>
      <c r="GT32" s="20">
        <v>29175</v>
      </c>
      <c r="GU32" s="20">
        <v>17505</v>
      </c>
      <c r="GV32" s="20">
        <v>17505</v>
      </c>
      <c r="GW32" s="20">
        <v>0</v>
      </c>
      <c r="GX32" s="20">
        <v>17</v>
      </c>
      <c r="GY32" s="20">
        <v>17</v>
      </c>
      <c r="HA32" s="18">
        <v>27</v>
      </c>
      <c r="HB32" s="19" t="str">
        <f t="shared" si="24"/>
        <v>与那原町</v>
      </c>
      <c r="HC32" s="20">
        <v>0</v>
      </c>
      <c r="HD32" s="20">
        <v>0</v>
      </c>
      <c r="HE32" s="20">
        <v>0</v>
      </c>
      <c r="HF32" s="20">
        <v>0</v>
      </c>
      <c r="HG32" s="20">
        <v>0</v>
      </c>
      <c r="HH32" s="20">
        <v>0</v>
      </c>
      <c r="HI32" s="20">
        <v>0</v>
      </c>
      <c r="HJ32" s="20">
        <v>0</v>
      </c>
      <c r="HK32" s="20">
        <v>0</v>
      </c>
      <c r="HL32" s="20">
        <v>0</v>
      </c>
      <c r="HN32" s="18">
        <v>27</v>
      </c>
      <c r="HO32" s="19" t="str">
        <f t="shared" si="25"/>
        <v>与那原町</v>
      </c>
      <c r="HP32" s="20">
        <v>0</v>
      </c>
      <c r="HQ32" s="20">
        <v>0</v>
      </c>
      <c r="HR32" s="20">
        <v>0</v>
      </c>
      <c r="HS32" s="20">
        <v>0</v>
      </c>
      <c r="HT32" s="20">
        <v>0</v>
      </c>
      <c r="HU32" s="20">
        <v>0</v>
      </c>
      <c r="HV32" s="20">
        <v>0</v>
      </c>
      <c r="HW32" s="20">
        <v>0</v>
      </c>
      <c r="HX32" s="20">
        <v>0</v>
      </c>
      <c r="HY32" s="20">
        <v>0</v>
      </c>
      <c r="IA32" s="18">
        <v>27</v>
      </c>
      <c r="IB32" s="19" t="str">
        <f t="shared" si="26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0"/>
        <v>278822</v>
      </c>
      <c r="IO32" s="7">
        <f t="shared" si="1"/>
        <v>2865091</v>
      </c>
      <c r="IP32" s="7">
        <f t="shared" si="2"/>
        <v>2283771</v>
      </c>
      <c r="IQ32" s="7">
        <f t="shared" si="3"/>
        <v>46297522</v>
      </c>
      <c r="IR32" s="7">
        <f t="shared" si="4"/>
        <v>46208249</v>
      </c>
      <c r="IS32" s="7">
        <f t="shared" si="5"/>
        <v>13881817</v>
      </c>
      <c r="IT32" s="7">
        <f t="shared" si="6"/>
        <v>761</v>
      </c>
      <c r="IU32" s="7">
        <f t="shared" si="7"/>
        <v>9493</v>
      </c>
      <c r="IV32" s="7">
        <f t="shared" si="8"/>
        <v>8497</v>
      </c>
    </row>
    <row r="33" spans="1:256" s="7" customFormat="1" ht="15" customHeight="1">
      <c r="A33" s="18">
        <v>28</v>
      </c>
      <c r="B33" s="19" t="s">
        <v>81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9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10"/>
        <v>南風原町</v>
      </c>
      <c r="AC33" s="20">
        <v>51175</v>
      </c>
      <c r="AD33" s="20">
        <v>2272826</v>
      </c>
      <c r="AE33" s="20">
        <v>1808882</v>
      </c>
      <c r="AF33" s="20">
        <v>161371</v>
      </c>
      <c r="AG33" s="20">
        <v>128431</v>
      </c>
      <c r="AH33" s="20">
        <v>161302</v>
      </c>
      <c r="AI33" s="20">
        <v>128392</v>
      </c>
      <c r="AJ33" s="20">
        <v>185</v>
      </c>
      <c r="AK33" s="20">
        <v>2710</v>
      </c>
      <c r="AL33" s="20">
        <v>2042</v>
      </c>
      <c r="AM33" s="50"/>
      <c r="AN33" s="18">
        <v>28</v>
      </c>
      <c r="AO33" s="19" t="str">
        <f t="shared" si="11"/>
        <v>南風原町</v>
      </c>
      <c r="AP33" s="20">
        <v>25960</v>
      </c>
      <c r="AQ33" s="20">
        <v>472137</v>
      </c>
      <c r="AR33" s="20">
        <v>447872</v>
      </c>
      <c r="AS33" s="20">
        <v>1113907</v>
      </c>
      <c r="AT33" s="20">
        <v>1056166</v>
      </c>
      <c r="AU33" s="20">
        <v>375289</v>
      </c>
      <c r="AV33" s="20">
        <v>356056</v>
      </c>
      <c r="AW33" s="20">
        <v>70</v>
      </c>
      <c r="AX33" s="20">
        <v>1104</v>
      </c>
      <c r="AY33" s="20">
        <v>945</v>
      </c>
      <c r="AZ33" s="30"/>
      <c r="BA33" s="18">
        <v>28</v>
      </c>
      <c r="BB33" s="19" t="str">
        <f t="shared" si="12"/>
        <v>南風原町</v>
      </c>
      <c r="BC33" s="20">
        <v>0</v>
      </c>
      <c r="BD33" s="20">
        <v>1550276</v>
      </c>
      <c r="BE33" s="20">
        <v>1549204</v>
      </c>
      <c r="BF33" s="20">
        <v>63059855</v>
      </c>
      <c r="BG33" s="20">
        <v>63022566</v>
      </c>
      <c r="BH33" s="20">
        <v>10082111</v>
      </c>
      <c r="BI33" s="20">
        <v>10076118</v>
      </c>
      <c r="BJ33" s="20">
        <v>0</v>
      </c>
      <c r="BK33" s="20">
        <v>8456</v>
      </c>
      <c r="BL33" s="20">
        <v>8366</v>
      </c>
      <c r="BM33" s="30"/>
      <c r="BN33" s="18">
        <v>28</v>
      </c>
      <c r="BO33" s="19" t="str">
        <f t="shared" si="13"/>
        <v>南風原町</v>
      </c>
      <c r="BP33" s="20">
        <v>0</v>
      </c>
      <c r="BQ33" s="20">
        <v>606054</v>
      </c>
      <c r="BR33" s="20">
        <v>605749</v>
      </c>
      <c r="BS33" s="20">
        <v>22524678</v>
      </c>
      <c r="BT33" s="20">
        <v>22514983</v>
      </c>
      <c r="BU33" s="20">
        <v>7176908</v>
      </c>
      <c r="BV33" s="20">
        <v>7173770</v>
      </c>
      <c r="BW33" s="20">
        <v>0</v>
      </c>
      <c r="BX33" s="20">
        <v>4689</v>
      </c>
      <c r="BY33" s="20">
        <v>4644</v>
      </c>
      <c r="BZ33" s="30"/>
      <c r="CA33" s="18">
        <v>28</v>
      </c>
      <c r="CB33" s="19" t="str">
        <f t="shared" si="14"/>
        <v>南風原町</v>
      </c>
      <c r="CC33" s="20">
        <v>0</v>
      </c>
      <c r="CD33" s="20">
        <v>808714</v>
      </c>
      <c r="CE33" s="20">
        <v>808459</v>
      </c>
      <c r="CF33" s="20">
        <v>34382354</v>
      </c>
      <c r="CG33" s="20">
        <v>34380771</v>
      </c>
      <c r="CH33" s="20">
        <v>22971816</v>
      </c>
      <c r="CI33" s="20">
        <v>22970744</v>
      </c>
      <c r="CJ33" s="20">
        <v>0</v>
      </c>
      <c r="CK33" s="20">
        <v>1620</v>
      </c>
      <c r="CL33" s="20">
        <v>1609</v>
      </c>
      <c r="CM33" s="30"/>
      <c r="CN33" s="18">
        <v>28</v>
      </c>
      <c r="CO33" s="19" t="str">
        <f t="shared" si="15"/>
        <v>南風原町</v>
      </c>
      <c r="CP33" s="20">
        <v>377729</v>
      </c>
      <c r="CQ33" s="20">
        <v>2965044</v>
      </c>
      <c r="CR33" s="20">
        <v>2963412</v>
      </c>
      <c r="CS33" s="20">
        <v>119966887</v>
      </c>
      <c r="CT33" s="20">
        <v>119918320</v>
      </c>
      <c r="CU33" s="20">
        <v>40230835</v>
      </c>
      <c r="CV33" s="20">
        <v>40220632</v>
      </c>
      <c r="CW33" s="20">
        <v>546</v>
      </c>
      <c r="CX33" s="20">
        <v>14765</v>
      </c>
      <c r="CY33" s="20">
        <v>14619</v>
      </c>
      <c r="CZ33" s="50"/>
      <c r="DA33" s="18">
        <v>28</v>
      </c>
      <c r="DB33" s="19" t="str">
        <f t="shared" si="16"/>
        <v>南風原町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16"/>
      <c r="DN33" s="18">
        <v>28</v>
      </c>
      <c r="DO33" s="19" t="str">
        <f t="shared" si="17"/>
        <v>南風原町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16"/>
      <c r="EA33" s="18">
        <v>28</v>
      </c>
      <c r="EB33" s="19" t="str">
        <f t="shared" si="18"/>
        <v>南風原町</v>
      </c>
      <c r="EC33" s="20">
        <v>25360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16</v>
      </c>
      <c r="EK33" s="20">
        <v>0</v>
      </c>
      <c r="EL33" s="20">
        <v>0</v>
      </c>
      <c r="EM33" s="16"/>
      <c r="EN33" s="18">
        <v>28</v>
      </c>
      <c r="EO33" s="19" t="str">
        <f t="shared" si="19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20"/>
        <v>南風原町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N33" s="18">
        <v>28</v>
      </c>
      <c r="FO33" s="19" t="str">
        <f t="shared" si="21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22"/>
        <v>南風原町</v>
      </c>
      <c r="GC33" s="20">
        <v>160930</v>
      </c>
      <c r="GD33" s="20">
        <v>638130</v>
      </c>
      <c r="GE33" s="20">
        <v>398387</v>
      </c>
      <c r="GF33" s="20">
        <v>42329</v>
      </c>
      <c r="GG33" s="20">
        <v>28069</v>
      </c>
      <c r="GH33" s="20">
        <v>29618</v>
      </c>
      <c r="GI33" s="20">
        <v>19636</v>
      </c>
      <c r="GJ33" s="20">
        <v>267</v>
      </c>
      <c r="GK33" s="20">
        <v>965</v>
      </c>
      <c r="GL33" s="20">
        <v>581</v>
      </c>
      <c r="GN33" s="18">
        <v>28</v>
      </c>
      <c r="GO33" s="19" t="str">
        <f t="shared" si="23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24"/>
        <v>南風原町</v>
      </c>
      <c r="HC33" s="20">
        <v>0</v>
      </c>
      <c r="HD33" s="20">
        <v>0</v>
      </c>
      <c r="HE33" s="20">
        <v>0</v>
      </c>
      <c r="HF33" s="20">
        <v>0</v>
      </c>
      <c r="HG33" s="20">
        <v>0</v>
      </c>
      <c r="HH33" s="20">
        <v>0</v>
      </c>
      <c r="HI33" s="20">
        <v>0</v>
      </c>
      <c r="HJ33" s="20">
        <v>0</v>
      </c>
      <c r="HK33" s="20">
        <v>0</v>
      </c>
      <c r="HL33" s="20">
        <v>0</v>
      </c>
      <c r="HN33" s="18">
        <v>28</v>
      </c>
      <c r="HO33" s="19" t="str">
        <f t="shared" si="25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26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0"/>
        <v>641154</v>
      </c>
      <c r="IO33" s="7">
        <f t="shared" si="1"/>
        <v>6348137</v>
      </c>
      <c r="IP33" s="7">
        <f t="shared" si="2"/>
        <v>5618553</v>
      </c>
      <c r="IQ33" s="7">
        <f t="shared" si="3"/>
        <v>121284494</v>
      </c>
      <c r="IR33" s="7">
        <f t="shared" si="4"/>
        <v>121130986</v>
      </c>
      <c r="IS33" s="7">
        <f t="shared" si="5"/>
        <v>40724716</v>
      </c>
      <c r="IT33" s="7">
        <f t="shared" si="6"/>
        <v>1084</v>
      </c>
      <c r="IU33" s="7">
        <f t="shared" si="7"/>
        <v>19544</v>
      </c>
      <c r="IV33" s="7">
        <f t="shared" si="8"/>
        <v>18187</v>
      </c>
    </row>
    <row r="34" spans="1:256" s="7" customFormat="1" ht="15" customHeight="1">
      <c r="A34" s="18">
        <v>29</v>
      </c>
      <c r="B34" s="19" t="s">
        <v>82</v>
      </c>
      <c r="C34" s="20">
        <v>269</v>
      </c>
      <c r="D34" s="20">
        <v>101005</v>
      </c>
      <c r="E34" s="20">
        <v>78846</v>
      </c>
      <c r="F34" s="20">
        <v>3428</v>
      </c>
      <c r="G34" s="20">
        <v>2690</v>
      </c>
      <c r="H34" s="20">
        <v>3428</v>
      </c>
      <c r="I34" s="20">
        <v>2690</v>
      </c>
      <c r="J34" s="20">
        <v>7</v>
      </c>
      <c r="K34" s="20">
        <v>389</v>
      </c>
      <c r="L34" s="20">
        <v>295</v>
      </c>
      <c r="M34" s="16"/>
      <c r="N34" s="18">
        <v>29</v>
      </c>
      <c r="O34" s="19" t="str">
        <f t="shared" si="9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10"/>
        <v>渡嘉敷村</v>
      </c>
      <c r="AC34" s="20">
        <v>21516</v>
      </c>
      <c r="AD34" s="20">
        <v>409300</v>
      </c>
      <c r="AE34" s="20">
        <v>247380</v>
      </c>
      <c r="AF34" s="20">
        <v>13000</v>
      </c>
      <c r="AG34" s="20">
        <v>8336</v>
      </c>
      <c r="AH34" s="20">
        <v>13000</v>
      </c>
      <c r="AI34" s="20">
        <v>8336</v>
      </c>
      <c r="AJ34" s="20">
        <v>110</v>
      </c>
      <c r="AK34" s="20">
        <v>1344</v>
      </c>
      <c r="AL34" s="20">
        <v>700</v>
      </c>
      <c r="AM34" s="50"/>
      <c r="AN34" s="18">
        <v>29</v>
      </c>
      <c r="AO34" s="19" t="str">
        <f t="shared" si="11"/>
        <v>渡嘉敷村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30"/>
      <c r="BA34" s="18">
        <v>29</v>
      </c>
      <c r="BB34" s="19" t="str">
        <f t="shared" si="12"/>
        <v>渡嘉敷村</v>
      </c>
      <c r="BC34" s="20">
        <v>0</v>
      </c>
      <c r="BD34" s="20">
        <v>45648</v>
      </c>
      <c r="BE34" s="20">
        <v>38329</v>
      </c>
      <c r="BF34" s="20">
        <v>360554</v>
      </c>
      <c r="BG34" s="20">
        <v>302710</v>
      </c>
      <c r="BH34" s="20">
        <v>38437</v>
      </c>
      <c r="BI34" s="20">
        <v>32287</v>
      </c>
      <c r="BJ34" s="20">
        <v>0</v>
      </c>
      <c r="BK34" s="20">
        <v>233</v>
      </c>
      <c r="BL34" s="20">
        <v>193</v>
      </c>
      <c r="BM34" s="30"/>
      <c r="BN34" s="18">
        <v>29</v>
      </c>
      <c r="BO34" s="19" t="str">
        <f t="shared" si="13"/>
        <v>渡嘉敷村</v>
      </c>
      <c r="BP34" s="20">
        <v>0</v>
      </c>
      <c r="BQ34" s="20">
        <v>26164</v>
      </c>
      <c r="BR34" s="20">
        <v>25551</v>
      </c>
      <c r="BS34" s="20">
        <v>205609</v>
      </c>
      <c r="BT34" s="20">
        <v>200722</v>
      </c>
      <c r="BU34" s="20">
        <v>43940</v>
      </c>
      <c r="BV34" s="20">
        <v>42901</v>
      </c>
      <c r="BW34" s="20">
        <v>0</v>
      </c>
      <c r="BX34" s="20">
        <v>209</v>
      </c>
      <c r="BY34" s="20">
        <v>188</v>
      </c>
      <c r="BZ34" s="30"/>
      <c r="CA34" s="18">
        <v>29</v>
      </c>
      <c r="CB34" s="19" t="str">
        <f t="shared" si="14"/>
        <v>渡嘉敷村</v>
      </c>
      <c r="CC34" s="20">
        <v>0</v>
      </c>
      <c r="CD34" s="20">
        <v>66633</v>
      </c>
      <c r="CE34" s="20">
        <v>57746</v>
      </c>
      <c r="CF34" s="20">
        <v>411367</v>
      </c>
      <c r="CG34" s="20">
        <v>406588</v>
      </c>
      <c r="CH34" s="20">
        <v>247176</v>
      </c>
      <c r="CI34" s="20">
        <v>244038</v>
      </c>
      <c r="CJ34" s="20">
        <v>0</v>
      </c>
      <c r="CK34" s="20">
        <v>319</v>
      </c>
      <c r="CL34" s="20">
        <v>260</v>
      </c>
      <c r="CM34" s="30"/>
      <c r="CN34" s="18">
        <v>29</v>
      </c>
      <c r="CO34" s="19" t="str">
        <f t="shared" si="15"/>
        <v>渡嘉敷村</v>
      </c>
      <c r="CP34" s="20">
        <v>15798</v>
      </c>
      <c r="CQ34" s="20">
        <v>138445</v>
      </c>
      <c r="CR34" s="20">
        <v>121626</v>
      </c>
      <c r="CS34" s="20">
        <v>977530</v>
      </c>
      <c r="CT34" s="20">
        <v>910020</v>
      </c>
      <c r="CU34" s="20">
        <v>329553</v>
      </c>
      <c r="CV34" s="20">
        <v>319226</v>
      </c>
      <c r="CW34" s="20">
        <v>45</v>
      </c>
      <c r="CX34" s="20">
        <v>761</v>
      </c>
      <c r="CY34" s="20">
        <v>641</v>
      </c>
      <c r="CZ34" s="50"/>
      <c r="DA34" s="18">
        <v>29</v>
      </c>
      <c r="DB34" s="19" t="str">
        <f t="shared" si="16"/>
        <v>渡嘉敷村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16"/>
      <c r="DN34" s="18">
        <v>29</v>
      </c>
      <c r="DO34" s="19" t="str">
        <f t="shared" si="17"/>
        <v>渡嘉敷村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0</v>
      </c>
      <c r="DZ34" s="16"/>
      <c r="EA34" s="18">
        <v>29</v>
      </c>
      <c r="EB34" s="19" t="str">
        <f t="shared" si="18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9"/>
        <v>渡嘉敷村</v>
      </c>
      <c r="EP34" s="20">
        <v>5665072</v>
      </c>
      <c r="EQ34" s="20">
        <v>611210</v>
      </c>
      <c r="ER34" s="20">
        <v>502135</v>
      </c>
      <c r="ES34" s="20">
        <v>5805</v>
      </c>
      <c r="ET34" s="20">
        <v>4769</v>
      </c>
      <c r="EU34" s="20">
        <v>5805</v>
      </c>
      <c r="EV34" s="20">
        <v>4769</v>
      </c>
      <c r="EW34" s="20">
        <v>157</v>
      </c>
      <c r="EX34" s="20">
        <v>401</v>
      </c>
      <c r="EY34" s="20">
        <v>318</v>
      </c>
      <c r="FA34" s="18">
        <v>29</v>
      </c>
      <c r="FB34" s="19" t="str">
        <f t="shared" si="20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21"/>
        <v>渡嘉敷村</v>
      </c>
      <c r="FP34" s="20">
        <v>0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0</v>
      </c>
      <c r="FX34" s="20">
        <v>0</v>
      </c>
      <c r="FY34" s="20">
        <v>0</v>
      </c>
      <c r="GA34" s="18">
        <v>29</v>
      </c>
      <c r="GB34" s="19" t="str">
        <f t="shared" si="22"/>
        <v>渡嘉敷村</v>
      </c>
      <c r="GC34" s="20">
        <v>2800431</v>
      </c>
      <c r="GD34" s="20">
        <v>1845934</v>
      </c>
      <c r="GE34" s="20">
        <v>1447947</v>
      </c>
      <c r="GF34" s="20">
        <v>17532</v>
      </c>
      <c r="GG34" s="20">
        <v>13752</v>
      </c>
      <c r="GH34" s="20">
        <v>17532</v>
      </c>
      <c r="GI34" s="20">
        <v>13752</v>
      </c>
      <c r="GJ34" s="20">
        <v>353</v>
      </c>
      <c r="GK34" s="20">
        <v>2031</v>
      </c>
      <c r="GL34" s="20">
        <v>1369</v>
      </c>
      <c r="GN34" s="18">
        <v>29</v>
      </c>
      <c r="GO34" s="19" t="str">
        <f t="shared" si="23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24"/>
        <v>渡嘉敷村</v>
      </c>
      <c r="HC34" s="20">
        <v>0</v>
      </c>
      <c r="HD34" s="20">
        <v>0</v>
      </c>
      <c r="HE34" s="20">
        <v>0</v>
      </c>
      <c r="HF34" s="20">
        <v>0</v>
      </c>
      <c r="HG34" s="20">
        <v>0</v>
      </c>
      <c r="HH34" s="20">
        <v>0</v>
      </c>
      <c r="HI34" s="20">
        <v>0</v>
      </c>
      <c r="HJ34" s="20">
        <v>0</v>
      </c>
      <c r="HK34" s="20">
        <v>0</v>
      </c>
      <c r="HL34" s="20">
        <v>0</v>
      </c>
      <c r="HN34" s="18">
        <v>29</v>
      </c>
      <c r="HO34" s="19" t="str">
        <f t="shared" si="25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26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0"/>
        <v>8503086</v>
      </c>
      <c r="IO34" s="7">
        <f t="shared" si="1"/>
        <v>3105894</v>
      </c>
      <c r="IP34" s="7">
        <f t="shared" si="2"/>
        <v>2397934</v>
      </c>
      <c r="IQ34" s="7">
        <f t="shared" si="3"/>
        <v>1017295</v>
      </c>
      <c r="IR34" s="7">
        <f t="shared" si="4"/>
        <v>939567</v>
      </c>
      <c r="IS34" s="7">
        <f t="shared" si="5"/>
        <v>348773</v>
      </c>
      <c r="IT34" s="7">
        <f t="shared" si="6"/>
        <v>672</v>
      </c>
      <c r="IU34" s="7">
        <f t="shared" si="7"/>
        <v>4926</v>
      </c>
      <c r="IV34" s="7">
        <f t="shared" si="8"/>
        <v>3323</v>
      </c>
    </row>
    <row r="35" spans="1:256" s="7" customFormat="1" ht="15" customHeight="1">
      <c r="A35" s="22">
        <v>30</v>
      </c>
      <c r="B35" s="23" t="s">
        <v>83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9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10"/>
        <v>座間味村</v>
      </c>
      <c r="AC35" s="20">
        <v>67986</v>
      </c>
      <c r="AD35" s="20">
        <v>1061708</v>
      </c>
      <c r="AE35" s="20">
        <v>747285</v>
      </c>
      <c r="AF35" s="20">
        <v>41840</v>
      </c>
      <c r="AG35" s="20">
        <v>29414</v>
      </c>
      <c r="AH35" s="20">
        <v>41449</v>
      </c>
      <c r="AI35" s="20">
        <v>29171</v>
      </c>
      <c r="AJ35" s="24">
        <v>415</v>
      </c>
      <c r="AK35" s="24">
        <v>4634</v>
      </c>
      <c r="AL35" s="24">
        <v>3073</v>
      </c>
      <c r="AM35" s="50"/>
      <c r="AN35" s="18">
        <v>30</v>
      </c>
      <c r="AO35" s="19" t="str">
        <f t="shared" si="11"/>
        <v>座間味村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4">
        <v>0</v>
      </c>
      <c r="AX35" s="24">
        <v>0</v>
      </c>
      <c r="AY35" s="24">
        <v>0</v>
      </c>
      <c r="AZ35" s="30"/>
      <c r="BA35" s="18">
        <v>30</v>
      </c>
      <c r="BB35" s="19" t="str">
        <f t="shared" si="12"/>
        <v>座間味村</v>
      </c>
      <c r="BC35" s="20">
        <v>0</v>
      </c>
      <c r="BD35" s="20">
        <v>87203</v>
      </c>
      <c r="BE35" s="20">
        <v>68812</v>
      </c>
      <c r="BF35" s="20">
        <v>618396</v>
      </c>
      <c r="BG35" s="20">
        <v>518729</v>
      </c>
      <c r="BH35" s="20">
        <v>81102</v>
      </c>
      <c r="BI35" s="20">
        <v>68293</v>
      </c>
      <c r="BJ35" s="24">
        <v>0</v>
      </c>
      <c r="BK35" s="24">
        <v>468</v>
      </c>
      <c r="BL35" s="24">
        <v>356</v>
      </c>
      <c r="BM35" s="30"/>
      <c r="BN35" s="18">
        <v>30</v>
      </c>
      <c r="BO35" s="19" t="str">
        <f t="shared" si="13"/>
        <v>座間味村</v>
      </c>
      <c r="BP35" s="20">
        <v>0</v>
      </c>
      <c r="BQ35" s="20">
        <v>70797</v>
      </c>
      <c r="BR35" s="20">
        <v>67248</v>
      </c>
      <c r="BS35" s="20">
        <v>471209</v>
      </c>
      <c r="BT35" s="20">
        <v>460139</v>
      </c>
      <c r="BU35" s="20">
        <v>126197</v>
      </c>
      <c r="BV35" s="20">
        <v>123216</v>
      </c>
      <c r="BW35" s="24">
        <v>0</v>
      </c>
      <c r="BX35" s="24">
        <v>368</v>
      </c>
      <c r="BY35" s="24">
        <v>317</v>
      </c>
      <c r="BZ35" s="30"/>
      <c r="CA35" s="18">
        <v>30</v>
      </c>
      <c r="CB35" s="19" t="str">
        <f t="shared" si="14"/>
        <v>座間味村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4">
        <v>0</v>
      </c>
      <c r="CK35" s="24">
        <v>0</v>
      </c>
      <c r="CL35" s="24">
        <v>0</v>
      </c>
      <c r="CM35" s="30"/>
      <c r="CN35" s="18">
        <v>30</v>
      </c>
      <c r="CO35" s="19" t="str">
        <f t="shared" si="15"/>
        <v>座間味村</v>
      </c>
      <c r="CP35" s="20">
        <v>10345</v>
      </c>
      <c r="CQ35" s="20">
        <v>158000</v>
      </c>
      <c r="CR35" s="20">
        <v>136060</v>
      </c>
      <c r="CS35" s="20">
        <v>1089605</v>
      </c>
      <c r="CT35" s="20">
        <v>978868</v>
      </c>
      <c r="CU35" s="20">
        <v>207299</v>
      </c>
      <c r="CV35" s="20">
        <v>191509</v>
      </c>
      <c r="CW35" s="24">
        <v>72</v>
      </c>
      <c r="CX35" s="24">
        <v>836</v>
      </c>
      <c r="CY35" s="24">
        <v>673</v>
      </c>
      <c r="CZ35" s="50"/>
      <c r="DA35" s="18">
        <v>30</v>
      </c>
      <c r="DB35" s="19" t="str">
        <f t="shared" si="16"/>
        <v>座間味村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4">
        <v>0</v>
      </c>
      <c r="DK35" s="24">
        <v>0</v>
      </c>
      <c r="DL35" s="24">
        <v>0</v>
      </c>
      <c r="DM35" s="16"/>
      <c r="DN35" s="18">
        <v>30</v>
      </c>
      <c r="DO35" s="19" t="str">
        <f t="shared" si="17"/>
        <v>座間味村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0</v>
      </c>
      <c r="DX35" s="20">
        <v>0</v>
      </c>
      <c r="DY35" s="20">
        <v>0</v>
      </c>
      <c r="DZ35" s="16"/>
      <c r="EA35" s="18">
        <v>30</v>
      </c>
      <c r="EB35" s="19" t="str">
        <f t="shared" si="18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9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20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21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22"/>
        <v>座間味村</v>
      </c>
      <c r="GC35" s="20">
        <v>8341753</v>
      </c>
      <c r="GD35" s="20">
        <v>1267975</v>
      </c>
      <c r="GE35" s="20">
        <v>939598</v>
      </c>
      <c r="GF35" s="20">
        <v>12756</v>
      </c>
      <c r="GG35" s="20">
        <v>9447</v>
      </c>
      <c r="GH35" s="20">
        <v>12686</v>
      </c>
      <c r="GI35" s="20">
        <v>9386</v>
      </c>
      <c r="GJ35" s="24">
        <v>560</v>
      </c>
      <c r="GK35" s="24">
        <v>1177</v>
      </c>
      <c r="GL35" s="24">
        <v>822</v>
      </c>
      <c r="GN35" s="18">
        <v>30</v>
      </c>
      <c r="GO35" s="19" t="str">
        <f t="shared" si="23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24"/>
        <v>座間味村</v>
      </c>
      <c r="HC35" s="20">
        <v>0</v>
      </c>
      <c r="HD35" s="20">
        <v>0</v>
      </c>
      <c r="HE35" s="20">
        <v>0</v>
      </c>
      <c r="HF35" s="20">
        <v>0</v>
      </c>
      <c r="HG35" s="20">
        <v>0</v>
      </c>
      <c r="HH35" s="20">
        <v>0</v>
      </c>
      <c r="HI35" s="20">
        <v>0</v>
      </c>
      <c r="HJ35" s="24">
        <v>0</v>
      </c>
      <c r="HK35" s="24">
        <v>0</v>
      </c>
      <c r="HL35" s="24">
        <v>0</v>
      </c>
      <c r="HN35" s="18">
        <v>30</v>
      </c>
      <c r="HO35" s="19" t="str">
        <f t="shared" si="25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26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0">
        <v>0</v>
      </c>
      <c r="IK35" s="20">
        <v>0</v>
      </c>
      <c r="IL35" s="20">
        <v>0</v>
      </c>
      <c r="IN35" s="17">
        <f t="shared" si="0"/>
        <v>8420084</v>
      </c>
      <c r="IO35" s="7">
        <f t="shared" si="1"/>
        <v>2487683</v>
      </c>
      <c r="IP35" s="7">
        <f t="shared" si="2"/>
        <v>1822943</v>
      </c>
      <c r="IQ35" s="7">
        <f t="shared" si="3"/>
        <v>1144201</v>
      </c>
      <c r="IR35" s="7">
        <f t="shared" si="4"/>
        <v>1017729</v>
      </c>
      <c r="IS35" s="7">
        <f t="shared" si="5"/>
        <v>230066</v>
      </c>
      <c r="IT35" s="7">
        <f t="shared" si="6"/>
        <v>1047</v>
      </c>
      <c r="IU35" s="7">
        <f t="shared" si="7"/>
        <v>6647</v>
      </c>
      <c r="IV35" s="7">
        <f t="shared" si="8"/>
        <v>4568</v>
      </c>
    </row>
    <row r="36" spans="1:256" s="7" customFormat="1" ht="15" customHeight="1">
      <c r="A36" s="22">
        <v>31</v>
      </c>
      <c r="B36" s="23" t="s">
        <v>84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43319</v>
      </c>
      <c r="AD36" s="20">
        <v>3003319</v>
      </c>
      <c r="AE36" s="20">
        <v>1370276</v>
      </c>
      <c r="AF36" s="20">
        <v>92954</v>
      </c>
      <c r="AG36" s="20">
        <v>43407</v>
      </c>
      <c r="AH36" s="20">
        <v>92920</v>
      </c>
      <c r="AI36" s="20">
        <v>43407</v>
      </c>
      <c r="AJ36" s="24">
        <v>243</v>
      </c>
      <c r="AK36" s="24">
        <v>7004</v>
      </c>
      <c r="AL36" s="24">
        <v>2689</v>
      </c>
      <c r="AM36" s="50"/>
      <c r="AN36" s="18">
        <v>31</v>
      </c>
      <c r="AO36" s="19" t="str">
        <f>AB36</f>
        <v>粟 国 村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4">
        <v>0</v>
      </c>
      <c r="AX36" s="24">
        <v>0</v>
      </c>
      <c r="AY36" s="24">
        <v>0</v>
      </c>
      <c r="AZ36" s="30"/>
      <c r="BA36" s="18">
        <v>31</v>
      </c>
      <c r="BB36" s="19" t="str">
        <f>AO36</f>
        <v>粟 国 村</v>
      </c>
      <c r="BC36" s="20">
        <v>0</v>
      </c>
      <c r="BD36" s="20">
        <v>184803</v>
      </c>
      <c r="BE36" s="20">
        <v>68069</v>
      </c>
      <c r="BF36" s="20">
        <v>259954</v>
      </c>
      <c r="BG36" s="20">
        <v>96333</v>
      </c>
      <c r="BH36" s="20">
        <v>41139</v>
      </c>
      <c r="BI36" s="20">
        <v>15260</v>
      </c>
      <c r="BJ36" s="24">
        <v>0</v>
      </c>
      <c r="BK36" s="24">
        <v>959</v>
      </c>
      <c r="BL36" s="24">
        <v>347</v>
      </c>
      <c r="BM36" s="30"/>
      <c r="BN36" s="18">
        <v>31</v>
      </c>
      <c r="BO36" s="19" t="str">
        <f>BB36</f>
        <v>粟 国 村</v>
      </c>
      <c r="BP36" s="20">
        <v>0</v>
      </c>
      <c r="BQ36" s="20">
        <v>180463</v>
      </c>
      <c r="BR36" s="20">
        <v>111046</v>
      </c>
      <c r="BS36" s="20">
        <v>252636</v>
      </c>
      <c r="BT36" s="20">
        <v>156296</v>
      </c>
      <c r="BU36" s="20">
        <v>79995</v>
      </c>
      <c r="BV36" s="20">
        <v>49523</v>
      </c>
      <c r="BW36" s="24">
        <v>0</v>
      </c>
      <c r="BX36" s="24">
        <v>820</v>
      </c>
      <c r="BY36" s="24">
        <v>325</v>
      </c>
      <c r="BZ36" s="30"/>
      <c r="CA36" s="18">
        <v>31</v>
      </c>
      <c r="CB36" s="19" t="str">
        <f>BO36</f>
        <v>粟 国 村</v>
      </c>
      <c r="CC36" s="20">
        <v>0</v>
      </c>
      <c r="CD36" s="20">
        <v>4680</v>
      </c>
      <c r="CE36" s="20">
        <v>3909</v>
      </c>
      <c r="CF36" s="20">
        <v>6384</v>
      </c>
      <c r="CG36" s="20">
        <v>5704</v>
      </c>
      <c r="CH36" s="20">
        <v>3962</v>
      </c>
      <c r="CI36" s="20">
        <v>3526</v>
      </c>
      <c r="CJ36" s="24">
        <v>0</v>
      </c>
      <c r="CK36" s="24">
        <v>11</v>
      </c>
      <c r="CL36" s="24">
        <v>8</v>
      </c>
      <c r="CM36" s="30"/>
      <c r="CN36" s="18">
        <v>31</v>
      </c>
      <c r="CO36" s="19" t="str">
        <f>CB36</f>
        <v>粟 国 村</v>
      </c>
      <c r="CP36" s="20">
        <v>1142</v>
      </c>
      <c r="CQ36" s="20">
        <v>369946</v>
      </c>
      <c r="CR36" s="20">
        <v>183024</v>
      </c>
      <c r="CS36" s="20">
        <v>518974</v>
      </c>
      <c r="CT36" s="20">
        <v>258333</v>
      </c>
      <c r="CU36" s="20">
        <v>125096</v>
      </c>
      <c r="CV36" s="20">
        <v>68309</v>
      </c>
      <c r="CW36" s="24">
        <v>5</v>
      </c>
      <c r="CX36" s="24">
        <v>1790</v>
      </c>
      <c r="CY36" s="24">
        <v>680</v>
      </c>
      <c r="CZ36" s="50"/>
      <c r="DA36" s="18">
        <v>31</v>
      </c>
      <c r="DB36" s="19" t="str">
        <f>CO36</f>
        <v>粟 国 村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4">
        <v>0</v>
      </c>
      <c r="DK36" s="24">
        <v>0</v>
      </c>
      <c r="DL36" s="24">
        <v>0</v>
      </c>
      <c r="DM36" s="16"/>
      <c r="DN36" s="18">
        <v>31</v>
      </c>
      <c r="DO36" s="19" t="str">
        <f>DB36</f>
        <v>粟 国 村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0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22692</v>
      </c>
      <c r="GD36" s="20">
        <v>2366273</v>
      </c>
      <c r="GE36" s="20">
        <v>1074689</v>
      </c>
      <c r="GF36" s="20">
        <v>7097</v>
      </c>
      <c r="GG36" s="20">
        <v>3224</v>
      </c>
      <c r="GH36" s="20">
        <v>7097</v>
      </c>
      <c r="GI36" s="20">
        <v>3223</v>
      </c>
      <c r="GJ36" s="24">
        <v>194</v>
      </c>
      <c r="GK36" s="24">
        <v>8454</v>
      </c>
      <c r="GL36" s="24">
        <v>3417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0</v>
      </c>
      <c r="HD36" s="20">
        <v>0</v>
      </c>
      <c r="HE36" s="20">
        <v>0</v>
      </c>
      <c r="HF36" s="20">
        <v>0</v>
      </c>
      <c r="HG36" s="20">
        <v>0</v>
      </c>
      <c r="HH36" s="20">
        <v>0</v>
      </c>
      <c r="HI36" s="20">
        <v>0</v>
      </c>
      <c r="HJ36" s="24">
        <v>0</v>
      </c>
      <c r="HK36" s="24">
        <v>0</v>
      </c>
      <c r="HL36" s="24">
        <v>0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N36" s="17">
        <f t="shared" si="0"/>
        <v>67153</v>
      </c>
      <c r="IO36" s="7">
        <f t="shared" si="1"/>
        <v>5739538</v>
      </c>
      <c r="IP36" s="7">
        <f t="shared" si="2"/>
        <v>2627989</v>
      </c>
      <c r="IQ36" s="7">
        <f t="shared" si="3"/>
        <v>619025</v>
      </c>
      <c r="IR36" s="7">
        <f t="shared" si="4"/>
        <v>304964</v>
      </c>
      <c r="IS36" s="7">
        <f t="shared" si="5"/>
        <v>114939</v>
      </c>
      <c r="IT36" s="7">
        <f t="shared" si="6"/>
        <v>442</v>
      </c>
      <c r="IU36" s="7">
        <f t="shared" si="7"/>
        <v>17248</v>
      </c>
      <c r="IV36" s="7">
        <f t="shared" si="8"/>
        <v>6786</v>
      </c>
    </row>
    <row r="37" spans="1:256" s="7" customFormat="1" ht="15" customHeight="1">
      <c r="A37" s="22">
        <v>30</v>
      </c>
      <c r="B37" s="23" t="s">
        <v>85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27278</v>
      </c>
      <c r="AD37" s="20">
        <v>216686</v>
      </c>
      <c r="AE37" s="20">
        <v>64183</v>
      </c>
      <c r="AF37" s="20">
        <v>6528</v>
      </c>
      <c r="AG37" s="20">
        <v>1928</v>
      </c>
      <c r="AH37" s="20">
        <v>6475</v>
      </c>
      <c r="AI37" s="20">
        <v>1925</v>
      </c>
      <c r="AJ37" s="20">
        <v>11</v>
      </c>
      <c r="AK37" s="20">
        <v>1407</v>
      </c>
      <c r="AL37" s="20">
        <v>342</v>
      </c>
      <c r="AM37" s="50"/>
      <c r="AN37" s="18">
        <v>32</v>
      </c>
      <c r="AO37" s="19" t="str">
        <f>AB37</f>
        <v>渡名喜村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30"/>
      <c r="BA37" s="18">
        <v>32</v>
      </c>
      <c r="BB37" s="19" t="str">
        <f>AO37</f>
        <v>渡名喜村</v>
      </c>
      <c r="BC37" s="20">
        <v>0</v>
      </c>
      <c r="BD37" s="20">
        <v>51242</v>
      </c>
      <c r="BE37" s="20">
        <v>12043</v>
      </c>
      <c r="BF37" s="20">
        <v>65953</v>
      </c>
      <c r="BG37" s="20">
        <v>15628</v>
      </c>
      <c r="BH37" s="20">
        <v>10395</v>
      </c>
      <c r="BI37" s="20">
        <v>2452</v>
      </c>
      <c r="BJ37" s="20">
        <v>0</v>
      </c>
      <c r="BK37" s="20">
        <v>258</v>
      </c>
      <c r="BL37" s="20">
        <v>61</v>
      </c>
      <c r="BM37" s="30"/>
      <c r="BN37" s="18">
        <v>32</v>
      </c>
      <c r="BO37" s="19" t="str">
        <f>BB37</f>
        <v>渡名喜村</v>
      </c>
      <c r="BP37" s="20">
        <v>0</v>
      </c>
      <c r="BQ37" s="20">
        <v>41095</v>
      </c>
      <c r="BR37" s="20">
        <v>16099</v>
      </c>
      <c r="BS37" s="20">
        <v>53087</v>
      </c>
      <c r="BT37" s="20">
        <v>20870</v>
      </c>
      <c r="BU37" s="20">
        <v>16668</v>
      </c>
      <c r="BV37" s="20">
        <v>6523</v>
      </c>
      <c r="BW37" s="20">
        <v>0</v>
      </c>
      <c r="BX37" s="20">
        <v>217</v>
      </c>
      <c r="BY37" s="20">
        <v>58</v>
      </c>
      <c r="BZ37" s="30"/>
      <c r="CA37" s="18">
        <v>32</v>
      </c>
      <c r="CB37" s="19" t="str">
        <f>BO37</f>
        <v>渡名喜村</v>
      </c>
      <c r="CC37" s="20">
        <v>0</v>
      </c>
      <c r="CD37" s="20">
        <v>24769</v>
      </c>
      <c r="CE37" s="20">
        <v>18538</v>
      </c>
      <c r="CF37" s="20">
        <v>31706</v>
      </c>
      <c r="CG37" s="20">
        <v>23737</v>
      </c>
      <c r="CH37" s="20">
        <v>19391</v>
      </c>
      <c r="CI37" s="20">
        <v>14517</v>
      </c>
      <c r="CJ37" s="20">
        <v>0</v>
      </c>
      <c r="CK37" s="20">
        <v>118</v>
      </c>
      <c r="CL37" s="20">
        <v>67</v>
      </c>
      <c r="CM37" s="30"/>
      <c r="CN37" s="18">
        <v>32</v>
      </c>
      <c r="CO37" s="19" t="str">
        <f>CB37</f>
        <v>渡名喜村</v>
      </c>
      <c r="CP37" s="20">
        <v>7725</v>
      </c>
      <c r="CQ37" s="20">
        <v>117106</v>
      </c>
      <c r="CR37" s="20">
        <v>46680</v>
      </c>
      <c r="CS37" s="20">
        <v>150746</v>
      </c>
      <c r="CT37" s="20">
        <v>60235</v>
      </c>
      <c r="CU37" s="20">
        <v>46454</v>
      </c>
      <c r="CV37" s="20">
        <v>23492</v>
      </c>
      <c r="CW37" s="24">
        <v>20</v>
      </c>
      <c r="CX37" s="24">
        <v>593</v>
      </c>
      <c r="CY37" s="24">
        <v>186</v>
      </c>
      <c r="CZ37" s="50"/>
      <c r="DA37" s="18">
        <v>32</v>
      </c>
      <c r="DB37" s="19" t="str">
        <f>CO37</f>
        <v>渡名喜村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16"/>
      <c r="DN37" s="18">
        <v>32</v>
      </c>
      <c r="DO37" s="19" t="str">
        <f>DB37</f>
        <v>渡名喜村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  <c r="DV37" s="20">
        <v>0</v>
      </c>
      <c r="DW37" s="20">
        <v>0</v>
      </c>
      <c r="DX37" s="20">
        <v>0</v>
      </c>
      <c r="DY37" s="20">
        <v>0</v>
      </c>
      <c r="DZ37" s="16"/>
      <c r="EA37" s="18">
        <v>32</v>
      </c>
      <c r="EB37" s="19" t="str">
        <f>DO37</f>
        <v>渡名喜村</v>
      </c>
      <c r="EC37" s="20">
        <v>196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3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218661</v>
      </c>
      <c r="EQ37" s="20">
        <v>199982</v>
      </c>
      <c r="ER37" s="20">
        <v>60584</v>
      </c>
      <c r="ES37" s="20">
        <v>1233</v>
      </c>
      <c r="ET37" s="20">
        <v>374</v>
      </c>
      <c r="EU37" s="20">
        <v>1233</v>
      </c>
      <c r="EV37" s="20">
        <v>374</v>
      </c>
      <c r="EW37" s="20">
        <v>6</v>
      </c>
      <c r="EX37" s="20">
        <v>181</v>
      </c>
      <c r="EY37" s="20">
        <v>56</v>
      </c>
      <c r="FA37" s="18">
        <v>32</v>
      </c>
      <c r="FB37" s="19" t="str">
        <f>EO37</f>
        <v>渡名喜村</v>
      </c>
      <c r="FC37" s="20">
        <v>0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0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0</v>
      </c>
      <c r="FQ37" s="20">
        <v>0</v>
      </c>
      <c r="FR37" s="20">
        <v>0</v>
      </c>
      <c r="FS37" s="20">
        <v>0</v>
      </c>
      <c r="FT37" s="20">
        <v>0</v>
      </c>
      <c r="FU37" s="20">
        <v>0</v>
      </c>
      <c r="FV37" s="20">
        <v>0</v>
      </c>
      <c r="FW37" s="20">
        <v>0</v>
      </c>
      <c r="FX37" s="20">
        <v>0</v>
      </c>
      <c r="FY37" s="20">
        <v>0</v>
      </c>
      <c r="GA37" s="18">
        <v>32</v>
      </c>
      <c r="GB37" s="19" t="str">
        <f>FO37</f>
        <v>渡名喜村</v>
      </c>
      <c r="GC37" s="20">
        <v>654629</v>
      </c>
      <c r="GD37" s="20">
        <v>1674167</v>
      </c>
      <c r="GE37" s="20">
        <v>598287</v>
      </c>
      <c r="GF37" s="20">
        <v>9853</v>
      </c>
      <c r="GG37" s="20">
        <v>3409</v>
      </c>
      <c r="GH37" s="20">
        <v>9853</v>
      </c>
      <c r="GI37" s="20">
        <v>3409</v>
      </c>
      <c r="GJ37" s="20">
        <v>174</v>
      </c>
      <c r="GK37" s="20">
        <v>3869</v>
      </c>
      <c r="GL37" s="20">
        <v>1125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0</v>
      </c>
      <c r="HD37" s="20">
        <v>0</v>
      </c>
      <c r="HE37" s="20">
        <v>0</v>
      </c>
      <c r="HF37" s="20">
        <v>0</v>
      </c>
      <c r="HG37" s="20">
        <v>0</v>
      </c>
      <c r="HH37" s="20">
        <v>0</v>
      </c>
      <c r="HI37" s="20">
        <v>0</v>
      </c>
      <c r="HJ37" s="20">
        <v>0</v>
      </c>
      <c r="HK37" s="20">
        <v>0</v>
      </c>
      <c r="HL37" s="20">
        <v>0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0"/>
        <v>908489</v>
      </c>
      <c r="IO37" s="7">
        <f t="shared" si="1"/>
        <v>2207941</v>
      </c>
      <c r="IP37" s="7">
        <f t="shared" si="2"/>
        <v>769734</v>
      </c>
      <c r="IQ37" s="7">
        <f t="shared" si="3"/>
        <v>168360</v>
      </c>
      <c r="IR37" s="7">
        <f t="shared" si="4"/>
        <v>65946</v>
      </c>
      <c r="IS37" s="7">
        <f t="shared" si="5"/>
        <v>29200</v>
      </c>
      <c r="IT37" s="7">
        <f t="shared" si="6"/>
        <v>214</v>
      </c>
      <c r="IU37" s="7">
        <f t="shared" si="7"/>
        <v>6050</v>
      </c>
      <c r="IV37" s="7">
        <f t="shared" si="8"/>
        <v>1709</v>
      </c>
    </row>
    <row r="38" spans="1:256" s="7" customFormat="1" ht="15" customHeight="1">
      <c r="A38" s="25">
        <v>33</v>
      </c>
      <c r="B38" s="26" t="s">
        <v>86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46" ref="O38:O46">B38</f>
        <v>南大東村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30"/>
      <c r="AA38" s="18">
        <v>33</v>
      </c>
      <c r="AB38" s="26" t="str">
        <f aca="true" t="shared" si="47" ref="AB38:AB46">O38</f>
        <v>南大東村</v>
      </c>
      <c r="AC38" s="20">
        <v>690744</v>
      </c>
      <c r="AD38" s="20">
        <v>17360716</v>
      </c>
      <c r="AE38" s="20">
        <v>17217511</v>
      </c>
      <c r="AF38" s="20">
        <v>571021</v>
      </c>
      <c r="AG38" s="20">
        <v>566479</v>
      </c>
      <c r="AH38" s="20">
        <v>571021</v>
      </c>
      <c r="AI38" s="20">
        <v>566479</v>
      </c>
      <c r="AJ38" s="27">
        <v>666</v>
      </c>
      <c r="AK38" s="27">
        <v>2164</v>
      </c>
      <c r="AL38" s="27">
        <v>2071</v>
      </c>
      <c r="AM38" s="50"/>
      <c r="AN38" s="18">
        <v>33</v>
      </c>
      <c r="AO38" s="26" t="str">
        <f aca="true" t="shared" si="48" ref="AO38:AO46">AB38</f>
        <v>南大東村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30"/>
      <c r="BA38" s="18">
        <v>33</v>
      </c>
      <c r="BB38" s="26" t="str">
        <f aca="true" t="shared" si="49" ref="BB38:BB46">AO38</f>
        <v>南大東村</v>
      </c>
      <c r="BC38" s="27">
        <v>0</v>
      </c>
      <c r="BD38" s="27">
        <v>81562</v>
      </c>
      <c r="BE38" s="27">
        <v>65868</v>
      </c>
      <c r="BF38" s="27">
        <v>198382</v>
      </c>
      <c r="BG38" s="27">
        <v>154407</v>
      </c>
      <c r="BH38" s="27">
        <v>26325</v>
      </c>
      <c r="BI38" s="27">
        <v>20593</v>
      </c>
      <c r="BJ38" s="27">
        <v>0</v>
      </c>
      <c r="BK38" s="27">
        <v>406</v>
      </c>
      <c r="BL38" s="27">
        <v>314</v>
      </c>
      <c r="BM38" s="30"/>
      <c r="BN38" s="18">
        <v>33</v>
      </c>
      <c r="BO38" s="26" t="str">
        <f aca="true" t="shared" si="50" ref="BO38:BO46">BB38</f>
        <v>南大東村</v>
      </c>
      <c r="BP38" s="27">
        <v>0</v>
      </c>
      <c r="BQ38" s="27">
        <v>149960</v>
      </c>
      <c r="BR38" s="27">
        <v>141081</v>
      </c>
      <c r="BS38" s="27">
        <v>292321</v>
      </c>
      <c r="BT38" s="27">
        <v>272816</v>
      </c>
      <c r="BU38" s="27">
        <v>80444</v>
      </c>
      <c r="BV38" s="27">
        <v>75182</v>
      </c>
      <c r="BW38" s="27">
        <v>0</v>
      </c>
      <c r="BX38" s="27">
        <v>334</v>
      </c>
      <c r="BY38" s="27">
        <v>274</v>
      </c>
      <c r="BZ38" s="30"/>
      <c r="CA38" s="18">
        <v>33</v>
      </c>
      <c r="CB38" s="26" t="str">
        <f aca="true" t="shared" si="51" ref="CB38:CB46">BO38</f>
        <v>南大東村</v>
      </c>
      <c r="CC38" s="27">
        <v>0</v>
      </c>
      <c r="CD38" s="27">
        <v>121536</v>
      </c>
      <c r="CE38" s="27">
        <v>121167</v>
      </c>
      <c r="CF38" s="27">
        <v>282032</v>
      </c>
      <c r="CG38" s="27">
        <v>280854</v>
      </c>
      <c r="CH38" s="27">
        <v>171001</v>
      </c>
      <c r="CI38" s="27">
        <v>170287</v>
      </c>
      <c r="CJ38" s="27">
        <v>0</v>
      </c>
      <c r="CK38" s="27">
        <v>207</v>
      </c>
      <c r="CL38" s="27">
        <v>203</v>
      </c>
      <c r="CM38" s="30"/>
      <c r="CN38" s="18">
        <v>33</v>
      </c>
      <c r="CO38" s="26" t="str">
        <f aca="true" t="shared" si="52" ref="CO38:CO46">CB38</f>
        <v>南大東村</v>
      </c>
      <c r="CP38" s="20">
        <v>98885</v>
      </c>
      <c r="CQ38" s="20">
        <v>353058</v>
      </c>
      <c r="CR38" s="20">
        <v>328116</v>
      </c>
      <c r="CS38" s="20">
        <v>772735</v>
      </c>
      <c r="CT38" s="20">
        <v>708077</v>
      </c>
      <c r="CU38" s="20">
        <v>277770</v>
      </c>
      <c r="CV38" s="20">
        <v>266062</v>
      </c>
      <c r="CW38" s="27">
        <v>117</v>
      </c>
      <c r="CX38" s="27">
        <v>947</v>
      </c>
      <c r="CY38" s="27">
        <v>791</v>
      </c>
      <c r="CZ38" s="50"/>
      <c r="DA38" s="18">
        <v>33</v>
      </c>
      <c r="DB38" s="26" t="str">
        <f aca="true" t="shared" si="53" ref="DB38:DB46">CO38</f>
        <v>南大東村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7">
        <v>0</v>
      </c>
      <c r="DK38" s="27">
        <v>0</v>
      </c>
      <c r="DL38" s="27">
        <v>0</v>
      </c>
      <c r="DM38" s="16"/>
      <c r="DN38" s="18">
        <v>33</v>
      </c>
      <c r="DO38" s="26" t="str">
        <f aca="true" t="shared" si="54" ref="DO38:DO46">DB38</f>
        <v>南大東村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0</v>
      </c>
      <c r="DZ38" s="16"/>
      <c r="EA38" s="18">
        <v>33</v>
      </c>
      <c r="EB38" s="26" t="str">
        <f aca="true" t="shared" si="55" ref="EB38:EB46">DO38</f>
        <v>南大東村</v>
      </c>
      <c r="EC38" s="20">
        <v>1500500</v>
      </c>
      <c r="ED38" s="20">
        <v>19724</v>
      </c>
      <c r="EE38" s="20">
        <v>11574</v>
      </c>
      <c r="EF38" s="20">
        <v>158</v>
      </c>
      <c r="EG38" s="20">
        <v>93</v>
      </c>
      <c r="EH38" s="20">
        <v>158</v>
      </c>
      <c r="EI38" s="20">
        <v>93</v>
      </c>
      <c r="EJ38" s="27">
        <v>156</v>
      </c>
      <c r="EK38" s="27">
        <v>15</v>
      </c>
      <c r="EL38" s="27">
        <v>12</v>
      </c>
      <c r="EM38" s="16"/>
      <c r="EN38" s="18">
        <v>33</v>
      </c>
      <c r="EO38" s="26" t="str">
        <f aca="true" t="shared" si="56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57" ref="FB38:FB46">EO38</f>
        <v>南大東村</v>
      </c>
      <c r="FC38" s="20">
        <v>0</v>
      </c>
      <c r="FD38" s="20">
        <v>0</v>
      </c>
      <c r="FE38" s="20">
        <v>0</v>
      </c>
      <c r="FF38" s="20">
        <v>0</v>
      </c>
      <c r="FG38" s="20">
        <v>0</v>
      </c>
      <c r="FH38" s="20">
        <v>0</v>
      </c>
      <c r="FI38" s="20">
        <v>0</v>
      </c>
      <c r="FJ38" s="27">
        <v>0</v>
      </c>
      <c r="FK38" s="27">
        <v>0</v>
      </c>
      <c r="FL38" s="27">
        <v>0</v>
      </c>
      <c r="FN38" s="18">
        <v>33</v>
      </c>
      <c r="FO38" s="26" t="str">
        <f aca="true" t="shared" si="58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59" ref="GB38:GB46">FO38</f>
        <v>南大東村</v>
      </c>
      <c r="GC38" s="20">
        <v>727119</v>
      </c>
      <c r="GD38" s="20">
        <v>358821</v>
      </c>
      <c r="GE38" s="20">
        <v>221475</v>
      </c>
      <c r="GF38" s="20">
        <v>11783</v>
      </c>
      <c r="GG38" s="20">
        <v>10690</v>
      </c>
      <c r="GH38" s="20">
        <v>11783</v>
      </c>
      <c r="GI38" s="20">
        <v>10690</v>
      </c>
      <c r="GJ38" s="27">
        <v>105</v>
      </c>
      <c r="GK38" s="27">
        <v>589</v>
      </c>
      <c r="GL38" s="27">
        <v>187</v>
      </c>
      <c r="GN38" s="18">
        <v>33</v>
      </c>
      <c r="GO38" s="26" t="str">
        <f aca="true" t="shared" si="60" ref="GO38:GO46">GB38</f>
        <v>南大東村</v>
      </c>
      <c r="GP38" s="20">
        <v>0</v>
      </c>
      <c r="GQ38" s="20">
        <v>58211</v>
      </c>
      <c r="GR38" s="20">
        <v>58211</v>
      </c>
      <c r="GS38" s="20">
        <v>5691</v>
      </c>
      <c r="GT38" s="20">
        <v>5691</v>
      </c>
      <c r="GU38" s="20">
        <v>5040</v>
      </c>
      <c r="GV38" s="20">
        <v>5040</v>
      </c>
      <c r="GW38" s="27">
        <v>0</v>
      </c>
      <c r="GX38" s="27">
        <v>16</v>
      </c>
      <c r="GY38" s="27">
        <v>16</v>
      </c>
      <c r="HA38" s="18">
        <v>33</v>
      </c>
      <c r="HB38" s="26" t="str">
        <f aca="true" t="shared" si="61" ref="HB38:HB46">GO38</f>
        <v>南大東村</v>
      </c>
      <c r="HC38" s="20">
        <v>0</v>
      </c>
      <c r="HD38" s="20">
        <v>0</v>
      </c>
      <c r="HE38" s="20">
        <v>0</v>
      </c>
      <c r="HF38" s="20">
        <v>0</v>
      </c>
      <c r="HG38" s="20">
        <v>0</v>
      </c>
      <c r="HH38" s="20">
        <v>0</v>
      </c>
      <c r="HI38" s="20">
        <v>0</v>
      </c>
      <c r="HJ38" s="27">
        <v>0</v>
      </c>
      <c r="HK38" s="27">
        <v>0</v>
      </c>
      <c r="HL38" s="27">
        <v>0</v>
      </c>
      <c r="HN38" s="18">
        <v>33</v>
      </c>
      <c r="HO38" s="26" t="str">
        <f aca="true" t="shared" si="62" ref="HO38:HO46">HB38</f>
        <v>南大東村</v>
      </c>
      <c r="HP38" s="20">
        <v>0</v>
      </c>
      <c r="HQ38" s="20">
        <v>0</v>
      </c>
      <c r="HR38" s="20">
        <v>0</v>
      </c>
      <c r="HS38" s="20">
        <v>0</v>
      </c>
      <c r="HT38" s="20">
        <v>0</v>
      </c>
      <c r="HU38" s="20">
        <v>0</v>
      </c>
      <c r="HV38" s="20">
        <v>0</v>
      </c>
      <c r="HW38" s="27">
        <v>0</v>
      </c>
      <c r="HX38" s="27">
        <v>0</v>
      </c>
      <c r="HY38" s="27">
        <v>0</v>
      </c>
      <c r="IA38" s="18">
        <v>33</v>
      </c>
      <c r="IB38" s="26" t="str">
        <f aca="true" t="shared" si="63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0">
        <v>0</v>
      </c>
      <c r="IK38" s="20">
        <v>0</v>
      </c>
      <c r="IL38" s="20">
        <v>0</v>
      </c>
      <c r="IN38" s="17">
        <f t="shared" si="0"/>
        <v>3017248</v>
      </c>
      <c r="IO38" s="7">
        <f t="shared" si="1"/>
        <v>18150530</v>
      </c>
      <c r="IP38" s="7">
        <f t="shared" si="2"/>
        <v>17836887</v>
      </c>
      <c r="IQ38" s="7">
        <f t="shared" si="3"/>
        <v>1361388</v>
      </c>
      <c r="IR38" s="7">
        <f t="shared" si="4"/>
        <v>1291030</v>
      </c>
      <c r="IS38" s="7">
        <f t="shared" si="5"/>
        <v>848364</v>
      </c>
      <c r="IT38" s="7">
        <f t="shared" si="6"/>
        <v>1044</v>
      </c>
      <c r="IU38" s="7">
        <f t="shared" si="7"/>
        <v>3731</v>
      </c>
      <c r="IV38" s="7">
        <f t="shared" si="8"/>
        <v>3077</v>
      </c>
    </row>
    <row r="39" spans="1:256" s="7" customFormat="1" ht="15" customHeight="1">
      <c r="A39" s="18">
        <v>34</v>
      </c>
      <c r="B39" s="19" t="s">
        <v>87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46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47"/>
        <v>北大東村</v>
      </c>
      <c r="AC39" s="20">
        <v>429921</v>
      </c>
      <c r="AD39" s="20">
        <v>5562921</v>
      </c>
      <c r="AE39" s="20">
        <v>5467651</v>
      </c>
      <c r="AF39" s="20">
        <v>103024</v>
      </c>
      <c r="AG39" s="20">
        <v>101312</v>
      </c>
      <c r="AH39" s="20">
        <v>102997</v>
      </c>
      <c r="AI39" s="20">
        <v>101285</v>
      </c>
      <c r="AJ39" s="20">
        <v>225</v>
      </c>
      <c r="AK39" s="20">
        <v>647</v>
      </c>
      <c r="AL39" s="20">
        <v>614</v>
      </c>
      <c r="AM39" s="50"/>
      <c r="AN39" s="18">
        <v>34</v>
      </c>
      <c r="AO39" s="19" t="str">
        <f t="shared" si="48"/>
        <v>北大東村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7">
        <v>0</v>
      </c>
      <c r="AX39" s="27">
        <v>0</v>
      </c>
      <c r="AY39" s="27">
        <v>0</v>
      </c>
      <c r="AZ39" s="30"/>
      <c r="BA39" s="18">
        <v>34</v>
      </c>
      <c r="BB39" s="19" t="str">
        <f t="shared" si="49"/>
        <v>北大東村</v>
      </c>
      <c r="BC39" s="27">
        <v>0</v>
      </c>
      <c r="BD39" s="27">
        <v>32707</v>
      </c>
      <c r="BE39" s="27">
        <v>26401</v>
      </c>
      <c r="BF39" s="27">
        <v>22579</v>
      </c>
      <c r="BG39" s="27">
        <v>17991</v>
      </c>
      <c r="BH39" s="27">
        <v>3401</v>
      </c>
      <c r="BI39" s="27">
        <v>2715</v>
      </c>
      <c r="BJ39" s="27">
        <v>0</v>
      </c>
      <c r="BK39" s="27">
        <v>175</v>
      </c>
      <c r="BL39" s="27">
        <v>142</v>
      </c>
      <c r="BM39" s="30"/>
      <c r="BN39" s="18">
        <v>34</v>
      </c>
      <c r="BO39" s="19" t="str">
        <f t="shared" si="50"/>
        <v>北大東村</v>
      </c>
      <c r="BP39" s="27">
        <v>0</v>
      </c>
      <c r="BQ39" s="27">
        <v>102056</v>
      </c>
      <c r="BR39" s="27">
        <v>89481</v>
      </c>
      <c r="BS39" s="27">
        <v>69672</v>
      </c>
      <c r="BT39" s="27">
        <v>61086</v>
      </c>
      <c r="BU39" s="27">
        <v>21002</v>
      </c>
      <c r="BV39" s="27">
        <v>18407</v>
      </c>
      <c r="BW39" s="27">
        <v>0</v>
      </c>
      <c r="BX39" s="27">
        <v>155</v>
      </c>
      <c r="BY39" s="27">
        <v>125</v>
      </c>
      <c r="BZ39" s="30"/>
      <c r="CA39" s="18">
        <v>34</v>
      </c>
      <c r="CB39" s="19" t="str">
        <f t="shared" si="51"/>
        <v>北大東村</v>
      </c>
      <c r="CC39" s="27">
        <v>0</v>
      </c>
      <c r="CD39" s="27">
        <v>36438</v>
      </c>
      <c r="CE39" s="27">
        <v>36075</v>
      </c>
      <c r="CF39" s="27">
        <v>28046</v>
      </c>
      <c r="CG39" s="27">
        <v>27741</v>
      </c>
      <c r="CH39" s="27">
        <v>16989</v>
      </c>
      <c r="CI39" s="27">
        <v>16806</v>
      </c>
      <c r="CJ39" s="27">
        <v>0</v>
      </c>
      <c r="CK39" s="27">
        <v>35</v>
      </c>
      <c r="CL39" s="27">
        <v>33</v>
      </c>
      <c r="CM39" s="30"/>
      <c r="CN39" s="18">
        <v>34</v>
      </c>
      <c r="CO39" s="19" t="str">
        <f t="shared" si="52"/>
        <v>北大東村</v>
      </c>
      <c r="CP39" s="20">
        <v>83342</v>
      </c>
      <c r="CQ39" s="20">
        <v>171201</v>
      </c>
      <c r="CR39" s="20">
        <v>151957</v>
      </c>
      <c r="CS39" s="20">
        <v>120297</v>
      </c>
      <c r="CT39" s="20">
        <v>106818</v>
      </c>
      <c r="CU39" s="20">
        <v>41392</v>
      </c>
      <c r="CV39" s="20">
        <v>37928</v>
      </c>
      <c r="CW39" s="20">
        <v>82</v>
      </c>
      <c r="CX39" s="20">
        <v>365</v>
      </c>
      <c r="CY39" s="20">
        <v>300</v>
      </c>
      <c r="CZ39" s="50"/>
      <c r="DA39" s="18">
        <v>34</v>
      </c>
      <c r="DB39" s="19" t="str">
        <f t="shared" si="53"/>
        <v>北大東村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16"/>
      <c r="DN39" s="18">
        <v>34</v>
      </c>
      <c r="DO39" s="19" t="str">
        <f t="shared" si="54"/>
        <v>北大東村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0</v>
      </c>
      <c r="DZ39" s="16"/>
      <c r="EA39" s="18">
        <v>34</v>
      </c>
      <c r="EB39" s="19" t="str">
        <f t="shared" si="55"/>
        <v>北大東村</v>
      </c>
      <c r="EC39" s="20">
        <v>183385</v>
      </c>
      <c r="ED39" s="20">
        <v>35700</v>
      </c>
      <c r="EE39" s="20">
        <v>33933</v>
      </c>
      <c r="EF39" s="20">
        <v>319</v>
      </c>
      <c r="EG39" s="20">
        <v>303</v>
      </c>
      <c r="EH39" s="20">
        <v>319</v>
      </c>
      <c r="EI39" s="20">
        <v>303</v>
      </c>
      <c r="EJ39" s="20">
        <v>25</v>
      </c>
      <c r="EK39" s="20">
        <v>15</v>
      </c>
      <c r="EL39" s="20">
        <v>14</v>
      </c>
      <c r="EM39" s="16"/>
      <c r="EN39" s="18">
        <v>34</v>
      </c>
      <c r="EO39" s="19" t="str">
        <f t="shared" si="56"/>
        <v>北大東村</v>
      </c>
      <c r="EP39" s="20">
        <v>160491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28</v>
      </c>
      <c r="EX39" s="20">
        <v>0</v>
      </c>
      <c r="EY39" s="20">
        <v>0</v>
      </c>
      <c r="FA39" s="18">
        <v>34</v>
      </c>
      <c r="FB39" s="19" t="str">
        <f t="shared" si="57"/>
        <v>北大東村</v>
      </c>
      <c r="FC39" s="20">
        <v>0</v>
      </c>
      <c r="FD39" s="20">
        <v>0</v>
      </c>
      <c r="FE39" s="20">
        <v>0</v>
      </c>
      <c r="FF39" s="20">
        <v>0</v>
      </c>
      <c r="FG39" s="20">
        <v>0</v>
      </c>
      <c r="FH39" s="20">
        <v>0</v>
      </c>
      <c r="FI39" s="20">
        <v>0</v>
      </c>
      <c r="FJ39" s="20">
        <v>0</v>
      </c>
      <c r="FK39" s="20">
        <v>0</v>
      </c>
      <c r="FL39" s="20">
        <v>0</v>
      </c>
      <c r="FN39" s="18">
        <v>34</v>
      </c>
      <c r="FO39" s="19" t="str">
        <f t="shared" si="58"/>
        <v>北大東村</v>
      </c>
      <c r="FP39" s="20">
        <v>0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0</v>
      </c>
      <c r="FX39" s="20">
        <v>0</v>
      </c>
      <c r="FY39" s="20">
        <v>0</v>
      </c>
      <c r="GA39" s="18">
        <v>34</v>
      </c>
      <c r="GB39" s="19" t="str">
        <f t="shared" si="59"/>
        <v>北大東村</v>
      </c>
      <c r="GC39" s="20">
        <v>297782</v>
      </c>
      <c r="GD39" s="20">
        <v>1210058</v>
      </c>
      <c r="GE39" s="20">
        <v>1187808</v>
      </c>
      <c r="GF39" s="20">
        <v>11002</v>
      </c>
      <c r="GG39" s="20">
        <v>10799</v>
      </c>
      <c r="GH39" s="20">
        <v>11002</v>
      </c>
      <c r="GI39" s="20">
        <v>10799</v>
      </c>
      <c r="GJ39" s="20">
        <v>54</v>
      </c>
      <c r="GK39" s="20">
        <v>26</v>
      </c>
      <c r="GL39" s="20">
        <v>21</v>
      </c>
      <c r="GN39" s="18">
        <v>34</v>
      </c>
      <c r="GO39" s="19" t="str">
        <f t="shared" si="60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61"/>
        <v>北大東村</v>
      </c>
      <c r="HC39" s="20">
        <v>0</v>
      </c>
      <c r="HD39" s="20">
        <v>0</v>
      </c>
      <c r="HE39" s="20">
        <v>0</v>
      </c>
      <c r="HF39" s="20">
        <v>0</v>
      </c>
      <c r="HG39" s="20">
        <v>0</v>
      </c>
      <c r="HH39" s="20">
        <v>0</v>
      </c>
      <c r="HI39" s="20">
        <v>0</v>
      </c>
      <c r="HJ39" s="20">
        <v>0</v>
      </c>
      <c r="HK39" s="20">
        <v>0</v>
      </c>
      <c r="HL39" s="20">
        <v>0</v>
      </c>
      <c r="HN39" s="18">
        <v>34</v>
      </c>
      <c r="HO39" s="19" t="str">
        <f t="shared" si="62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63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0"/>
        <v>1154921</v>
      </c>
      <c r="IO39" s="7">
        <f t="shared" si="1"/>
        <v>6979880</v>
      </c>
      <c r="IP39" s="7">
        <f t="shared" si="2"/>
        <v>6841349</v>
      </c>
      <c r="IQ39" s="7">
        <f t="shared" si="3"/>
        <v>234642</v>
      </c>
      <c r="IR39" s="7">
        <f t="shared" si="4"/>
        <v>219232</v>
      </c>
      <c r="IS39" s="7">
        <f t="shared" si="5"/>
        <v>150315</v>
      </c>
      <c r="IT39" s="7">
        <f t="shared" si="6"/>
        <v>414</v>
      </c>
      <c r="IU39" s="7">
        <f t="shared" si="7"/>
        <v>1053</v>
      </c>
      <c r="IV39" s="7">
        <f t="shared" si="8"/>
        <v>949</v>
      </c>
    </row>
    <row r="40" spans="1:256" s="7" customFormat="1" ht="15" customHeight="1">
      <c r="A40" s="18">
        <v>35</v>
      </c>
      <c r="B40" s="19" t="s">
        <v>88</v>
      </c>
      <c r="C40" s="20">
        <v>31997</v>
      </c>
      <c r="D40" s="20">
        <v>1192678</v>
      </c>
      <c r="E40" s="20">
        <v>772479</v>
      </c>
      <c r="F40" s="20">
        <v>41707</v>
      </c>
      <c r="G40" s="20">
        <v>27121</v>
      </c>
      <c r="H40" s="20">
        <v>41696</v>
      </c>
      <c r="I40" s="20">
        <v>27120</v>
      </c>
      <c r="J40" s="20">
        <v>149</v>
      </c>
      <c r="K40" s="20">
        <v>1561</v>
      </c>
      <c r="L40" s="20">
        <v>923</v>
      </c>
      <c r="M40" s="16"/>
      <c r="N40" s="18">
        <v>35</v>
      </c>
      <c r="O40" s="19" t="str">
        <f t="shared" si="46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47"/>
        <v>伊平屋村</v>
      </c>
      <c r="AC40" s="20">
        <v>204239</v>
      </c>
      <c r="AD40" s="20">
        <v>2593098</v>
      </c>
      <c r="AE40" s="20">
        <v>1604318</v>
      </c>
      <c r="AF40" s="20">
        <v>82810</v>
      </c>
      <c r="AG40" s="20">
        <v>51764</v>
      </c>
      <c r="AH40" s="20">
        <v>82725</v>
      </c>
      <c r="AI40" s="20">
        <v>51717</v>
      </c>
      <c r="AJ40" s="20">
        <v>676</v>
      </c>
      <c r="AK40" s="20">
        <v>2861</v>
      </c>
      <c r="AL40" s="20">
        <v>1556</v>
      </c>
      <c r="AM40" s="50"/>
      <c r="AN40" s="18">
        <v>35</v>
      </c>
      <c r="AO40" s="19" t="str">
        <f t="shared" si="48"/>
        <v>伊平屋村</v>
      </c>
      <c r="AP40" s="20">
        <v>5053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1</v>
      </c>
      <c r="AX40" s="20">
        <v>0</v>
      </c>
      <c r="AY40" s="20">
        <v>0</v>
      </c>
      <c r="AZ40" s="30"/>
      <c r="BA40" s="18">
        <v>35</v>
      </c>
      <c r="BB40" s="19" t="str">
        <f t="shared" si="49"/>
        <v>伊平屋村</v>
      </c>
      <c r="BC40" s="20">
        <v>0</v>
      </c>
      <c r="BD40" s="20">
        <v>93620</v>
      </c>
      <c r="BE40" s="20">
        <v>53619</v>
      </c>
      <c r="BF40" s="20">
        <v>129980</v>
      </c>
      <c r="BG40" s="20">
        <v>76199</v>
      </c>
      <c r="BH40" s="20">
        <v>18517</v>
      </c>
      <c r="BI40" s="20">
        <v>10858</v>
      </c>
      <c r="BJ40" s="27">
        <v>0</v>
      </c>
      <c r="BK40" s="27">
        <v>485</v>
      </c>
      <c r="BL40" s="27">
        <v>276</v>
      </c>
      <c r="BM40" s="30"/>
      <c r="BN40" s="18">
        <v>35</v>
      </c>
      <c r="BO40" s="19" t="str">
        <f t="shared" si="50"/>
        <v>伊平屋村</v>
      </c>
      <c r="BP40" s="20">
        <v>0</v>
      </c>
      <c r="BQ40" s="20">
        <v>109388</v>
      </c>
      <c r="BR40" s="20">
        <v>77422</v>
      </c>
      <c r="BS40" s="20">
        <v>157974</v>
      </c>
      <c r="BT40" s="20">
        <v>113378</v>
      </c>
      <c r="BU40" s="20">
        <v>45077</v>
      </c>
      <c r="BV40" s="20">
        <v>32461</v>
      </c>
      <c r="BW40" s="27">
        <v>0</v>
      </c>
      <c r="BX40" s="27">
        <v>455</v>
      </c>
      <c r="BY40" s="27">
        <v>267</v>
      </c>
      <c r="BZ40" s="30"/>
      <c r="CA40" s="18">
        <v>35</v>
      </c>
      <c r="CB40" s="19" t="str">
        <f t="shared" si="51"/>
        <v>伊平屋村</v>
      </c>
      <c r="CC40" s="20">
        <v>0</v>
      </c>
      <c r="CD40" s="20">
        <v>114966</v>
      </c>
      <c r="CE40" s="20">
        <v>99345</v>
      </c>
      <c r="CF40" s="20">
        <v>164646</v>
      </c>
      <c r="CG40" s="20">
        <v>146449</v>
      </c>
      <c r="CH40" s="20">
        <v>100651</v>
      </c>
      <c r="CI40" s="20">
        <v>89501</v>
      </c>
      <c r="CJ40" s="27">
        <v>0</v>
      </c>
      <c r="CK40" s="27">
        <v>359</v>
      </c>
      <c r="CL40" s="27">
        <v>274</v>
      </c>
      <c r="CM40" s="30"/>
      <c r="CN40" s="18">
        <v>35</v>
      </c>
      <c r="CO40" s="19" t="str">
        <f t="shared" si="52"/>
        <v>伊平屋村</v>
      </c>
      <c r="CP40" s="20">
        <v>78172</v>
      </c>
      <c r="CQ40" s="20">
        <v>317974</v>
      </c>
      <c r="CR40" s="20">
        <v>230386</v>
      </c>
      <c r="CS40" s="20">
        <v>452600</v>
      </c>
      <c r="CT40" s="20">
        <v>336026</v>
      </c>
      <c r="CU40" s="20">
        <v>164245</v>
      </c>
      <c r="CV40" s="20">
        <v>132820</v>
      </c>
      <c r="CW40" s="20">
        <v>100</v>
      </c>
      <c r="CX40" s="20">
        <v>1299</v>
      </c>
      <c r="CY40" s="20">
        <v>817</v>
      </c>
      <c r="CZ40" s="50"/>
      <c r="DA40" s="18">
        <v>35</v>
      </c>
      <c r="DB40" s="19" t="str">
        <f t="shared" si="53"/>
        <v>伊平屋村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16"/>
      <c r="DN40" s="18">
        <v>35</v>
      </c>
      <c r="DO40" s="19" t="str">
        <f t="shared" si="54"/>
        <v>伊平屋村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0</v>
      </c>
      <c r="DX40" s="20">
        <v>0</v>
      </c>
      <c r="DY40" s="20">
        <v>0</v>
      </c>
      <c r="DZ40" s="16"/>
      <c r="EA40" s="18">
        <v>35</v>
      </c>
      <c r="EB40" s="19" t="str">
        <f t="shared" si="55"/>
        <v>伊平屋村</v>
      </c>
      <c r="EC40" s="20">
        <v>164115</v>
      </c>
      <c r="ED40" s="20">
        <v>176</v>
      </c>
      <c r="EE40" s="20">
        <v>176</v>
      </c>
      <c r="EF40" s="20">
        <v>2</v>
      </c>
      <c r="EG40" s="20">
        <v>2</v>
      </c>
      <c r="EH40" s="20">
        <v>2</v>
      </c>
      <c r="EI40" s="20">
        <v>2</v>
      </c>
      <c r="EJ40" s="20">
        <v>23</v>
      </c>
      <c r="EK40" s="20">
        <v>1</v>
      </c>
      <c r="EL40" s="20">
        <v>1</v>
      </c>
      <c r="EM40" s="16"/>
      <c r="EN40" s="18">
        <v>35</v>
      </c>
      <c r="EO40" s="19" t="str">
        <f t="shared" si="56"/>
        <v>伊平屋村</v>
      </c>
      <c r="EP40" s="20">
        <v>11170783</v>
      </c>
      <c r="EQ40" s="20">
        <v>156547</v>
      </c>
      <c r="ER40" s="20">
        <v>144065</v>
      </c>
      <c r="ES40" s="20">
        <v>1480</v>
      </c>
      <c r="ET40" s="20">
        <v>1369</v>
      </c>
      <c r="EU40" s="20">
        <v>1480</v>
      </c>
      <c r="EV40" s="20">
        <v>1369</v>
      </c>
      <c r="EW40" s="20">
        <v>111</v>
      </c>
      <c r="EX40" s="20">
        <v>46</v>
      </c>
      <c r="EY40" s="20">
        <v>31</v>
      </c>
      <c r="FA40" s="18">
        <v>35</v>
      </c>
      <c r="FB40" s="19" t="str">
        <f t="shared" si="57"/>
        <v>伊平屋村</v>
      </c>
      <c r="FC40" s="20">
        <v>0</v>
      </c>
      <c r="FD40" s="20">
        <v>0</v>
      </c>
      <c r="FE40" s="20">
        <v>0</v>
      </c>
      <c r="FF40" s="20">
        <v>0</v>
      </c>
      <c r="FG40" s="20">
        <v>0</v>
      </c>
      <c r="FH40" s="20">
        <v>0</v>
      </c>
      <c r="FI40" s="20">
        <v>0</v>
      </c>
      <c r="FJ40" s="20">
        <v>0</v>
      </c>
      <c r="FK40" s="20">
        <v>0</v>
      </c>
      <c r="FL40" s="20">
        <v>0</v>
      </c>
      <c r="FN40" s="18">
        <v>35</v>
      </c>
      <c r="FO40" s="19" t="str">
        <f t="shared" si="58"/>
        <v>伊平屋村</v>
      </c>
      <c r="FP40" s="20">
        <v>0</v>
      </c>
      <c r="FQ40" s="20">
        <v>0</v>
      </c>
      <c r="FR40" s="20">
        <v>0</v>
      </c>
      <c r="FS40" s="20">
        <v>0</v>
      </c>
      <c r="FT40" s="20">
        <v>0</v>
      </c>
      <c r="FU40" s="20">
        <v>0</v>
      </c>
      <c r="FV40" s="20">
        <v>0</v>
      </c>
      <c r="FW40" s="20">
        <v>0</v>
      </c>
      <c r="FX40" s="20">
        <v>0</v>
      </c>
      <c r="FY40" s="20">
        <v>0</v>
      </c>
      <c r="GA40" s="18">
        <v>35</v>
      </c>
      <c r="GB40" s="19" t="str">
        <f t="shared" si="59"/>
        <v>伊平屋村</v>
      </c>
      <c r="GC40" s="20">
        <v>936886</v>
      </c>
      <c r="GD40" s="20">
        <v>1053248</v>
      </c>
      <c r="GE40" s="20">
        <v>578177</v>
      </c>
      <c r="GF40" s="20">
        <v>10105</v>
      </c>
      <c r="GG40" s="20">
        <v>5681</v>
      </c>
      <c r="GH40" s="20">
        <v>10105</v>
      </c>
      <c r="GI40" s="20">
        <v>5681</v>
      </c>
      <c r="GJ40" s="20">
        <v>477</v>
      </c>
      <c r="GK40" s="20">
        <v>2094</v>
      </c>
      <c r="GL40" s="20">
        <v>972</v>
      </c>
      <c r="GN40" s="18">
        <v>35</v>
      </c>
      <c r="GO40" s="19" t="str">
        <f t="shared" si="60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61"/>
        <v>伊平屋村</v>
      </c>
      <c r="HC40" s="20">
        <v>0</v>
      </c>
      <c r="HD40" s="20">
        <v>0</v>
      </c>
      <c r="HE40" s="20">
        <v>0</v>
      </c>
      <c r="HF40" s="20">
        <v>0</v>
      </c>
      <c r="HG40" s="20">
        <v>0</v>
      </c>
      <c r="HH40" s="20">
        <v>0</v>
      </c>
      <c r="HI40" s="20">
        <v>0</v>
      </c>
      <c r="HJ40" s="20">
        <v>0</v>
      </c>
      <c r="HK40" s="20">
        <v>0</v>
      </c>
      <c r="HL40" s="20">
        <v>0</v>
      </c>
      <c r="HN40" s="18">
        <v>35</v>
      </c>
      <c r="HO40" s="19" t="str">
        <f t="shared" si="62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63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0"/>
        <v>12591245</v>
      </c>
      <c r="IO40" s="7">
        <f t="shared" si="1"/>
        <v>5313721</v>
      </c>
      <c r="IP40" s="7">
        <f t="shared" si="2"/>
        <v>3329601</v>
      </c>
      <c r="IQ40" s="7">
        <f t="shared" si="3"/>
        <v>588704</v>
      </c>
      <c r="IR40" s="7">
        <f t="shared" si="4"/>
        <v>421963</v>
      </c>
      <c r="IS40" s="7">
        <f t="shared" si="5"/>
        <v>218709</v>
      </c>
      <c r="IT40" s="7">
        <f t="shared" si="6"/>
        <v>1537</v>
      </c>
      <c r="IU40" s="7">
        <f t="shared" si="7"/>
        <v>7862</v>
      </c>
      <c r="IV40" s="7">
        <f t="shared" si="8"/>
        <v>4300</v>
      </c>
    </row>
    <row r="41" spans="1:256" s="7" customFormat="1" ht="15" customHeight="1">
      <c r="A41" s="18">
        <v>36</v>
      </c>
      <c r="B41" s="19" t="s">
        <v>89</v>
      </c>
      <c r="C41" s="20">
        <v>47918</v>
      </c>
      <c r="D41" s="20">
        <v>524912</v>
      </c>
      <c r="E41" s="20">
        <v>333967</v>
      </c>
      <c r="F41" s="20">
        <v>19066</v>
      </c>
      <c r="G41" s="20">
        <v>12188</v>
      </c>
      <c r="H41" s="20">
        <v>19036</v>
      </c>
      <c r="I41" s="20">
        <v>12158</v>
      </c>
      <c r="J41" s="20">
        <v>173</v>
      </c>
      <c r="K41" s="20">
        <v>801</v>
      </c>
      <c r="L41" s="20">
        <v>433</v>
      </c>
      <c r="M41" s="16"/>
      <c r="N41" s="18">
        <v>36</v>
      </c>
      <c r="O41" s="19" t="str">
        <f t="shared" si="46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47"/>
        <v>伊是名村</v>
      </c>
      <c r="AC41" s="20">
        <v>485295</v>
      </c>
      <c r="AD41" s="20">
        <v>5390357</v>
      </c>
      <c r="AE41" s="20">
        <v>3436117</v>
      </c>
      <c r="AF41" s="20">
        <v>190795</v>
      </c>
      <c r="AG41" s="20">
        <v>121543</v>
      </c>
      <c r="AH41" s="20">
        <v>190665</v>
      </c>
      <c r="AI41" s="20">
        <v>121466</v>
      </c>
      <c r="AJ41" s="20">
        <v>941</v>
      </c>
      <c r="AK41" s="20">
        <v>6636</v>
      </c>
      <c r="AL41" s="20">
        <v>3535</v>
      </c>
      <c r="AM41" s="50"/>
      <c r="AN41" s="18">
        <v>36</v>
      </c>
      <c r="AO41" s="19" t="str">
        <f t="shared" si="48"/>
        <v>伊是名村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30"/>
      <c r="BA41" s="18">
        <v>36</v>
      </c>
      <c r="BB41" s="19" t="str">
        <f t="shared" si="49"/>
        <v>伊是名村</v>
      </c>
      <c r="BC41" s="20">
        <v>0</v>
      </c>
      <c r="BD41" s="20">
        <v>157838</v>
      </c>
      <c r="BE41" s="20">
        <v>95688</v>
      </c>
      <c r="BF41" s="20">
        <v>336045</v>
      </c>
      <c r="BG41" s="20">
        <v>203381</v>
      </c>
      <c r="BH41" s="20">
        <v>49363</v>
      </c>
      <c r="BI41" s="20">
        <v>29929</v>
      </c>
      <c r="BJ41" s="20">
        <v>0</v>
      </c>
      <c r="BK41" s="20">
        <v>857</v>
      </c>
      <c r="BL41" s="20">
        <v>513</v>
      </c>
      <c r="BM41" s="30"/>
      <c r="BN41" s="18">
        <v>36</v>
      </c>
      <c r="BO41" s="19" t="str">
        <f t="shared" si="50"/>
        <v>伊是名村</v>
      </c>
      <c r="BP41" s="20">
        <v>0</v>
      </c>
      <c r="BQ41" s="20">
        <v>152027</v>
      </c>
      <c r="BR41" s="20">
        <v>114597</v>
      </c>
      <c r="BS41" s="20">
        <v>293312</v>
      </c>
      <c r="BT41" s="20">
        <v>225915</v>
      </c>
      <c r="BU41" s="20">
        <v>86458</v>
      </c>
      <c r="BV41" s="20">
        <v>66547</v>
      </c>
      <c r="BW41" s="20">
        <v>0</v>
      </c>
      <c r="BX41" s="20">
        <v>682</v>
      </c>
      <c r="BY41" s="20">
        <v>429</v>
      </c>
      <c r="BZ41" s="30"/>
      <c r="CA41" s="18">
        <v>36</v>
      </c>
      <c r="CB41" s="19" t="str">
        <f t="shared" si="51"/>
        <v>伊是名村</v>
      </c>
      <c r="CC41" s="20">
        <v>0</v>
      </c>
      <c r="CD41" s="20">
        <v>96903</v>
      </c>
      <c r="CE41" s="20">
        <v>92341</v>
      </c>
      <c r="CF41" s="20">
        <v>179355</v>
      </c>
      <c r="CG41" s="20">
        <v>171033</v>
      </c>
      <c r="CH41" s="20">
        <v>107612</v>
      </c>
      <c r="CI41" s="20">
        <v>102618</v>
      </c>
      <c r="CJ41" s="20">
        <v>0</v>
      </c>
      <c r="CK41" s="20">
        <v>268</v>
      </c>
      <c r="CL41" s="20">
        <v>228</v>
      </c>
      <c r="CM41" s="30"/>
      <c r="CN41" s="18">
        <v>36</v>
      </c>
      <c r="CO41" s="19" t="str">
        <f t="shared" si="52"/>
        <v>伊是名村</v>
      </c>
      <c r="CP41" s="20">
        <v>69717</v>
      </c>
      <c r="CQ41" s="20">
        <v>406768</v>
      </c>
      <c r="CR41" s="20">
        <v>302626</v>
      </c>
      <c r="CS41" s="20">
        <v>808712</v>
      </c>
      <c r="CT41" s="20">
        <v>600329</v>
      </c>
      <c r="CU41" s="20">
        <v>243433</v>
      </c>
      <c r="CV41" s="20">
        <v>199094</v>
      </c>
      <c r="CW41" s="20">
        <v>126</v>
      </c>
      <c r="CX41" s="20">
        <v>1807</v>
      </c>
      <c r="CY41" s="20">
        <v>1170</v>
      </c>
      <c r="CZ41" s="50"/>
      <c r="DA41" s="18">
        <v>36</v>
      </c>
      <c r="DB41" s="19" t="str">
        <f t="shared" si="53"/>
        <v>伊是名村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16"/>
      <c r="DN41" s="18">
        <v>36</v>
      </c>
      <c r="DO41" s="19" t="str">
        <f t="shared" si="54"/>
        <v>伊是名村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0</v>
      </c>
      <c r="DZ41" s="16"/>
      <c r="EA41" s="18">
        <v>36</v>
      </c>
      <c r="EB41" s="19" t="str">
        <f t="shared" si="55"/>
        <v>伊是名村</v>
      </c>
      <c r="EC41" s="20">
        <v>10919</v>
      </c>
      <c r="ED41" s="20">
        <v>33</v>
      </c>
      <c r="EE41" s="20">
        <v>0</v>
      </c>
      <c r="EF41" s="20">
        <v>1</v>
      </c>
      <c r="EG41" s="20">
        <v>0</v>
      </c>
      <c r="EH41" s="20">
        <v>1</v>
      </c>
      <c r="EI41" s="20">
        <v>0</v>
      </c>
      <c r="EJ41" s="20">
        <v>35</v>
      </c>
      <c r="EK41" s="20">
        <v>1</v>
      </c>
      <c r="EL41" s="20">
        <v>0</v>
      </c>
      <c r="EM41" s="16"/>
      <c r="EN41" s="18">
        <v>36</v>
      </c>
      <c r="EO41" s="19" t="str">
        <f t="shared" si="56"/>
        <v>伊是名村</v>
      </c>
      <c r="EP41" s="20">
        <v>2535827</v>
      </c>
      <c r="EQ41" s="20">
        <v>6315</v>
      </c>
      <c r="ER41" s="20">
        <v>6315</v>
      </c>
      <c r="ES41" s="20">
        <v>151</v>
      </c>
      <c r="ET41" s="20">
        <v>151</v>
      </c>
      <c r="EU41" s="20">
        <v>151</v>
      </c>
      <c r="EV41" s="20">
        <v>151</v>
      </c>
      <c r="EW41" s="20">
        <v>187</v>
      </c>
      <c r="EX41" s="20">
        <v>1</v>
      </c>
      <c r="EY41" s="20">
        <v>1</v>
      </c>
      <c r="FA41" s="18">
        <v>36</v>
      </c>
      <c r="FB41" s="19" t="str">
        <f t="shared" si="57"/>
        <v>伊是名村</v>
      </c>
      <c r="FC41" s="20">
        <v>0</v>
      </c>
      <c r="FD41" s="20">
        <v>0</v>
      </c>
      <c r="FE41" s="20">
        <v>0</v>
      </c>
      <c r="FF41" s="20">
        <v>0</v>
      </c>
      <c r="FG41" s="20">
        <v>0</v>
      </c>
      <c r="FH41" s="20">
        <v>0</v>
      </c>
      <c r="FI41" s="20">
        <v>0</v>
      </c>
      <c r="FJ41" s="20">
        <v>0</v>
      </c>
      <c r="FK41" s="20">
        <v>0</v>
      </c>
      <c r="FL41" s="20">
        <v>0</v>
      </c>
      <c r="FN41" s="18">
        <v>36</v>
      </c>
      <c r="FO41" s="19" t="str">
        <f t="shared" si="58"/>
        <v>伊是名村</v>
      </c>
      <c r="FP41" s="20">
        <v>3222</v>
      </c>
      <c r="FQ41" s="20">
        <v>84289</v>
      </c>
      <c r="FR41" s="20">
        <v>49406</v>
      </c>
      <c r="FS41" s="20">
        <v>1554</v>
      </c>
      <c r="FT41" s="20">
        <v>910</v>
      </c>
      <c r="FU41" s="20">
        <v>1554</v>
      </c>
      <c r="FV41" s="20">
        <v>910</v>
      </c>
      <c r="FW41" s="20">
        <v>20</v>
      </c>
      <c r="FX41" s="20">
        <v>165</v>
      </c>
      <c r="FY41" s="20">
        <v>84</v>
      </c>
      <c r="GA41" s="18">
        <v>36</v>
      </c>
      <c r="GB41" s="19" t="str">
        <f t="shared" si="59"/>
        <v>伊是名村</v>
      </c>
      <c r="GC41" s="20">
        <v>999403</v>
      </c>
      <c r="GD41" s="20">
        <v>930098</v>
      </c>
      <c r="GE41" s="20">
        <v>698888</v>
      </c>
      <c r="GF41" s="20">
        <v>10296</v>
      </c>
      <c r="GG41" s="20">
        <v>7941</v>
      </c>
      <c r="GH41" s="20">
        <v>10291</v>
      </c>
      <c r="GI41" s="20">
        <v>7938</v>
      </c>
      <c r="GJ41" s="20">
        <v>736</v>
      </c>
      <c r="GK41" s="20">
        <v>1803</v>
      </c>
      <c r="GL41" s="20">
        <v>1292</v>
      </c>
      <c r="GN41" s="18">
        <v>36</v>
      </c>
      <c r="GO41" s="19" t="str">
        <f t="shared" si="60"/>
        <v>伊是名村</v>
      </c>
      <c r="GP41" s="20">
        <v>0</v>
      </c>
      <c r="GQ41" s="20">
        <v>0</v>
      </c>
      <c r="GR41" s="20">
        <v>0</v>
      </c>
      <c r="GS41" s="20">
        <v>0</v>
      </c>
      <c r="GT41" s="20">
        <v>0</v>
      </c>
      <c r="GU41" s="20">
        <v>0</v>
      </c>
      <c r="GV41" s="20">
        <v>0</v>
      </c>
      <c r="GW41" s="20">
        <v>0</v>
      </c>
      <c r="GX41" s="20">
        <v>0</v>
      </c>
      <c r="GY41" s="20">
        <v>0</v>
      </c>
      <c r="HA41" s="18">
        <v>36</v>
      </c>
      <c r="HB41" s="19" t="str">
        <f t="shared" si="61"/>
        <v>伊是名村</v>
      </c>
      <c r="HC41" s="20">
        <v>0</v>
      </c>
      <c r="HD41" s="20">
        <v>0</v>
      </c>
      <c r="HE41" s="20">
        <v>0</v>
      </c>
      <c r="HF41" s="20">
        <v>0</v>
      </c>
      <c r="HG41" s="20">
        <v>0</v>
      </c>
      <c r="HH41" s="20">
        <v>0</v>
      </c>
      <c r="HI41" s="20">
        <v>0</v>
      </c>
      <c r="HJ41" s="20">
        <v>0</v>
      </c>
      <c r="HK41" s="20">
        <v>0</v>
      </c>
      <c r="HL41" s="20">
        <v>0</v>
      </c>
      <c r="HN41" s="18">
        <v>36</v>
      </c>
      <c r="HO41" s="19" t="str">
        <f t="shared" si="62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63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0"/>
        <v>4152301</v>
      </c>
      <c r="IO41" s="7">
        <f t="shared" si="1"/>
        <v>7342772</v>
      </c>
      <c r="IP41" s="7">
        <f t="shared" si="2"/>
        <v>4827319</v>
      </c>
      <c r="IQ41" s="7">
        <f t="shared" si="3"/>
        <v>1030575</v>
      </c>
      <c r="IR41" s="7">
        <f t="shared" si="4"/>
        <v>743062</v>
      </c>
      <c r="IS41" s="7">
        <f t="shared" si="5"/>
        <v>341717</v>
      </c>
      <c r="IT41" s="7">
        <f t="shared" si="6"/>
        <v>2218</v>
      </c>
      <c r="IU41" s="7">
        <f t="shared" si="7"/>
        <v>11214</v>
      </c>
      <c r="IV41" s="7">
        <f t="shared" si="8"/>
        <v>6515</v>
      </c>
    </row>
    <row r="42" spans="1:256" s="7" customFormat="1" ht="15" customHeight="1">
      <c r="A42" s="18">
        <v>37</v>
      </c>
      <c r="B42" s="19" t="s">
        <v>90</v>
      </c>
      <c r="C42" s="20">
        <v>2611</v>
      </c>
      <c r="D42" s="20">
        <v>495762</v>
      </c>
      <c r="E42" s="20">
        <v>337502</v>
      </c>
      <c r="F42" s="20">
        <v>10537</v>
      </c>
      <c r="G42" s="20">
        <v>7124</v>
      </c>
      <c r="H42" s="20">
        <v>10537</v>
      </c>
      <c r="I42" s="20">
        <v>7124</v>
      </c>
      <c r="J42" s="20">
        <v>12</v>
      </c>
      <c r="K42" s="20">
        <v>1376</v>
      </c>
      <c r="L42" s="20">
        <v>818</v>
      </c>
      <c r="M42" s="16"/>
      <c r="N42" s="18">
        <v>37</v>
      </c>
      <c r="O42" s="19" t="str">
        <f t="shared" si="46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47"/>
        <v>久米島町</v>
      </c>
      <c r="AC42" s="20">
        <v>1004889</v>
      </c>
      <c r="AD42" s="20">
        <v>21027820</v>
      </c>
      <c r="AE42" s="20">
        <v>16386783</v>
      </c>
      <c r="AF42" s="20">
        <v>601571</v>
      </c>
      <c r="AG42" s="20">
        <v>468543</v>
      </c>
      <c r="AH42" s="20">
        <v>601571</v>
      </c>
      <c r="AI42" s="20">
        <v>468543</v>
      </c>
      <c r="AJ42" s="20">
        <v>1043</v>
      </c>
      <c r="AK42" s="20">
        <v>26588</v>
      </c>
      <c r="AL42" s="20">
        <v>18606</v>
      </c>
      <c r="AM42" s="50"/>
      <c r="AN42" s="18">
        <v>37</v>
      </c>
      <c r="AO42" s="19" t="str">
        <f t="shared" si="48"/>
        <v>久米島町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30"/>
      <c r="BA42" s="18">
        <v>37</v>
      </c>
      <c r="BB42" s="19" t="str">
        <f t="shared" si="49"/>
        <v>久米島町</v>
      </c>
      <c r="BC42" s="20">
        <v>0</v>
      </c>
      <c r="BD42" s="20">
        <v>593735</v>
      </c>
      <c r="BE42" s="20">
        <v>575615</v>
      </c>
      <c r="BF42" s="20">
        <v>5024124</v>
      </c>
      <c r="BG42" s="20">
        <v>4909996</v>
      </c>
      <c r="BH42" s="20">
        <v>795196</v>
      </c>
      <c r="BI42" s="20">
        <v>777277</v>
      </c>
      <c r="BJ42" s="20">
        <v>0</v>
      </c>
      <c r="BK42" s="20">
        <v>2975</v>
      </c>
      <c r="BL42" s="20">
        <v>2843</v>
      </c>
      <c r="BM42" s="30"/>
      <c r="BN42" s="18">
        <v>37</v>
      </c>
      <c r="BO42" s="19" t="str">
        <f t="shared" si="50"/>
        <v>久米島町</v>
      </c>
      <c r="BP42" s="20">
        <v>0</v>
      </c>
      <c r="BQ42" s="20">
        <v>774956</v>
      </c>
      <c r="BR42" s="20">
        <v>771173</v>
      </c>
      <c r="BS42" s="20">
        <v>5923128</v>
      </c>
      <c r="BT42" s="20">
        <v>5902063</v>
      </c>
      <c r="BU42" s="20">
        <v>1877993</v>
      </c>
      <c r="BV42" s="20">
        <v>1871345</v>
      </c>
      <c r="BW42" s="20">
        <v>0</v>
      </c>
      <c r="BX42" s="20">
        <v>3108</v>
      </c>
      <c r="BY42" s="20">
        <v>3017</v>
      </c>
      <c r="BZ42" s="30"/>
      <c r="CA42" s="18">
        <v>37</v>
      </c>
      <c r="CB42" s="19" t="str">
        <f t="shared" si="51"/>
        <v>久米島町</v>
      </c>
      <c r="CC42" s="20">
        <v>0</v>
      </c>
      <c r="CD42" s="20">
        <v>376425</v>
      </c>
      <c r="CE42" s="20">
        <v>375902</v>
      </c>
      <c r="CF42" s="20">
        <v>2726448</v>
      </c>
      <c r="CG42" s="20">
        <v>2724451</v>
      </c>
      <c r="CH42" s="20">
        <v>1768322</v>
      </c>
      <c r="CI42" s="20">
        <v>1767044</v>
      </c>
      <c r="CJ42" s="20">
        <v>0</v>
      </c>
      <c r="CK42" s="20">
        <v>1005</v>
      </c>
      <c r="CL42" s="20">
        <v>993</v>
      </c>
      <c r="CM42" s="30"/>
      <c r="CN42" s="18">
        <v>37</v>
      </c>
      <c r="CO42" s="19" t="str">
        <f t="shared" si="52"/>
        <v>久米島町</v>
      </c>
      <c r="CP42" s="20">
        <v>330930</v>
      </c>
      <c r="CQ42" s="20">
        <v>1745116</v>
      </c>
      <c r="CR42" s="20">
        <v>1722690</v>
      </c>
      <c r="CS42" s="20">
        <v>13673700</v>
      </c>
      <c r="CT42" s="20">
        <v>13536510</v>
      </c>
      <c r="CU42" s="20">
        <v>4441511</v>
      </c>
      <c r="CV42" s="20">
        <v>4415666</v>
      </c>
      <c r="CW42" s="20">
        <v>312</v>
      </c>
      <c r="CX42" s="20">
        <v>7088</v>
      </c>
      <c r="CY42" s="20">
        <v>6853</v>
      </c>
      <c r="CZ42" s="50"/>
      <c r="DA42" s="18">
        <v>37</v>
      </c>
      <c r="DB42" s="19" t="str">
        <f t="shared" si="53"/>
        <v>久米島町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16"/>
      <c r="DN42" s="18">
        <v>37</v>
      </c>
      <c r="DO42" s="19" t="str">
        <f t="shared" si="54"/>
        <v>久米島町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  <c r="DV42" s="20">
        <v>0</v>
      </c>
      <c r="DW42" s="20">
        <v>0</v>
      </c>
      <c r="DX42" s="20">
        <v>0</v>
      </c>
      <c r="DY42" s="20">
        <v>0</v>
      </c>
      <c r="DZ42" s="16"/>
      <c r="EA42" s="18">
        <v>37</v>
      </c>
      <c r="EB42" s="19" t="str">
        <f t="shared" si="55"/>
        <v>久米島町</v>
      </c>
      <c r="EC42" s="20">
        <v>6862</v>
      </c>
      <c r="ED42" s="20">
        <v>0</v>
      </c>
      <c r="EE42" s="20">
        <v>0</v>
      </c>
      <c r="EF42" s="20">
        <v>0</v>
      </c>
      <c r="EG42" s="20">
        <v>0</v>
      </c>
      <c r="EH42" s="20">
        <v>0</v>
      </c>
      <c r="EI42" s="20">
        <v>0</v>
      </c>
      <c r="EJ42" s="20">
        <v>56</v>
      </c>
      <c r="EK42" s="20">
        <v>0</v>
      </c>
      <c r="EL42" s="20">
        <v>0</v>
      </c>
      <c r="EM42" s="16"/>
      <c r="EN42" s="18">
        <v>37</v>
      </c>
      <c r="EO42" s="19" t="str">
        <f t="shared" si="56"/>
        <v>久米島町</v>
      </c>
      <c r="EP42" s="20">
        <v>16760579</v>
      </c>
      <c r="EQ42" s="20">
        <v>1296909</v>
      </c>
      <c r="ER42" s="20">
        <v>963939</v>
      </c>
      <c r="ES42" s="20">
        <v>6483</v>
      </c>
      <c r="ET42" s="20">
        <v>4848</v>
      </c>
      <c r="EU42" s="20">
        <v>6483</v>
      </c>
      <c r="EV42" s="20">
        <v>4848</v>
      </c>
      <c r="EW42" s="20">
        <v>721</v>
      </c>
      <c r="EX42" s="20">
        <v>828</v>
      </c>
      <c r="EY42" s="20">
        <v>558</v>
      </c>
      <c r="FA42" s="18">
        <v>37</v>
      </c>
      <c r="FB42" s="19" t="str">
        <f t="shared" si="57"/>
        <v>久米島町</v>
      </c>
      <c r="FC42" s="20">
        <v>0</v>
      </c>
      <c r="FD42" s="20">
        <v>0</v>
      </c>
      <c r="FE42" s="20">
        <v>0</v>
      </c>
      <c r="FF42" s="20">
        <v>0</v>
      </c>
      <c r="FG42" s="20">
        <v>0</v>
      </c>
      <c r="FH42" s="20">
        <v>0</v>
      </c>
      <c r="FI42" s="20">
        <v>0</v>
      </c>
      <c r="FJ42" s="20">
        <v>0</v>
      </c>
      <c r="FK42" s="20">
        <v>0</v>
      </c>
      <c r="FL42" s="20">
        <v>0</v>
      </c>
      <c r="FN42" s="18">
        <v>37</v>
      </c>
      <c r="FO42" s="19" t="str">
        <f t="shared" si="58"/>
        <v>久米島町</v>
      </c>
      <c r="FP42" s="20">
        <v>0</v>
      </c>
      <c r="FQ42" s="20">
        <v>0</v>
      </c>
      <c r="FR42" s="20">
        <v>0</v>
      </c>
      <c r="FS42" s="20">
        <v>0</v>
      </c>
      <c r="FT42" s="20">
        <v>0</v>
      </c>
      <c r="FU42" s="20">
        <v>0</v>
      </c>
      <c r="FV42" s="20">
        <v>0</v>
      </c>
      <c r="FW42" s="20">
        <v>0</v>
      </c>
      <c r="FX42" s="20">
        <v>0</v>
      </c>
      <c r="FY42" s="20">
        <v>0</v>
      </c>
      <c r="GA42" s="18">
        <v>37</v>
      </c>
      <c r="GB42" s="19" t="str">
        <f t="shared" si="59"/>
        <v>久米島町</v>
      </c>
      <c r="GC42" s="20">
        <v>6965506</v>
      </c>
      <c r="GD42" s="20">
        <v>1021367</v>
      </c>
      <c r="GE42" s="20">
        <v>726589</v>
      </c>
      <c r="GF42" s="20">
        <v>7833</v>
      </c>
      <c r="GG42" s="20">
        <v>5807</v>
      </c>
      <c r="GH42" s="20">
        <v>7823</v>
      </c>
      <c r="GI42" s="20">
        <v>5798</v>
      </c>
      <c r="GJ42" s="20">
        <v>1264</v>
      </c>
      <c r="GK42" s="20">
        <v>1237</v>
      </c>
      <c r="GL42" s="20">
        <v>723</v>
      </c>
      <c r="GN42" s="18">
        <v>37</v>
      </c>
      <c r="GO42" s="19" t="str">
        <f t="shared" si="60"/>
        <v>久米島町</v>
      </c>
      <c r="GP42" s="20">
        <v>0</v>
      </c>
      <c r="GQ42" s="20">
        <v>0</v>
      </c>
      <c r="GR42" s="20">
        <v>0</v>
      </c>
      <c r="GS42" s="20">
        <v>0</v>
      </c>
      <c r="GT42" s="20">
        <v>0</v>
      </c>
      <c r="GU42" s="20">
        <v>0</v>
      </c>
      <c r="GV42" s="20">
        <v>0</v>
      </c>
      <c r="GW42" s="20">
        <v>0</v>
      </c>
      <c r="GX42" s="20">
        <v>0</v>
      </c>
      <c r="GY42" s="20">
        <v>0</v>
      </c>
      <c r="HA42" s="18">
        <v>37</v>
      </c>
      <c r="HB42" s="19" t="str">
        <f t="shared" si="61"/>
        <v>久米島町</v>
      </c>
      <c r="HC42" s="20">
        <v>0</v>
      </c>
      <c r="HD42" s="20">
        <v>0</v>
      </c>
      <c r="HE42" s="20">
        <v>0</v>
      </c>
      <c r="HF42" s="20">
        <v>0</v>
      </c>
      <c r="HG42" s="20">
        <v>0</v>
      </c>
      <c r="HH42" s="20">
        <v>0</v>
      </c>
      <c r="HI42" s="20">
        <v>0</v>
      </c>
      <c r="HJ42" s="20">
        <v>0</v>
      </c>
      <c r="HK42" s="20">
        <v>0</v>
      </c>
      <c r="HL42" s="20">
        <v>0</v>
      </c>
      <c r="HN42" s="18">
        <v>37</v>
      </c>
      <c r="HO42" s="19" t="str">
        <f t="shared" si="62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63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0"/>
        <v>25071377</v>
      </c>
      <c r="IO42" s="7">
        <f t="shared" si="1"/>
        <v>25586974</v>
      </c>
      <c r="IP42" s="7">
        <f t="shared" si="2"/>
        <v>20137503</v>
      </c>
      <c r="IQ42" s="7">
        <f t="shared" si="3"/>
        <v>14300124</v>
      </c>
      <c r="IR42" s="7">
        <f t="shared" si="4"/>
        <v>14022832</v>
      </c>
      <c r="IS42" s="7">
        <f t="shared" si="5"/>
        <v>4901979</v>
      </c>
      <c r="IT42" s="7">
        <f t="shared" si="6"/>
        <v>3408</v>
      </c>
      <c r="IU42" s="7">
        <f t="shared" si="7"/>
        <v>37117</v>
      </c>
      <c r="IV42" s="7">
        <f t="shared" si="8"/>
        <v>27558</v>
      </c>
    </row>
    <row r="43" spans="1:256" s="7" customFormat="1" ht="15" customHeight="1">
      <c r="A43" s="18">
        <v>38</v>
      </c>
      <c r="B43" s="19" t="s">
        <v>91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46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47"/>
        <v>八重瀬町</v>
      </c>
      <c r="AC43" s="20">
        <v>238033</v>
      </c>
      <c r="AD43" s="20">
        <v>12373988</v>
      </c>
      <c r="AE43" s="20">
        <v>9220965</v>
      </c>
      <c r="AF43" s="20">
        <v>682057</v>
      </c>
      <c r="AG43" s="20">
        <v>509192</v>
      </c>
      <c r="AH43" s="20">
        <v>677507</v>
      </c>
      <c r="AI43" s="20">
        <v>505412</v>
      </c>
      <c r="AJ43" s="20">
        <v>1023</v>
      </c>
      <c r="AK43" s="20">
        <v>12583</v>
      </c>
      <c r="AL43" s="20">
        <v>9067</v>
      </c>
      <c r="AM43" s="50"/>
      <c r="AN43" s="18">
        <v>38</v>
      </c>
      <c r="AO43" s="19" t="str">
        <f t="shared" si="48"/>
        <v>八重瀬町</v>
      </c>
      <c r="AP43" s="20">
        <v>180495</v>
      </c>
      <c r="AQ43" s="20">
        <v>116437</v>
      </c>
      <c r="AR43" s="20">
        <v>105836</v>
      </c>
      <c r="AS43" s="20">
        <v>212920</v>
      </c>
      <c r="AT43" s="20">
        <v>193629</v>
      </c>
      <c r="AU43" s="20">
        <v>67196</v>
      </c>
      <c r="AV43" s="20">
        <v>61143</v>
      </c>
      <c r="AW43" s="20">
        <v>363</v>
      </c>
      <c r="AX43" s="20">
        <v>257</v>
      </c>
      <c r="AY43" s="20">
        <v>212</v>
      </c>
      <c r="AZ43" s="30"/>
      <c r="BA43" s="18">
        <v>38</v>
      </c>
      <c r="BB43" s="19" t="str">
        <f t="shared" si="49"/>
        <v>八重瀬町</v>
      </c>
      <c r="BC43" s="20">
        <v>0</v>
      </c>
      <c r="BD43" s="20">
        <v>1515666</v>
      </c>
      <c r="BE43" s="20">
        <v>1504538</v>
      </c>
      <c r="BF43" s="20">
        <v>32667618</v>
      </c>
      <c r="BG43" s="20">
        <v>32491469</v>
      </c>
      <c r="BH43" s="20">
        <v>5094893</v>
      </c>
      <c r="BI43" s="20">
        <v>5068915</v>
      </c>
      <c r="BJ43" s="20">
        <v>0</v>
      </c>
      <c r="BK43" s="20">
        <v>7893</v>
      </c>
      <c r="BL43" s="20">
        <v>7724</v>
      </c>
      <c r="BM43" s="30"/>
      <c r="BN43" s="18">
        <v>38</v>
      </c>
      <c r="BO43" s="19" t="str">
        <f t="shared" si="50"/>
        <v>八重瀬町</v>
      </c>
      <c r="BP43" s="20">
        <v>0</v>
      </c>
      <c r="BQ43" s="20">
        <v>1188902</v>
      </c>
      <c r="BR43" s="20">
        <v>1188728</v>
      </c>
      <c r="BS43" s="20">
        <v>22106759</v>
      </c>
      <c r="BT43" s="20">
        <v>22103452</v>
      </c>
      <c r="BU43" s="20">
        <v>6927479</v>
      </c>
      <c r="BV43" s="20">
        <v>6926417</v>
      </c>
      <c r="BW43" s="20">
        <v>0</v>
      </c>
      <c r="BX43" s="20">
        <v>5614</v>
      </c>
      <c r="BY43" s="20">
        <v>5600</v>
      </c>
      <c r="BZ43" s="30"/>
      <c r="CA43" s="18">
        <v>38</v>
      </c>
      <c r="CB43" s="19" t="str">
        <f t="shared" si="51"/>
        <v>八重瀬町</v>
      </c>
      <c r="CC43" s="20">
        <v>0</v>
      </c>
      <c r="CD43" s="20">
        <v>290653</v>
      </c>
      <c r="CE43" s="20">
        <v>290626</v>
      </c>
      <c r="CF43" s="20">
        <v>6749072</v>
      </c>
      <c r="CG43" s="20">
        <v>6748296</v>
      </c>
      <c r="CH43" s="20">
        <v>4372101</v>
      </c>
      <c r="CI43" s="20">
        <v>4371569</v>
      </c>
      <c r="CJ43" s="20">
        <v>0</v>
      </c>
      <c r="CK43" s="20">
        <v>658</v>
      </c>
      <c r="CL43" s="20">
        <v>653</v>
      </c>
      <c r="CM43" s="30"/>
      <c r="CN43" s="18">
        <v>38</v>
      </c>
      <c r="CO43" s="19" t="str">
        <f t="shared" si="52"/>
        <v>八重瀬町</v>
      </c>
      <c r="CP43" s="20">
        <v>252129</v>
      </c>
      <c r="CQ43" s="20">
        <v>2995221</v>
      </c>
      <c r="CR43" s="20">
        <v>2983892</v>
      </c>
      <c r="CS43" s="20">
        <v>61523449</v>
      </c>
      <c r="CT43" s="20">
        <v>61343217</v>
      </c>
      <c r="CU43" s="20">
        <v>16394473</v>
      </c>
      <c r="CV43" s="20">
        <v>16366901</v>
      </c>
      <c r="CW43" s="20">
        <v>667</v>
      </c>
      <c r="CX43" s="20">
        <v>14165</v>
      </c>
      <c r="CY43" s="20">
        <v>13977</v>
      </c>
      <c r="CZ43" s="50"/>
      <c r="DA43" s="18">
        <v>38</v>
      </c>
      <c r="DB43" s="19" t="str">
        <f t="shared" si="53"/>
        <v>八重瀬町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16"/>
      <c r="DN43" s="18">
        <v>38</v>
      </c>
      <c r="DO43" s="19" t="str">
        <f t="shared" si="54"/>
        <v>八重瀬町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0</v>
      </c>
      <c r="DZ43" s="16"/>
      <c r="EA43" s="18">
        <v>38</v>
      </c>
      <c r="EB43" s="19" t="str">
        <f t="shared" si="55"/>
        <v>八重瀬町</v>
      </c>
      <c r="EC43" s="20">
        <v>6054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44</v>
      </c>
      <c r="EK43" s="20">
        <v>0</v>
      </c>
      <c r="EL43" s="20">
        <v>0</v>
      </c>
      <c r="EM43" s="16"/>
      <c r="EN43" s="18">
        <v>38</v>
      </c>
      <c r="EO43" s="19" t="str">
        <f t="shared" si="56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57"/>
        <v>八重瀬町</v>
      </c>
      <c r="FC43" s="20">
        <v>0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0</v>
      </c>
      <c r="FK43" s="20">
        <v>0</v>
      </c>
      <c r="FL43" s="20">
        <v>0</v>
      </c>
      <c r="FN43" s="18">
        <v>38</v>
      </c>
      <c r="FO43" s="19" t="str">
        <f t="shared" si="58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59"/>
        <v>八重瀬町</v>
      </c>
      <c r="GC43" s="20">
        <v>297359</v>
      </c>
      <c r="GD43" s="20">
        <v>2663060</v>
      </c>
      <c r="GE43" s="20">
        <v>1748809</v>
      </c>
      <c r="GF43" s="20">
        <v>52751</v>
      </c>
      <c r="GG43" s="20">
        <v>34729</v>
      </c>
      <c r="GH43" s="20">
        <v>52707</v>
      </c>
      <c r="GI43" s="20">
        <v>34685</v>
      </c>
      <c r="GJ43" s="20">
        <v>403</v>
      </c>
      <c r="GK43" s="20">
        <v>3338</v>
      </c>
      <c r="GL43" s="20">
        <v>2116</v>
      </c>
      <c r="GN43" s="18">
        <v>38</v>
      </c>
      <c r="GO43" s="19" t="str">
        <f t="shared" si="60"/>
        <v>八重瀬町</v>
      </c>
      <c r="GP43" s="20">
        <v>1454</v>
      </c>
      <c r="GQ43" s="20">
        <v>1351172</v>
      </c>
      <c r="GR43" s="20">
        <v>1350381</v>
      </c>
      <c r="GS43" s="20">
        <v>1880271</v>
      </c>
      <c r="GT43" s="20">
        <v>1879165</v>
      </c>
      <c r="GU43" s="20">
        <v>1651653</v>
      </c>
      <c r="GV43" s="20">
        <v>1650686</v>
      </c>
      <c r="GW43" s="20">
        <v>9</v>
      </c>
      <c r="GX43" s="20">
        <v>719</v>
      </c>
      <c r="GY43" s="20">
        <v>700</v>
      </c>
      <c r="HA43" s="18">
        <v>38</v>
      </c>
      <c r="HB43" s="19" t="str">
        <f t="shared" si="61"/>
        <v>八重瀬町</v>
      </c>
      <c r="HC43" s="20">
        <v>0</v>
      </c>
      <c r="HD43" s="20">
        <v>0</v>
      </c>
      <c r="HE43" s="20">
        <v>0</v>
      </c>
      <c r="HF43" s="20">
        <v>0</v>
      </c>
      <c r="HG43" s="20">
        <v>0</v>
      </c>
      <c r="HH43" s="20">
        <v>0</v>
      </c>
      <c r="HI43" s="20">
        <v>0</v>
      </c>
      <c r="HJ43" s="20">
        <v>0</v>
      </c>
      <c r="HK43" s="20">
        <v>0</v>
      </c>
      <c r="HL43" s="20">
        <v>0</v>
      </c>
      <c r="HN43" s="18">
        <v>38</v>
      </c>
      <c r="HO43" s="19" t="str">
        <f t="shared" si="62"/>
        <v>八重瀬町</v>
      </c>
      <c r="HP43" s="20">
        <v>0</v>
      </c>
      <c r="HQ43" s="20">
        <v>0</v>
      </c>
      <c r="HR43" s="20">
        <v>0</v>
      </c>
      <c r="HS43" s="20">
        <v>0</v>
      </c>
      <c r="HT43" s="20">
        <v>0</v>
      </c>
      <c r="HU43" s="20">
        <v>0</v>
      </c>
      <c r="HV43" s="20">
        <v>0</v>
      </c>
      <c r="HW43" s="20">
        <v>0</v>
      </c>
      <c r="HX43" s="20">
        <v>0</v>
      </c>
      <c r="HY43" s="20">
        <v>0</v>
      </c>
      <c r="IA43" s="18">
        <v>38</v>
      </c>
      <c r="IB43" s="19" t="str">
        <f t="shared" si="63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0"/>
        <v>975524</v>
      </c>
      <c r="IO43" s="7">
        <f t="shared" si="1"/>
        <v>19499878</v>
      </c>
      <c r="IP43" s="7">
        <f t="shared" si="2"/>
        <v>15409883</v>
      </c>
      <c r="IQ43" s="7">
        <f t="shared" si="3"/>
        <v>64351448</v>
      </c>
      <c r="IR43" s="7">
        <f t="shared" si="4"/>
        <v>63959932</v>
      </c>
      <c r="IS43" s="7">
        <f t="shared" si="5"/>
        <v>18618827</v>
      </c>
      <c r="IT43" s="7">
        <f t="shared" si="6"/>
        <v>2509</v>
      </c>
      <c r="IU43" s="7">
        <f t="shared" si="7"/>
        <v>31062</v>
      </c>
      <c r="IV43" s="7">
        <f t="shared" si="8"/>
        <v>26072</v>
      </c>
    </row>
    <row r="44" spans="1:256" s="7" customFormat="1" ht="15" customHeight="1">
      <c r="A44" s="18">
        <v>39</v>
      </c>
      <c r="B44" s="19" t="s">
        <v>92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46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47"/>
        <v>多良間村</v>
      </c>
      <c r="AC44" s="20">
        <v>115180</v>
      </c>
      <c r="AD44" s="20">
        <v>10475870</v>
      </c>
      <c r="AE44" s="20">
        <v>9710732</v>
      </c>
      <c r="AF44" s="20">
        <v>339983</v>
      </c>
      <c r="AG44" s="20">
        <v>312662</v>
      </c>
      <c r="AH44" s="20">
        <v>337083</v>
      </c>
      <c r="AI44" s="20">
        <v>312353</v>
      </c>
      <c r="AJ44" s="20">
        <v>151</v>
      </c>
      <c r="AK44" s="20">
        <v>4283</v>
      </c>
      <c r="AL44" s="20">
        <v>3836</v>
      </c>
      <c r="AM44" s="50"/>
      <c r="AN44" s="18">
        <v>39</v>
      </c>
      <c r="AO44" s="19" t="str">
        <f t="shared" si="48"/>
        <v>多良間村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30"/>
      <c r="BA44" s="18">
        <v>39</v>
      </c>
      <c r="BB44" s="19" t="str">
        <f t="shared" si="49"/>
        <v>多良間村</v>
      </c>
      <c r="BC44" s="20">
        <v>0</v>
      </c>
      <c r="BD44" s="20">
        <v>83744</v>
      </c>
      <c r="BE44" s="20">
        <v>78056</v>
      </c>
      <c r="BF44" s="20">
        <v>391100</v>
      </c>
      <c r="BG44" s="20">
        <v>365178</v>
      </c>
      <c r="BH44" s="20">
        <v>52882</v>
      </c>
      <c r="BI44" s="20">
        <v>49436</v>
      </c>
      <c r="BJ44" s="20">
        <v>0</v>
      </c>
      <c r="BK44" s="20">
        <v>440</v>
      </c>
      <c r="BL44" s="20">
        <v>408</v>
      </c>
      <c r="BM44" s="30"/>
      <c r="BN44" s="18">
        <v>39</v>
      </c>
      <c r="BO44" s="19" t="str">
        <f t="shared" si="50"/>
        <v>多良間村</v>
      </c>
      <c r="BP44" s="20">
        <v>0</v>
      </c>
      <c r="BQ44" s="20">
        <v>138849</v>
      </c>
      <c r="BR44" s="20">
        <v>130250</v>
      </c>
      <c r="BS44" s="20">
        <v>616885</v>
      </c>
      <c r="BT44" s="20">
        <v>606851</v>
      </c>
      <c r="BU44" s="20">
        <v>165689</v>
      </c>
      <c r="BV44" s="20">
        <v>163001</v>
      </c>
      <c r="BW44" s="20">
        <v>0</v>
      </c>
      <c r="BX44" s="20">
        <v>514</v>
      </c>
      <c r="BY44" s="20">
        <v>479</v>
      </c>
      <c r="BZ44" s="30"/>
      <c r="CA44" s="18">
        <v>39</v>
      </c>
      <c r="CB44" s="19" t="str">
        <f t="shared" si="51"/>
        <v>多良間村</v>
      </c>
      <c r="CC44" s="20">
        <v>0</v>
      </c>
      <c r="CD44" s="20">
        <v>70665</v>
      </c>
      <c r="CE44" s="20">
        <v>69271</v>
      </c>
      <c r="CF44" s="20">
        <v>263309</v>
      </c>
      <c r="CG44" s="20">
        <v>262678</v>
      </c>
      <c r="CH44" s="20">
        <v>158600</v>
      </c>
      <c r="CI44" s="20">
        <v>158253</v>
      </c>
      <c r="CJ44" s="20">
        <v>0</v>
      </c>
      <c r="CK44" s="20">
        <v>111</v>
      </c>
      <c r="CL44" s="20">
        <v>106</v>
      </c>
      <c r="CM44" s="30"/>
      <c r="CN44" s="18">
        <v>39</v>
      </c>
      <c r="CO44" s="19" t="str">
        <f t="shared" si="52"/>
        <v>多良間村</v>
      </c>
      <c r="CP44" s="20">
        <v>29389</v>
      </c>
      <c r="CQ44" s="20">
        <v>293258</v>
      </c>
      <c r="CR44" s="20">
        <v>277577</v>
      </c>
      <c r="CS44" s="20">
        <v>1271294</v>
      </c>
      <c r="CT44" s="20">
        <v>1234707</v>
      </c>
      <c r="CU44" s="20">
        <v>377171</v>
      </c>
      <c r="CV44" s="20">
        <v>370690</v>
      </c>
      <c r="CW44" s="20">
        <v>36</v>
      </c>
      <c r="CX44" s="20">
        <v>1065</v>
      </c>
      <c r="CY44" s="20">
        <v>993</v>
      </c>
      <c r="CZ44" s="50"/>
      <c r="DA44" s="18">
        <v>39</v>
      </c>
      <c r="DB44" s="19" t="str">
        <f t="shared" si="53"/>
        <v>多良間村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16"/>
      <c r="DN44" s="18">
        <v>39</v>
      </c>
      <c r="DO44" s="19" t="str">
        <f t="shared" si="54"/>
        <v>多良間村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0</v>
      </c>
      <c r="DZ44" s="16"/>
      <c r="EA44" s="18">
        <v>39</v>
      </c>
      <c r="EB44" s="19" t="str">
        <f t="shared" si="55"/>
        <v>多良間村</v>
      </c>
      <c r="EC44" s="20">
        <v>37719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3</v>
      </c>
      <c r="EK44" s="20">
        <v>0</v>
      </c>
      <c r="EL44" s="20">
        <v>0</v>
      </c>
      <c r="EM44" s="16"/>
      <c r="EN44" s="18">
        <v>39</v>
      </c>
      <c r="EO44" s="19" t="str">
        <f t="shared" si="56"/>
        <v>多良間村</v>
      </c>
      <c r="EP44" s="20">
        <v>192023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21</v>
      </c>
      <c r="EX44" s="20">
        <v>0</v>
      </c>
      <c r="EY44" s="20">
        <v>0</v>
      </c>
      <c r="FA44" s="18">
        <v>39</v>
      </c>
      <c r="FB44" s="19" t="str">
        <f t="shared" si="57"/>
        <v>多良間村</v>
      </c>
      <c r="FC44" s="20">
        <v>0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0</v>
      </c>
      <c r="FK44" s="20">
        <v>0</v>
      </c>
      <c r="FL44" s="20">
        <v>0</v>
      </c>
      <c r="FN44" s="18">
        <v>39</v>
      </c>
      <c r="FO44" s="19" t="str">
        <f t="shared" si="58"/>
        <v>多良間村</v>
      </c>
      <c r="FP44" s="20">
        <v>527083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7</v>
      </c>
      <c r="FX44" s="20">
        <v>0</v>
      </c>
      <c r="FY44" s="20">
        <v>0</v>
      </c>
      <c r="GA44" s="18">
        <v>39</v>
      </c>
      <c r="GB44" s="19" t="str">
        <f t="shared" si="59"/>
        <v>多良間村</v>
      </c>
      <c r="GC44" s="20">
        <v>2192031</v>
      </c>
      <c r="GD44" s="20">
        <v>613078</v>
      </c>
      <c r="GE44" s="20">
        <v>550321</v>
      </c>
      <c r="GF44" s="20">
        <v>4944</v>
      </c>
      <c r="GG44" s="20">
        <v>4442</v>
      </c>
      <c r="GH44" s="20">
        <v>4147</v>
      </c>
      <c r="GI44" s="20">
        <v>3723</v>
      </c>
      <c r="GJ44" s="20">
        <v>74</v>
      </c>
      <c r="GK44" s="20">
        <v>234</v>
      </c>
      <c r="GL44" s="20">
        <v>199</v>
      </c>
      <c r="GN44" s="18">
        <v>39</v>
      </c>
      <c r="GO44" s="19" t="str">
        <f t="shared" si="60"/>
        <v>多良間村</v>
      </c>
      <c r="GP44" s="20">
        <v>0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0</v>
      </c>
      <c r="GX44" s="20">
        <v>0</v>
      </c>
      <c r="GY44" s="20">
        <v>0</v>
      </c>
      <c r="HA44" s="18">
        <v>39</v>
      </c>
      <c r="HB44" s="19" t="str">
        <f t="shared" si="61"/>
        <v>多良間村</v>
      </c>
      <c r="HC44" s="20">
        <v>0</v>
      </c>
      <c r="HD44" s="20">
        <v>0</v>
      </c>
      <c r="HE44" s="20">
        <v>0</v>
      </c>
      <c r="HF44" s="20">
        <v>0</v>
      </c>
      <c r="HG44" s="20">
        <v>0</v>
      </c>
      <c r="HH44" s="20">
        <v>0</v>
      </c>
      <c r="HI44" s="20">
        <v>0</v>
      </c>
      <c r="HJ44" s="20">
        <v>0</v>
      </c>
      <c r="HK44" s="20">
        <v>0</v>
      </c>
      <c r="HL44" s="20">
        <v>0</v>
      </c>
      <c r="HN44" s="18">
        <v>39</v>
      </c>
      <c r="HO44" s="19" t="str">
        <f t="shared" si="62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63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0"/>
        <v>3093425</v>
      </c>
      <c r="IO44" s="7">
        <f t="shared" si="1"/>
        <v>11382206</v>
      </c>
      <c r="IP44" s="7">
        <f t="shared" si="2"/>
        <v>10538630</v>
      </c>
      <c r="IQ44" s="7">
        <f t="shared" si="3"/>
        <v>1616221</v>
      </c>
      <c r="IR44" s="7">
        <f t="shared" si="4"/>
        <v>1551811</v>
      </c>
      <c r="IS44" s="7">
        <f t="shared" si="5"/>
        <v>686766</v>
      </c>
      <c r="IT44" s="7">
        <f t="shared" si="6"/>
        <v>292</v>
      </c>
      <c r="IU44" s="7">
        <f t="shared" si="7"/>
        <v>5582</v>
      </c>
      <c r="IV44" s="7">
        <f t="shared" si="8"/>
        <v>5028</v>
      </c>
    </row>
    <row r="45" spans="1:256" s="7" customFormat="1" ht="15" customHeight="1">
      <c r="A45" s="18">
        <v>40</v>
      </c>
      <c r="B45" s="19" t="s">
        <v>93</v>
      </c>
      <c r="C45" s="20">
        <v>98682</v>
      </c>
      <c r="D45" s="20">
        <v>1274026</v>
      </c>
      <c r="E45" s="20">
        <v>1053595</v>
      </c>
      <c r="F45" s="20">
        <v>35995</v>
      </c>
      <c r="G45" s="20">
        <v>29807</v>
      </c>
      <c r="H45" s="20">
        <v>35995</v>
      </c>
      <c r="I45" s="20">
        <v>29807</v>
      </c>
      <c r="J45" s="20">
        <v>119</v>
      </c>
      <c r="K45" s="20">
        <v>1111</v>
      </c>
      <c r="L45" s="20">
        <v>894</v>
      </c>
      <c r="M45" s="16"/>
      <c r="N45" s="18">
        <v>40</v>
      </c>
      <c r="O45" s="19" t="str">
        <f t="shared" si="46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47"/>
        <v>竹 富 町</v>
      </c>
      <c r="AC45" s="20">
        <v>263758</v>
      </c>
      <c r="AD45" s="20">
        <v>16682230</v>
      </c>
      <c r="AE45" s="20">
        <v>15480299</v>
      </c>
      <c r="AF45" s="20">
        <v>551751</v>
      </c>
      <c r="AG45" s="20">
        <v>512296</v>
      </c>
      <c r="AH45" s="20">
        <v>551751</v>
      </c>
      <c r="AI45" s="20">
        <v>512296</v>
      </c>
      <c r="AJ45" s="20">
        <v>386</v>
      </c>
      <c r="AK45" s="20">
        <v>7184</v>
      </c>
      <c r="AL45" s="20">
        <v>6218</v>
      </c>
      <c r="AM45" s="50"/>
      <c r="AN45" s="18">
        <v>40</v>
      </c>
      <c r="AO45" s="19" t="str">
        <f t="shared" si="48"/>
        <v>竹 富 町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30"/>
      <c r="BA45" s="18">
        <v>40</v>
      </c>
      <c r="BB45" s="19" t="str">
        <f t="shared" si="49"/>
        <v>竹 富 町</v>
      </c>
      <c r="BC45" s="20">
        <v>0</v>
      </c>
      <c r="BD45" s="20">
        <v>302494</v>
      </c>
      <c r="BE45" s="20">
        <v>263208</v>
      </c>
      <c r="BF45" s="20">
        <v>1089272</v>
      </c>
      <c r="BG45" s="20">
        <v>983112</v>
      </c>
      <c r="BH45" s="20">
        <v>139248</v>
      </c>
      <c r="BI45" s="20">
        <v>125252</v>
      </c>
      <c r="BJ45" s="20">
        <v>0</v>
      </c>
      <c r="BK45" s="20">
        <v>1586</v>
      </c>
      <c r="BL45" s="20">
        <v>1372</v>
      </c>
      <c r="BM45" s="30"/>
      <c r="BN45" s="18">
        <v>40</v>
      </c>
      <c r="BO45" s="19" t="str">
        <f t="shared" si="50"/>
        <v>竹 富 町</v>
      </c>
      <c r="BP45" s="20">
        <v>0</v>
      </c>
      <c r="BQ45" s="20">
        <v>652605</v>
      </c>
      <c r="BR45" s="20">
        <v>615024</v>
      </c>
      <c r="BS45" s="20">
        <v>2384085</v>
      </c>
      <c r="BT45" s="20">
        <v>2310721</v>
      </c>
      <c r="BU45" s="20">
        <v>598461</v>
      </c>
      <c r="BV45" s="20">
        <v>578415</v>
      </c>
      <c r="BW45" s="20">
        <v>0</v>
      </c>
      <c r="BX45" s="20">
        <v>1646</v>
      </c>
      <c r="BY45" s="20">
        <v>1419</v>
      </c>
      <c r="BZ45" s="30"/>
      <c r="CA45" s="18">
        <v>40</v>
      </c>
      <c r="CB45" s="19" t="str">
        <f t="shared" si="51"/>
        <v>竹 富 町</v>
      </c>
      <c r="CC45" s="20">
        <v>0</v>
      </c>
      <c r="CD45" s="20">
        <v>561753</v>
      </c>
      <c r="CE45" s="20">
        <v>548093</v>
      </c>
      <c r="CF45" s="20">
        <v>1873888</v>
      </c>
      <c r="CG45" s="20">
        <v>1856029</v>
      </c>
      <c r="CH45" s="20">
        <v>1149884</v>
      </c>
      <c r="CI45" s="20">
        <v>1139180</v>
      </c>
      <c r="CJ45" s="20">
        <v>0</v>
      </c>
      <c r="CK45" s="20">
        <v>1041</v>
      </c>
      <c r="CL45" s="20">
        <v>964</v>
      </c>
      <c r="CM45" s="30"/>
      <c r="CN45" s="18">
        <v>40</v>
      </c>
      <c r="CO45" s="19" t="str">
        <f t="shared" si="52"/>
        <v>竹 富 町</v>
      </c>
      <c r="CP45" s="20">
        <v>188454</v>
      </c>
      <c r="CQ45" s="20">
        <v>1516852</v>
      </c>
      <c r="CR45" s="20">
        <v>1426325</v>
      </c>
      <c r="CS45" s="20">
        <v>5347245</v>
      </c>
      <c r="CT45" s="20">
        <v>5149862</v>
      </c>
      <c r="CU45" s="20">
        <v>1887593</v>
      </c>
      <c r="CV45" s="20">
        <v>1842847</v>
      </c>
      <c r="CW45" s="20">
        <v>275</v>
      </c>
      <c r="CX45" s="20">
        <v>4273</v>
      </c>
      <c r="CY45" s="20">
        <v>3755</v>
      </c>
      <c r="CZ45" s="50"/>
      <c r="DA45" s="18">
        <v>40</v>
      </c>
      <c r="DB45" s="19" t="str">
        <f t="shared" si="53"/>
        <v>竹 富 町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16"/>
      <c r="DN45" s="18">
        <v>40</v>
      </c>
      <c r="DO45" s="19" t="str">
        <f t="shared" si="54"/>
        <v>竹 富 町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0</v>
      </c>
      <c r="DZ45" s="16"/>
      <c r="EA45" s="18">
        <v>40</v>
      </c>
      <c r="EB45" s="19" t="str">
        <f t="shared" si="55"/>
        <v>竹 富 町</v>
      </c>
      <c r="EC45" s="20">
        <v>32014</v>
      </c>
      <c r="ED45" s="20">
        <v>50106</v>
      </c>
      <c r="EE45" s="20">
        <v>43810</v>
      </c>
      <c r="EF45" s="20">
        <v>574</v>
      </c>
      <c r="EG45" s="20">
        <v>491</v>
      </c>
      <c r="EH45" s="20">
        <v>574</v>
      </c>
      <c r="EI45" s="20">
        <v>491</v>
      </c>
      <c r="EJ45" s="20">
        <v>15</v>
      </c>
      <c r="EK45" s="20">
        <v>56</v>
      </c>
      <c r="EL45" s="20">
        <v>26</v>
      </c>
      <c r="EM45" s="16"/>
      <c r="EN45" s="18">
        <v>40</v>
      </c>
      <c r="EO45" s="19" t="str">
        <f t="shared" si="56"/>
        <v>竹 富 町</v>
      </c>
      <c r="EP45" s="20">
        <v>246033008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116</v>
      </c>
      <c r="EX45" s="20">
        <v>0</v>
      </c>
      <c r="EY45" s="20">
        <v>0</v>
      </c>
      <c r="FA45" s="18">
        <v>40</v>
      </c>
      <c r="FB45" s="19" t="str">
        <f t="shared" si="57"/>
        <v>竹 富 町</v>
      </c>
      <c r="FC45" s="20">
        <v>0</v>
      </c>
      <c r="FD45" s="20">
        <v>0</v>
      </c>
      <c r="FE45" s="20">
        <v>0</v>
      </c>
      <c r="FF45" s="20">
        <v>0</v>
      </c>
      <c r="FG45" s="20">
        <v>0</v>
      </c>
      <c r="FH45" s="20">
        <v>0</v>
      </c>
      <c r="FI45" s="20">
        <v>0</v>
      </c>
      <c r="FJ45" s="20">
        <v>0</v>
      </c>
      <c r="FK45" s="20">
        <v>0</v>
      </c>
      <c r="FL45" s="20">
        <v>0</v>
      </c>
      <c r="FN45" s="18">
        <v>40</v>
      </c>
      <c r="FO45" s="19" t="str">
        <f t="shared" si="58"/>
        <v>竹 富 町</v>
      </c>
      <c r="FP45" s="20">
        <v>5425261</v>
      </c>
      <c r="FQ45" s="20">
        <v>11758484</v>
      </c>
      <c r="FR45" s="20">
        <v>10305077</v>
      </c>
      <c r="FS45" s="20">
        <v>156965</v>
      </c>
      <c r="FT45" s="20">
        <v>137580</v>
      </c>
      <c r="FU45" s="20">
        <v>156965</v>
      </c>
      <c r="FV45" s="20">
        <v>137580</v>
      </c>
      <c r="FW45" s="20">
        <v>574</v>
      </c>
      <c r="FX45" s="20">
        <v>3802</v>
      </c>
      <c r="FY45" s="20">
        <v>2941</v>
      </c>
      <c r="GA45" s="18">
        <v>40</v>
      </c>
      <c r="GB45" s="19" t="str">
        <f t="shared" si="59"/>
        <v>竹 富 町</v>
      </c>
      <c r="GC45" s="20">
        <v>15002063</v>
      </c>
      <c r="GD45" s="20">
        <v>20223074</v>
      </c>
      <c r="GE45" s="20">
        <v>16334239</v>
      </c>
      <c r="GF45" s="20">
        <v>225602</v>
      </c>
      <c r="GG45" s="20">
        <v>182272</v>
      </c>
      <c r="GH45" s="20">
        <v>225602</v>
      </c>
      <c r="GI45" s="20">
        <v>182272</v>
      </c>
      <c r="GJ45" s="20">
        <v>1211</v>
      </c>
      <c r="GK45" s="20">
        <v>9802</v>
      </c>
      <c r="GL45" s="20">
        <v>6168</v>
      </c>
      <c r="GN45" s="18">
        <v>40</v>
      </c>
      <c r="GO45" s="19" t="str">
        <f t="shared" si="60"/>
        <v>竹 富 町</v>
      </c>
      <c r="GP45" s="20">
        <v>58</v>
      </c>
      <c r="GQ45" s="20">
        <v>1086353</v>
      </c>
      <c r="GR45" s="20">
        <v>1086353</v>
      </c>
      <c r="GS45" s="20">
        <v>1096017</v>
      </c>
      <c r="GT45" s="20">
        <v>1096017</v>
      </c>
      <c r="GU45" s="20">
        <v>1096017</v>
      </c>
      <c r="GV45" s="20">
        <v>1096017</v>
      </c>
      <c r="GW45" s="20">
        <v>9</v>
      </c>
      <c r="GX45" s="20">
        <v>92</v>
      </c>
      <c r="GY45" s="20">
        <v>92</v>
      </c>
      <c r="HA45" s="18">
        <v>40</v>
      </c>
      <c r="HB45" s="19" t="str">
        <f t="shared" si="61"/>
        <v>竹 富 町</v>
      </c>
      <c r="HC45" s="20">
        <v>1</v>
      </c>
      <c r="HD45" s="20">
        <v>119388</v>
      </c>
      <c r="HE45" s="20">
        <v>119388</v>
      </c>
      <c r="HF45" s="20">
        <v>4139</v>
      </c>
      <c r="HG45" s="20">
        <v>4139</v>
      </c>
      <c r="HH45" s="20">
        <v>3853</v>
      </c>
      <c r="HI45" s="20">
        <v>3853</v>
      </c>
      <c r="HJ45" s="20">
        <v>0</v>
      </c>
      <c r="HK45" s="20">
        <v>2</v>
      </c>
      <c r="HL45" s="20">
        <v>2</v>
      </c>
      <c r="HN45" s="18">
        <v>40</v>
      </c>
      <c r="HO45" s="19" t="str">
        <f t="shared" si="62"/>
        <v>竹 富 町</v>
      </c>
      <c r="HP45" s="20">
        <v>0</v>
      </c>
      <c r="HQ45" s="20">
        <v>0</v>
      </c>
      <c r="HR45" s="20">
        <v>0</v>
      </c>
      <c r="HS45" s="20">
        <v>0</v>
      </c>
      <c r="HT45" s="20">
        <v>0</v>
      </c>
      <c r="HU45" s="20">
        <v>0</v>
      </c>
      <c r="HV45" s="20">
        <v>0</v>
      </c>
      <c r="HW45" s="20">
        <v>0</v>
      </c>
      <c r="HX45" s="20">
        <v>0</v>
      </c>
      <c r="HY45" s="20">
        <v>0</v>
      </c>
      <c r="IA45" s="18">
        <v>40</v>
      </c>
      <c r="IB45" s="19" t="str">
        <f t="shared" si="63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0"/>
        <v>267043299</v>
      </c>
      <c r="IO45" s="7">
        <f t="shared" si="1"/>
        <v>52710513</v>
      </c>
      <c r="IP45" s="7">
        <f t="shared" si="2"/>
        <v>45849086</v>
      </c>
      <c r="IQ45" s="7">
        <f t="shared" si="3"/>
        <v>7418288</v>
      </c>
      <c r="IR45" s="7">
        <f t="shared" si="4"/>
        <v>7112464</v>
      </c>
      <c r="IS45" s="7">
        <f t="shared" si="5"/>
        <v>3805163</v>
      </c>
      <c r="IT45" s="7">
        <f t="shared" si="6"/>
        <v>2705</v>
      </c>
      <c r="IU45" s="7">
        <f t="shared" si="7"/>
        <v>26322</v>
      </c>
      <c r="IV45" s="7">
        <f t="shared" si="8"/>
        <v>20096</v>
      </c>
    </row>
    <row r="46" spans="1:256" s="7" customFormat="1" ht="15" customHeight="1">
      <c r="A46" s="22">
        <v>41</v>
      </c>
      <c r="B46" s="23" t="s">
        <v>94</v>
      </c>
      <c r="C46" s="24">
        <v>3123</v>
      </c>
      <c r="D46" s="24">
        <v>1031166</v>
      </c>
      <c r="E46" s="24">
        <v>788066</v>
      </c>
      <c r="F46" s="24">
        <v>31989</v>
      </c>
      <c r="G46" s="24">
        <v>24455</v>
      </c>
      <c r="H46" s="24">
        <v>31602</v>
      </c>
      <c r="I46" s="24">
        <v>24109</v>
      </c>
      <c r="J46" s="24">
        <v>7</v>
      </c>
      <c r="K46" s="24">
        <v>503</v>
      </c>
      <c r="L46" s="24">
        <v>365</v>
      </c>
      <c r="M46" s="16"/>
      <c r="N46" s="22">
        <v>41</v>
      </c>
      <c r="O46" s="23" t="str">
        <f t="shared" si="46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47"/>
        <v>与那国町</v>
      </c>
      <c r="AC46" s="24">
        <v>355432</v>
      </c>
      <c r="AD46" s="24">
        <v>5524995</v>
      </c>
      <c r="AE46" s="24">
        <v>4342464</v>
      </c>
      <c r="AF46" s="24">
        <v>162364</v>
      </c>
      <c r="AG46" s="24">
        <v>127688</v>
      </c>
      <c r="AH46" s="24">
        <v>159775</v>
      </c>
      <c r="AI46" s="24">
        <v>126402</v>
      </c>
      <c r="AJ46" s="24">
        <v>150</v>
      </c>
      <c r="AK46" s="24">
        <v>2173</v>
      </c>
      <c r="AL46" s="24">
        <v>1576</v>
      </c>
      <c r="AM46" s="50"/>
      <c r="AN46" s="22">
        <v>41</v>
      </c>
      <c r="AO46" s="23" t="str">
        <f t="shared" si="48"/>
        <v>与那国町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30"/>
      <c r="BA46" s="22">
        <v>41</v>
      </c>
      <c r="BB46" s="23" t="str">
        <f t="shared" si="49"/>
        <v>与那国町</v>
      </c>
      <c r="BC46" s="24">
        <v>0</v>
      </c>
      <c r="BD46" s="24">
        <v>91541</v>
      </c>
      <c r="BE46" s="24">
        <v>76291</v>
      </c>
      <c r="BF46" s="24">
        <v>526028</v>
      </c>
      <c r="BG46" s="24">
        <v>452384</v>
      </c>
      <c r="BH46" s="24">
        <v>70207</v>
      </c>
      <c r="BI46" s="24">
        <v>60382</v>
      </c>
      <c r="BJ46" s="24">
        <v>0</v>
      </c>
      <c r="BK46" s="24">
        <v>490</v>
      </c>
      <c r="BL46" s="24">
        <v>402</v>
      </c>
      <c r="BM46" s="30"/>
      <c r="BN46" s="22">
        <v>41</v>
      </c>
      <c r="BO46" s="23" t="str">
        <f t="shared" si="50"/>
        <v>与那国町</v>
      </c>
      <c r="BP46" s="24">
        <v>0</v>
      </c>
      <c r="BQ46" s="24">
        <v>114300</v>
      </c>
      <c r="BR46" s="24">
        <v>108094</v>
      </c>
      <c r="BS46" s="24">
        <v>661953</v>
      </c>
      <c r="BT46" s="24">
        <v>640216</v>
      </c>
      <c r="BU46" s="24">
        <v>173190</v>
      </c>
      <c r="BV46" s="24">
        <v>167395</v>
      </c>
      <c r="BW46" s="24">
        <v>0</v>
      </c>
      <c r="BX46" s="24">
        <v>461</v>
      </c>
      <c r="BY46" s="24">
        <v>394</v>
      </c>
      <c r="BZ46" s="30"/>
      <c r="CA46" s="22">
        <v>41</v>
      </c>
      <c r="CB46" s="23" t="str">
        <f t="shared" si="51"/>
        <v>与那国町</v>
      </c>
      <c r="CC46" s="24">
        <v>0</v>
      </c>
      <c r="CD46" s="24">
        <v>147882</v>
      </c>
      <c r="CE46" s="24">
        <v>146670</v>
      </c>
      <c r="CF46" s="24">
        <v>790170</v>
      </c>
      <c r="CG46" s="24">
        <v>786246</v>
      </c>
      <c r="CH46" s="24">
        <v>479847</v>
      </c>
      <c r="CI46" s="24">
        <v>477462</v>
      </c>
      <c r="CJ46" s="24">
        <v>0</v>
      </c>
      <c r="CK46" s="24">
        <v>282</v>
      </c>
      <c r="CL46" s="24">
        <v>267</v>
      </c>
      <c r="CM46" s="30"/>
      <c r="CN46" s="22">
        <v>41</v>
      </c>
      <c r="CO46" s="23" t="str">
        <f t="shared" si="52"/>
        <v>与那国町</v>
      </c>
      <c r="CP46" s="24">
        <v>164136</v>
      </c>
      <c r="CQ46" s="24">
        <v>353723</v>
      </c>
      <c r="CR46" s="24">
        <v>331055</v>
      </c>
      <c r="CS46" s="24">
        <v>1978151</v>
      </c>
      <c r="CT46" s="24">
        <v>1878846</v>
      </c>
      <c r="CU46" s="24">
        <v>723244</v>
      </c>
      <c r="CV46" s="24">
        <v>705239</v>
      </c>
      <c r="CW46" s="24">
        <v>384</v>
      </c>
      <c r="CX46" s="24">
        <v>1233</v>
      </c>
      <c r="CY46" s="24">
        <v>1063</v>
      </c>
      <c r="CZ46" s="50"/>
      <c r="DA46" s="22">
        <v>41</v>
      </c>
      <c r="DB46" s="23" t="str">
        <f t="shared" si="53"/>
        <v>与那国町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4">
        <v>0</v>
      </c>
      <c r="DL46" s="24">
        <v>0</v>
      </c>
      <c r="DM46" s="16"/>
      <c r="DN46" s="22">
        <v>41</v>
      </c>
      <c r="DO46" s="23" t="str">
        <f t="shared" si="54"/>
        <v>与那国町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16"/>
      <c r="EA46" s="22">
        <v>41</v>
      </c>
      <c r="EB46" s="23" t="str">
        <f t="shared" si="55"/>
        <v>与那国町</v>
      </c>
      <c r="EC46" s="24">
        <v>89146</v>
      </c>
      <c r="ED46" s="24">
        <v>189676</v>
      </c>
      <c r="EE46" s="24">
        <v>116134</v>
      </c>
      <c r="EF46" s="24">
        <v>1215</v>
      </c>
      <c r="EG46" s="24">
        <v>753</v>
      </c>
      <c r="EH46" s="24">
        <v>1215</v>
      </c>
      <c r="EI46" s="24">
        <v>753</v>
      </c>
      <c r="EJ46" s="24">
        <v>22</v>
      </c>
      <c r="EK46" s="24">
        <v>86</v>
      </c>
      <c r="EL46" s="24">
        <v>52</v>
      </c>
      <c r="EM46" s="16"/>
      <c r="EN46" s="22">
        <v>41</v>
      </c>
      <c r="EO46" s="23" t="str">
        <f t="shared" si="56"/>
        <v>与那国町</v>
      </c>
      <c r="EP46" s="24">
        <v>8251206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76</v>
      </c>
      <c r="EX46" s="24">
        <v>0</v>
      </c>
      <c r="EY46" s="24">
        <v>0</v>
      </c>
      <c r="FA46" s="22">
        <v>41</v>
      </c>
      <c r="FB46" s="23" t="str">
        <f t="shared" si="57"/>
        <v>与那国町</v>
      </c>
      <c r="FC46" s="24">
        <v>0</v>
      </c>
      <c r="FD46" s="24">
        <v>0</v>
      </c>
      <c r="FE46" s="24">
        <v>0</v>
      </c>
      <c r="FF46" s="24">
        <v>0</v>
      </c>
      <c r="FG46" s="24">
        <v>0</v>
      </c>
      <c r="FH46" s="24">
        <v>0</v>
      </c>
      <c r="FI46" s="24">
        <v>0</v>
      </c>
      <c r="FJ46" s="24">
        <v>0</v>
      </c>
      <c r="FK46" s="24">
        <v>0</v>
      </c>
      <c r="FL46" s="24">
        <v>0</v>
      </c>
      <c r="FN46" s="22">
        <v>41</v>
      </c>
      <c r="FO46" s="23" t="str">
        <f t="shared" si="58"/>
        <v>与那国町</v>
      </c>
      <c r="FP46" s="24">
        <v>2859773</v>
      </c>
      <c r="FQ46" s="24">
        <v>2319596</v>
      </c>
      <c r="FR46" s="24">
        <v>1885011</v>
      </c>
      <c r="FS46" s="24">
        <v>26130</v>
      </c>
      <c r="FT46" s="24">
        <v>20820</v>
      </c>
      <c r="FU46" s="24">
        <v>25695</v>
      </c>
      <c r="FV46" s="24">
        <v>20428</v>
      </c>
      <c r="FW46" s="24">
        <v>49</v>
      </c>
      <c r="FX46" s="24">
        <v>634</v>
      </c>
      <c r="FY46" s="24">
        <v>462</v>
      </c>
      <c r="GA46" s="22">
        <v>41</v>
      </c>
      <c r="GB46" s="23" t="str">
        <f t="shared" si="59"/>
        <v>与那国町</v>
      </c>
      <c r="GC46" s="24">
        <v>2229852</v>
      </c>
      <c r="GD46" s="24">
        <v>1863364</v>
      </c>
      <c r="GE46" s="24">
        <v>1194784</v>
      </c>
      <c r="GF46" s="24">
        <v>17530</v>
      </c>
      <c r="GG46" s="24">
        <v>11255</v>
      </c>
      <c r="GH46" s="24">
        <v>17075</v>
      </c>
      <c r="GI46" s="24">
        <v>10835</v>
      </c>
      <c r="GJ46" s="24">
        <v>183</v>
      </c>
      <c r="GK46" s="24">
        <v>909</v>
      </c>
      <c r="GL46" s="24">
        <v>541</v>
      </c>
      <c r="GN46" s="22">
        <v>41</v>
      </c>
      <c r="GO46" s="23" t="str">
        <f t="shared" si="60"/>
        <v>与那国町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HA46" s="22">
        <v>41</v>
      </c>
      <c r="HB46" s="23" t="str">
        <f t="shared" si="61"/>
        <v>与那国町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N46" s="18">
        <v>41</v>
      </c>
      <c r="HO46" s="19" t="str">
        <f t="shared" si="62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63"/>
        <v>与那国町</v>
      </c>
      <c r="IC46" s="20">
        <v>0</v>
      </c>
      <c r="ID46" s="20">
        <v>0</v>
      </c>
      <c r="IE46" s="20">
        <v>0</v>
      </c>
      <c r="IF46" s="20">
        <v>0</v>
      </c>
      <c r="IG46" s="20">
        <v>0</v>
      </c>
      <c r="IH46" s="20">
        <v>0</v>
      </c>
      <c r="II46" s="20">
        <v>0</v>
      </c>
      <c r="IJ46" s="20">
        <v>0</v>
      </c>
      <c r="IK46" s="20">
        <v>0</v>
      </c>
      <c r="IL46" s="20">
        <v>0</v>
      </c>
      <c r="IN46" s="17">
        <f t="shared" si="0"/>
        <v>13952668</v>
      </c>
      <c r="IO46" s="7">
        <f t="shared" si="1"/>
        <v>11282520</v>
      </c>
      <c r="IP46" s="7">
        <f t="shared" si="2"/>
        <v>8657514</v>
      </c>
      <c r="IQ46" s="7">
        <f t="shared" si="3"/>
        <v>2217379</v>
      </c>
      <c r="IR46" s="7">
        <f t="shared" si="4"/>
        <v>2063817</v>
      </c>
      <c r="IS46" s="7">
        <f t="shared" si="5"/>
        <v>887766</v>
      </c>
      <c r="IT46" s="7">
        <f t="shared" si="6"/>
        <v>871</v>
      </c>
      <c r="IU46" s="7">
        <f t="shared" si="7"/>
        <v>5538</v>
      </c>
      <c r="IV46" s="7">
        <f t="shared" si="8"/>
        <v>4059</v>
      </c>
    </row>
    <row r="47" spans="1:256" s="7" customFormat="1" ht="15" customHeight="1">
      <c r="A47" s="35"/>
      <c r="B47" s="36" t="s">
        <v>44</v>
      </c>
      <c r="C47" s="37">
        <f>SUM(C17:C46)</f>
        <v>256482</v>
      </c>
      <c r="D47" s="37">
        <f aca="true" t="shared" si="64" ref="D47:L47">SUM(D17:D46)</f>
        <v>6145535</v>
      </c>
      <c r="E47" s="37">
        <f t="shared" si="64"/>
        <v>4444839</v>
      </c>
      <c r="F47" s="37">
        <f t="shared" si="64"/>
        <v>219387</v>
      </c>
      <c r="G47" s="37">
        <f t="shared" si="64"/>
        <v>158891</v>
      </c>
      <c r="H47" s="37">
        <f t="shared" si="64"/>
        <v>218814</v>
      </c>
      <c r="I47" s="37">
        <f t="shared" si="64"/>
        <v>158422</v>
      </c>
      <c r="J47" s="37">
        <f t="shared" si="64"/>
        <v>969</v>
      </c>
      <c r="K47" s="37">
        <f t="shared" si="64"/>
        <v>9520</v>
      </c>
      <c r="L47" s="37">
        <f t="shared" si="64"/>
        <v>6214</v>
      </c>
      <c r="M47" s="16"/>
      <c r="N47" s="35"/>
      <c r="O47" s="36" t="s">
        <v>44</v>
      </c>
      <c r="P47" s="37">
        <f aca="true" t="shared" si="65" ref="P47:Y47">SUM(P17:P46)</f>
        <v>0</v>
      </c>
      <c r="Q47" s="37">
        <f t="shared" si="65"/>
        <v>0</v>
      </c>
      <c r="R47" s="37">
        <f t="shared" si="65"/>
        <v>0</v>
      </c>
      <c r="S47" s="37">
        <f t="shared" si="65"/>
        <v>0</v>
      </c>
      <c r="T47" s="37">
        <f t="shared" si="65"/>
        <v>0</v>
      </c>
      <c r="U47" s="37">
        <f t="shared" si="65"/>
        <v>0</v>
      </c>
      <c r="V47" s="37">
        <f t="shared" si="65"/>
        <v>0</v>
      </c>
      <c r="W47" s="37">
        <f t="shared" si="65"/>
        <v>0</v>
      </c>
      <c r="X47" s="37">
        <f t="shared" si="65"/>
        <v>0</v>
      </c>
      <c r="Y47" s="37">
        <f t="shared" si="65"/>
        <v>0</v>
      </c>
      <c r="Z47" s="30"/>
      <c r="AA47" s="35"/>
      <c r="AB47" s="36" t="s">
        <v>44</v>
      </c>
      <c r="AC47" s="37">
        <f aca="true" t="shared" si="66" ref="AC47:AL47">SUM(AC17:AC46)</f>
        <v>8369655</v>
      </c>
      <c r="AD47" s="37">
        <f t="shared" si="66"/>
        <v>192474748</v>
      </c>
      <c r="AE47" s="37">
        <f t="shared" si="66"/>
        <v>154877433</v>
      </c>
      <c r="AF47" s="37">
        <f t="shared" si="66"/>
        <v>7217094</v>
      </c>
      <c r="AG47" s="37">
        <f>SUM(AG17:AG46)</f>
        <v>5767286</v>
      </c>
      <c r="AH47" s="37">
        <f>SUM(AH17:AH46)</f>
        <v>7199555</v>
      </c>
      <c r="AI47" s="37">
        <f t="shared" si="66"/>
        <v>5755332</v>
      </c>
      <c r="AJ47" s="37">
        <f t="shared" si="66"/>
        <v>15578</v>
      </c>
      <c r="AK47" s="37">
        <f t="shared" si="66"/>
        <v>190566</v>
      </c>
      <c r="AL47" s="37">
        <f t="shared" si="66"/>
        <v>128597</v>
      </c>
      <c r="AM47" s="50"/>
      <c r="AN47" s="35"/>
      <c r="AO47" s="36" t="s">
        <v>44</v>
      </c>
      <c r="AP47" s="37">
        <f aca="true" t="shared" si="67" ref="AP47:AY47">SUM(AP17:AP46)</f>
        <v>260278</v>
      </c>
      <c r="AQ47" s="37">
        <f t="shared" si="67"/>
        <v>1643283</v>
      </c>
      <c r="AR47" s="37">
        <f t="shared" si="67"/>
        <v>1468572</v>
      </c>
      <c r="AS47" s="37">
        <f t="shared" si="67"/>
        <v>7231352</v>
      </c>
      <c r="AT47" s="37">
        <f t="shared" si="67"/>
        <v>6816418</v>
      </c>
      <c r="AU47" s="37">
        <f t="shared" si="67"/>
        <v>2282799</v>
      </c>
      <c r="AV47" s="37">
        <f t="shared" si="67"/>
        <v>2222549</v>
      </c>
      <c r="AW47" s="37">
        <f t="shared" si="67"/>
        <v>634</v>
      </c>
      <c r="AX47" s="37">
        <f t="shared" si="67"/>
        <v>4415</v>
      </c>
      <c r="AY47" s="37">
        <f t="shared" si="67"/>
        <v>3463</v>
      </c>
      <c r="AZ47" s="30"/>
      <c r="BA47" s="35"/>
      <c r="BB47" s="36" t="s">
        <v>44</v>
      </c>
      <c r="BC47" s="37">
        <f aca="true" t="shared" si="68" ref="BC47:BL47">SUM(BC17:BC46)</f>
        <v>0</v>
      </c>
      <c r="BD47" s="37">
        <f t="shared" si="68"/>
        <v>18405107</v>
      </c>
      <c r="BE47" s="37">
        <f t="shared" si="68"/>
        <v>17460570</v>
      </c>
      <c r="BF47" s="37">
        <f t="shared" si="68"/>
        <v>433225493</v>
      </c>
      <c r="BG47" s="37">
        <f t="shared" si="68"/>
        <v>429138741</v>
      </c>
      <c r="BH47" s="37">
        <f t="shared" si="68"/>
        <v>65411726</v>
      </c>
      <c r="BI47" s="37">
        <f t="shared" si="68"/>
        <v>64824346</v>
      </c>
      <c r="BJ47" s="37">
        <f t="shared" si="68"/>
        <v>0</v>
      </c>
      <c r="BK47" s="37">
        <f t="shared" si="68"/>
        <v>95578</v>
      </c>
      <c r="BL47" s="37">
        <f t="shared" si="68"/>
        <v>89287</v>
      </c>
      <c r="BM47" s="30"/>
      <c r="BN47" s="35"/>
      <c r="BO47" s="36" t="s">
        <v>44</v>
      </c>
      <c r="BP47" s="37">
        <f aca="true" t="shared" si="69" ref="BP47:BY47">SUM(BP17:BP46)</f>
        <v>0</v>
      </c>
      <c r="BQ47" s="37">
        <f t="shared" si="69"/>
        <v>13112132</v>
      </c>
      <c r="BR47" s="37">
        <f t="shared" si="69"/>
        <v>12732828</v>
      </c>
      <c r="BS47" s="37">
        <f t="shared" si="69"/>
        <v>205386454</v>
      </c>
      <c r="BT47" s="37">
        <f t="shared" si="69"/>
        <v>204520888</v>
      </c>
      <c r="BU47" s="37">
        <f t="shared" si="69"/>
        <v>61814998</v>
      </c>
      <c r="BV47" s="37">
        <f t="shared" si="69"/>
        <v>61565237</v>
      </c>
      <c r="BW47" s="37">
        <f t="shared" si="69"/>
        <v>0</v>
      </c>
      <c r="BX47" s="37">
        <f t="shared" si="69"/>
        <v>65797</v>
      </c>
      <c r="BY47" s="37">
        <f t="shared" si="69"/>
        <v>62277</v>
      </c>
      <c r="BZ47" s="30"/>
      <c r="CA47" s="35"/>
      <c r="CB47" s="36" t="s">
        <v>44</v>
      </c>
      <c r="CC47" s="37">
        <f aca="true" t="shared" si="70" ref="CC47:CL47">SUM(CC17:CC46)</f>
        <v>0</v>
      </c>
      <c r="CD47" s="37">
        <f t="shared" si="70"/>
        <v>9867874</v>
      </c>
      <c r="CE47" s="37">
        <f t="shared" si="70"/>
        <v>9797830</v>
      </c>
      <c r="CF47" s="37">
        <f t="shared" si="70"/>
        <v>205062686</v>
      </c>
      <c r="CG47" s="37">
        <f t="shared" si="70"/>
        <v>204954384</v>
      </c>
      <c r="CH47" s="37">
        <f t="shared" si="70"/>
        <v>131240515</v>
      </c>
      <c r="CI47" s="37">
        <f t="shared" si="70"/>
        <v>131174020</v>
      </c>
      <c r="CJ47" s="37">
        <f t="shared" si="70"/>
        <v>0</v>
      </c>
      <c r="CK47" s="37">
        <f t="shared" si="70"/>
        <v>19397</v>
      </c>
      <c r="CL47" s="37">
        <f t="shared" si="70"/>
        <v>18822</v>
      </c>
      <c r="CM47" s="30"/>
      <c r="CN47" s="35"/>
      <c r="CO47" s="36" t="s">
        <v>44</v>
      </c>
      <c r="CP47" s="37">
        <f aca="true" t="shared" si="71" ref="CP47:CY47">SUM(CP17:CP46)</f>
        <v>4375008</v>
      </c>
      <c r="CQ47" s="37">
        <f t="shared" si="71"/>
        <v>41385113</v>
      </c>
      <c r="CR47" s="37">
        <f t="shared" si="71"/>
        <v>39991228</v>
      </c>
      <c r="CS47" s="37">
        <f t="shared" si="71"/>
        <v>843674633</v>
      </c>
      <c r="CT47" s="37">
        <f t="shared" si="71"/>
        <v>838614013</v>
      </c>
      <c r="CU47" s="37">
        <f t="shared" si="71"/>
        <v>258467239</v>
      </c>
      <c r="CV47" s="37">
        <f t="shared" si="71"/>
        <v>257563603</v>
      </c>
      <c r="CW47" s="37">
        <f t="shared" si="71"/>
        <v>7293</v>
      </c>
      <c r="CX47" s="37">
        <f t="shared" si="71"/>
        <v>180772</v>
      </c>
      <c r="CY47" s="37">
        <f t="shared" si="71"/>
        <v>170386</v>
      </c>
      <c r="CZ47" s="50"/>
      <c r="DA47" s="35"/>
      <c r="DB47" s="36" t="s">
        <v>44</v>
      </c>
      <c r="DC47" s="37">
        <f aca="true" t="shared" si="72" ref="DC47:DL47">SUM(DC17:DC46)</f>
        <v>0</v>
      </c>
      <c r="DD47" s="37">
        <f t="shared" si="72"/>
        <v>0</v>
      </c>
      <c r="DE47" s="37">
        <f t="shared" si="72"/>
        <v>0</v>
      </c>
      <c r="DF47" s="37">
        <f t="shared" si="72"/>
        <v>0</v>
      </c>
      <c r="DG47" s="37">
        <f t="shared" si="72"/>
        <v>0</v>
      </c>
      <c r="DH47" s="37">
        <f t="shared" si="72"/>
        <v>0</v>
      </c>
      <c r="DI47" s="37">
        <f t="shared" si="72"/>
        <v>0</v>
      </c>
      <c r="DJ47" s="37">
        <f t="shared" si="72"/>
        <v>0</v>
      </c>
      <c r="DK47" s="37">
        <f t="shared" si="72"/>
        <v>0</v>
      </c>
      <c r="DL47" s="37">
        <f t="shared" si="72"/>
        <v>0</v>
      </c>
      <c r="DM47" s="16"/>
      <c r="DN47" s="35"/>
      <c r="DO47" s="36" t="s">
        <v>44</v>
      </c>
      <c r="DP47" s="37">
        <f aca="true" t="shared" si="73" ref="DP47:DY47">SUM(DP17:DP46)</f>
        <v>0</v>
      </c>
      <c r="DQ47" s="37">
        <f t="shared" si="73"/>
        <v>0</v>
      </c>
      <c r="DR47" s="37">
        <f t="shared" si="73"/>
        <v>0</v>
      </c>
      <c r="DS47" s="37">
        <f t="shared" si="73"/>
        <v>0</v>
      </c>
      <c r="DT47" s="37">
        <f t="shared" si="73"/>
        <v>0</v>
      </c>
      <c r="DU47" s="37">
        <f t="shared" si="73"/>
        <v>0</v>
      </c>
      <c r="DV47" s="37">
        <f t="shared" si="73"/>
        <v>0</v>
      </c>
      <c r="DW47" s="37">
        <f t="shared" si="73"/>
        <v>0</v>
      </c>
      <c r="DX47" s="37">
        <f t="shared" si="73"/>
        <v>0</v>
      </c>
      <c r="DY47" s="37">
        <f t="shared" si="73"/>
        <v>0</v>
      </c>
      <c r="DZ47" s="16"/>
      <c r="EA47" s="35"/>
      <c r="EB47" s="36" t="s">
        <v>44</v>
      </c>
      <c r="EC47" s="37">
        <f aca="true" t="shared" si="74" ref="EC47:EL47">SUM(EC17:EC46)</f>
        <v>2166254</v>
      </c>
      <c r="ED47" s="37">
        <f t="shared" si="74"/>
        <v>392986</v>
      </c>
      <c r="EE47" s="37">
        <f t="shared" si="74"/>
        <v>279865</v>
      </c>
      <c r="EF47" s="37">
        <f t="shared" si="74"/>
        <v>7893</v>
      </c>
      <c r="EG47" s="37">
        <f t="shared" si="74"/>
        <v>6673</v>
      </c>
      <c r="EH47" s="37">
        <f t="shared" si="74"/>
        <v>7885</v>
      </c>
      <c r="EI47" s="37">
        <f t="shared" si="74"/>
        <v>6673</v>
      </c>
      <c r="EJ47" s="37">
        <f t="shared" si="74"/>
        <v>824</v>
      </c>
      <c r="EK47" s="37">
        <f t="shared" si="74"/>
        <v>339</v>
      </c>
      <c r="EL47" s="37">
        <f t="shared" si="74"/>
        <v>207</v>
      </c>
      <c r="EM47" s="16"/>
      <c r="EN47" s="35"/>
      <c r="EO47" s="36" t="s">
        <v>44</v>
      </c>
      <c r="EP47" s="37">
        <f aca="true" t="shared" si="75" ref="EP47:EY47">SUM(EP17:EP46)</f>
        <v>469129095</v>
      </c>
      <c r="EQ47" s="37">
        <f t="shared" si="75"/>
        <v>50741589</v>
      </c>
      <c r="ER47" s="37">
        <f t="shared" si="75"/>
        <v>39947052</v>
      </c>
      <c r="ES47" s="37">
        <f t="shared" si="75"/>
        <v>528055</v>
      </c>
      <c r="ET47" s="37">
        <f t="shared" si="75"/>
        <v>422389</v>
      </c>
      <c r="EU47" s="37">
        <f t="shared" si="75"/>
        <v>525910</v>
      </c>
      <c r="EV47" s="37">
        <f t="shared" si="75"/>
        <v>420393</v>
      </c>
      <c r="EW47" s="37">
        <f t="shared" si="75"/>
        <v>4407</v>
      </c>
      <c r="EX47" s="37">
        <f t="shared" si="75"/>
        <v>12510</v>
      </c>
      <c r="EY47" s="37">
        <f t="shared" si="75"/>
        <v>7357</v>
      </c>
      <c r="FA47" s="35"/>
      <c r="FB47" s="36" t="s">
        <v>44</v>
      </c>
      <c r="FC47" s="37">
        <f aca="true" t="shared" si="76" ref="FC47:FL47">SUM(FC17:FC46)</f>
        <v>0</v>
      </c>
      <c r="FD47" s="37">
        <f t="shared" si="76"/>
        <v>0</v>
      </c>
      <c r="FE47" s="37">
        <f t="shared" si="76"/>
        <v>0</v>
      </c>
      <c r="FF47" s="37">
        <f t="shared" si="76"/>
        <v>0</v>
      </c>
      <c r="FG47" s="37">
        <f t="shared" si="76"/>
        <v>0</v>
      </c>
      <c r="FH47" s="37">
        <f t="shared" si="76"/>
        <v>0</v>
      </c>
      <c r="FI47" s="37">
        <f t="shared" si="76"/>
        <v>0</v>
      </c>
      <c r="FJ47" s="37">
        <f t="shared" si="76"/>
        <v>0</v>
      </c>
      <c r="FK47" s="37">
        <f t="shared" si="76"/>
        <v>0</v>
      </c>
      <c r="FL47" s="37">
        <f t="shared" si="76"/>
        <v>0</v>
      </c>
      <c r="FN47" s="35"/>
      <c r="FO47" s="36" t="s">
        <v>44</v>
      </c>
      <c r="FP47" s="37">
        <f aca="true" t="shared" si="77" ref="FP47:FY47">SUM(FP17:FP46)</f>
        <v>8830697</v>
      </c>
      <c r="FQ47" s="37">
        <f t="shared" si="77"/>
        <v>16783296</v>
      </c>
      <c r="FR47" s="37">
        <f t="shared" si="77"/>
        <v>14815816</v>
      </c>
      <c r="FS47" s="37">
        <f t="shared" si="77"/>
        <v>207295</v>
      </c>
      <c r="FT47" s="37">
        <f t="shared" si="77"/>
        <v>181567</v>
      </c>
      <c r="FU47" s="37">
        <f t="shared" si="77"/>
        <v>206860</v>
      </c>
      <c r="FV47" s="37">
        <f t="shared" si="77"/>
        <v>181175</v>
      </c>
      <c r="FW47" s="37">
        <f t="shared" si="77"/>
        <v>672</v>
      </c>
      <c r="FX47" s="37">
        <f t="shared" si="77"/>
        <v>4746</v>
      </c>
      <c r="FY47" s="37">
        <f t="shared" si="77"/>
        <v>3625</v>
      </c>
      <c r="GA47" s="35"/>
      <c r="GB47" s="36" t="s">
        <v>44</v>
      </c>
      <c r="GC47" s="37">
        <f aca="true" t="shared" si="78" ref="GC47:GL47">SUM(GC17:GC46)</f>
        <v>69131724</v>
      </c>
      <c r="GD47" s="37">
        <f t="shared" si="78"/>
        <v>120454019</v>
      </c>
      <c r="GE47" s="37">
        <f t="shared" si="78"/>
        <v>83472049</v>
      </c>
      <c r="GF47" s="37">
        <f t="shared" si="78"/>
        <v>1496368</v>
      </c>
      <c r="GG47" s="37">
        <f t="shared" si="78"/>
        <v>1079281</v>
      </c>
      <c r="GH47" s="37">
        <f t="shared" si="78"/>
        <v>1418046</v>
      </c>
      <c r="GI47" s="37">
        <f t="shared" si="78"/>
        <v>1019414</v>
      </c>
      <c r="GJ47" s="37">
        <f t="shared" si="78"/>
        <v>16316</v>
      </c>
      <c r="GK47" s="37">
        <f t="shared" si="78"/>
        <v>108956</v>
      </c>
      <c r="GL47" s="37">
        <f t="shared" si="78"/>
        <v>60924</v>
      </c>
      <c r="GN47" s="35"/>
      <c r="GO47" s="36" t="s">
        <v>44</v>
      </c>
      <c r="GP47" s="37">
        <f aca="true" t="shared" si="79" ref="GP47:GY47">SUM(GP17:GP46)</f>
        <v>1633163</v>
      </c>
      <c r="GQ47" s="37">
        <f t="shared" si="79"/>
        <v>9549795</v>
      </c>
      <c r="GR47" s="37">
        <f t="shared" si="79"/>
        <v>9539975</v>
      </c>
      <c r="GS47" s="37">
        <f t="shared" si="79"/>
        <v>14477383</v>
      </c>
      <c r="GT47" s="37">
        <f t="shared" si="79"/>
        <v>14466503</v>
      </c>
      <c r="GU47" s="37">
        <f t="shared" si="79"/>
        <v>10199699</v>
      </c>
      <c r="GV47" s="37">
        <f t="shared" si="79"/>
        <v>10192334</v>
      </c>
      <c r="GW47" s="37">
        <f t="shared" si="79"/>
        <v>189</v>
      </c>
      <c r="GX47" s="37">
        <f t="shared" si="79"/>
        <v>4008</v>
      </c>
      <c r="GY47" s="37">
        <f t="shared" si="79"/>
        <v>3931</v>
      </c>
      <c r="HA47" s="35"/>
      <c r="HB47" s="36" t="s">
        <v>44</v>
      </c>
      <c r="HC47" s="37">
        <f aca="true" t="shared" si="80" ref="HC47:HL47">SUM(HC17:HC46)</f>
        <v>1</v>
      </c>
      <c r="HD47" s="37">
        <f t="shared" si="80"/>
        <v>119388</v>
      </c>
      <c r="HE47" s="37">
        <f t="shared" si="80"/>
        <v>119388</v>
      </c>
      <c r="HF47" s="37">
        <f t="shared" si="80"/>
        <v>4139</v>
      </c>
      <c r="HG47" s="37">
        <f t="shared" si="80"/>
        <v>4139</v>
      </c>
      <c r="HH47" s="37">
        <f t="shared" si="80"/>
        <v>3853</v>
      </c>
      <c r="HI47" s="37">
        <f t="shared" si="80"/>
        <v>3853</v>
      </c>
      <c r="HJ47" s="37">
        <f t="shared" si="80"/>
        <v>0</v>
      </c>
      <c r="HK47" s="37">
        <f t="shared" si="80"/>
        <v>2</v>
      </c>
      <c r="HL47" s="37">
        <f t="shared" si="80"/>
        <v>2</v>
      </c>
      <c r="HN47" s="35"/>
      <c r="HO47" s="36" t="s">
        <v>44</v>
      </c>
      <c r="HP47" s="37">
        <f aca="true" t="shared" si="81" ref="HP47:HY47">SUM(HP17:HP46)</f>
        <v>0</v>
      </c>
      <c r="HQ47" s="37">
        <f t="shared" si="81"/>
        <v>0</v>
      </c>
      <c r="HR47" s="37">
        <f t="shared" si="81"/>
        <v>0</v>
      </c>
      <c r="HS47" s="37">
        <f t="shared" si="81"/>
        <v>0</v>
      </c>
      <c r="HT47" s="37">
        <f t="shared" si="81"/>
        <v>0</v>
      </c>
      <c r="HU47" s="37">
        <f t="shared" si="81"/>
        <v>0</v>
      </c>
      <c r="HV47" s="37">
        <f t="shared" si="81"/>
        <v>0</v>
      </c>
      <c r="HW47" s="37">
        <f t="shared" si="81"/>
        <v>0</v>
      </c>
      <c r="HX47" s="37">
        <f t="shared" si="81"/>
        <v>0</v>
      </c>
      <c r="HY47" s="37">
        <f t="shared" si="81"/>
        <v>0</v>
      </c>
      <c r="IA47" s="35"/>
      <c r="IB47" s="36" t="s">
        <v>44</v>
      </c>
      <c r="IC47" s="37">
        <f aca="true" t="shared" si="82" ref="IC47:IL47">SUM(IC17:IC46)</f>
        <v>0</v>
      </c>
      <c r="ID47" s="37">
        <f t="shared" si="82"/>
        <v>0</v>
      </c>
      <c r="IE47" s="37">
        <f t="shared" si="82"/>
        <v>0</v>
      </c>
      <c r="IF47" s="37">
        <f t="shared" si="82"/>
        <v>0</v>
      </c>
      <c r="IG47" s="37">
        <f t="shared" si="82"/>
        <v>0</v>
      </c>
      <c r="IH47" s="37">
        <f t="shared" si="82"/>
        <v>0</v>
      </c>
      <c r="II47" s="37">
        <f t="shared" si="82"/>
        <v>0</v>
      </c>
      <c r="IJ47" s="37">
        <f t="shared" si="82"/>
        <v>0</v>
      </c>
      <c r="IK47" s="37">
        <f t="shared" si="82"/>
        <v>0</v>
      </c>
      <c r="IL47" s="37">
        <f t="shared" si="82"/>
        <v>0</v>
      </c>
      <c r="IN47" s="17">
        <f>SUM(C47,P47,AC47,AP47,CP47,DC47,DP47,EC47,EP47,FC47,FP47,GC47,GP47,HC47,HP47,IC47)</f>
        <v>564152357</v>
      </c>
      <c r="IO47" s="7">
        <f>SUM(D47,Q47,AD47,AQ47,CQ47,DD47,DQ47,ED47,EQ47,FD47,FQ47,GD47,GQ47,HD47,HQ47,ID47)</f>
        <v>439689752</v>
      </c>
      <c r="IP47" s="7">
        <f>SUM(E47,R47,AE47,AR47,CR47,DE47,DR47,EE47,ER47,FE47,FR47,GE47,GR47,HE47,HR47,IE47)</f>
        <v>348956217</v>
      </c>
      <c r="IQ47" s="7">
        <f>SUM(F47,S47,AF47,AS47,CS47,DF47,DS47,EF47,ES47,FF47,FS47,GF47,GS47,HF47,HS47,IF47)</f>
        <v>875063599</v>
      </c>
      <c r="IR47" s="7">
        <f>SUM(G47,T47,AG47,AT47,CT47,DG47,DT47,EG47,ET47,FG47,FT47,GG47,GT47,HG47,HT47,IG47)</f>
        <v>867517160</v>
      </c>
      <c r="IS47" s="7">
        <f>SUM(I47,V47,AI47,AV47,CV47,DI47,DV47,EI47,EV47,FI47,FV47,GI47,GV47,HI47,HV47,II47)</f>
        <v>277523748</v>
      </c>
      <c r="IT47" s="7">
        <f>SUM(J47,W47,AJ47,AW47,CW47,DJ47,DW47,EJ47,EW47,FJ47,FW47,GJ47,GW47,HJ47,HW47,IJ47)</f>
        <v>46882</v>
      </c>
      <c r="IU47" s="7">
        <f>SUM(K47,X47,AK47,AX47,CX47,DK47,DX47,EK47,EX47,FK47,FX47,GK47,GX47,HK47,HX47,IK47)</f>
        <v>515834</v>
      </c>
      <c r="IV47" s="7">
        <f>SUM(L47,Y47,AL47,AY47,CY47,DL47,DY47,EL47,EY47,FL47,FY47,GL47,GY47,HL47,HY47,IL47)</f>
        <v>384706</v>
      </c>
    </row>
    <row r="48" spans="1:256" s="42" customFormat="1" ht="15" customHeight="1">
      <c r="A48" s="38"/>
      <c r="B48" s="39" t="s">
        <v>45</v>
      </c>
      <c r="C48" s="40">
        <f>SUM(C47,C16)</f>
        <v>524033</v>
      </c>
      <c r="D48" s="40">
        <f aca="true" t="shared" si="83" ref="D48:L48">SUM(D47,D16)</f>
        <v>12810351</v>
      </c>
      <c r="E48" s="40">
        <f t="shared" si="83"/>
        <v>10140024</v>
      </c>
      <c r="F48" s="40">
        <f t="shared" si="83"/>
        <v>494626</v>
      </c>
      <c r="G48" s="40">
        <f t="shared" si="83"/>
        <v>392583</v>
      </c>
      <c r="H48" s="40">
        <f t="shared" si="83"/>
        <v>494053</v>
      </c>
      <c r="I48" s="40">
        <f t="shared" si="83"/>
        <v>392114</v>
      </c>
      <c r="J48" s="40">
        <f t="shared" si="83"/>
        <v>1711</v>
      </c>
      <c r="K48" s="40">
        <f t="shared" si="83"/>
        <v>15160</v>
      </c>
      <c r="L48" s="40">
        <f t="shared" si="83"/>
        <v>10769</v>
      </c>
      <c r="M48" s="17"/>
      <c r="N48" s="38"/>
      <c r="O48" s="39" t="s">
        <v>45</v>
      </c>
      <c r="P48" s="40">
        <f aca="true" t="shared" si="84" ref="P48:Y48">SUM(P47,P16)</f>
        <v>23662</v>
      </c>
      <c r="Q48" s="40">
        <f t="shared" si="84"/>
        <v>244693</v>
      </c>
      <c r="R48" s="40">
        <f t="shared" si="84"/>
        <v>244211</v>
      </c>
      <c r="S48" s="40">
        <f t="shared" si="84"/>
        <v>1797737</v>
      </c>
      <c r="T48" s="40">
        <f t="shared" si="84"/>
        <v>1795226</v>
      </c>
      <c r="U48" s="40">
        <f t="shared" si="84"/>
        <v>587231</v>
      </c>
      <c r="V48" s="40">
        <f t="shared" si="84"/>
        <v>586407</v>
      </c>
      <c r="W48" s="40">
        <f t="shared" si="84"/>
        <v>72</v>
      </c>
      <c r="X48" s="40">
        <f t="shared" si="84"/>
        <v>533</v>
      </c>
      <c r="Y48" s="40">
        <f t="shared" si="84"/>
        <v>529</v>
      </c>
      <c r="Z48" s="33"/>
      <c r="AA48" s="38"/>
      <c r="AB48" s="39" t="s">
        <v>45</v>
      </c>
      <c r="AC48" s="40">
        <f aca="true" t="shared" si="85" ref="AC48:AL48">SUM(AC47,AC16)</f>
        <v>18544620</v>
      </c>
      <c r="AD48" s="40">
        <f t="shared" si="85"/>
        <v>454597897</v>
      </c>
      <c r="AE48" s="40">
        <f t="shared" si="85"/>
        <v>366933137</v>
      </c>
      <c r="AF48" s="40">
        <f t="shared" si="85"/>
        <v>16393950</v>
      </c>
      <c r="AG48" s="40">
        <f>SUM(AG47,AG16)</f>
        <v>13246024</v>
      </c>
      <c r="AH48" s="40">
        <f>SUM(AH47,AH16)</f>
        <v>16357155</v>
      </c>
      <c r="AI48" s="40">
        <f t="shared" si="85"/>
        <v>13219132</v>
      </c>
      <c r="AJ48" s="40">
        <f t="shared" si="85"/>
        <v>31332</v>
      </c>
      <c r="AK48" s="40">
        <f t="shared" si="85"/>
        <v>389099</v>
      </c>
      <c r="AL48" s="40">
        <f t="shared" si="85"/>
        <v>271753</v>
      </c>
      <c r="AM48" s="51"/>
      <c r="AN48" s="38"/>
      <c r="AO48" s="39" t="s">
        <v>45</v>
      </c>
      <c r="AP48" s="40">
        <f aca="true" t="shared" si="86" ref="AP48:AY48">SUM(AP47,AP16)</f>
        <v>388048</v>
      </c>
      <c r="AQ48" s="40">
        <f t="shared" si="86"/>
        <v>4060582</v>
      </c>
      <c r="AR48" s="40">
        <f t="shared" si="86"/>
        <v>3838405</v>
      </c>
      <c r="AS48" s="40">
        <f t="shared" si="86"/>
        <v>40738981</v>
      </c>
      <c r="AT48" s="40">
        <f t="shared" si="86"/>
        <v>40072621</v>
      </c>
      <c r="AU48" s="40">
        <f t="shared" si="86"/>
        <v>10488114</v>
      </c>
      <c r="AV48" s="40">
        <f t="shared" si="86"/>
        <v>10393500</v>
      </c>
      <c r="AW48" s="40">
        <f t="shared" si="86"/>
        <v>946</v>
      </c>
      <c r="AX48" s="40">
        <f t="shared" si="86"/>
        <v>9952</v>
      </c>
      <c r="AY48" s="40">
        <f t="shared" si="86"/>
        <v>8713</v>
      </c>
      <c r="AZ48" s="33"/>
      <c r="BA48" s="38"/>
      <c r="BB48" s="39" t="s">
        <v>45</v>
      </c>
      <c r="BC48" s="40">
        <f aca="true" t="shared" si="87" ref="BC48:BL48">SUM(BC47,BC16)</f>
        <v>0</v>
      </c>
      <c r="BD48" s="40">
        <f t="shared" si="87"/>
        <v>66188430</v>
      </c>
      <c r="BE48" s="40">
        <f t="shared" si="87"/>
        <v>64232938</v>
      </c>
      <c r="BF48" s="40">
        <f t="shared" si="87"/>
        <v>2329107494</v>
      </c>
      <c r="BG48" s="40">
        <f t="shared" si="87"/>
        <v>2318467565</v>
      </c>
      <c r="BH48" s="40">
        <f t="shared" si="87"/>
        <v>358931156</v>
      </c>
      <c r="BI48" s="40">
        <f t="shared" si="87"/>
        <v>357383419</v>
      </c>
      <c r="BJ48" s="40">
        <f t="shared" si="87"/>
        <v>0</v>
      </c>
      <c r="BK48" s="40">
        <f t="shared" si="87"/>
        <v>339841</v>
      </c>
      <c r="BL48" s="40">
        <f t="shared" si="87"/>
        <v>324480</v>
      </c>
      <c r="BM48" s="33"/>
      <c r="BN48" s="38"/>
      <c r="BO48" s="39" t="s">
        <v>45</v>
      </c>
      <c r="BP48" s="40">
        <f aca="true" t="shared" si="88" ref="BP48:BY48">SUM(BP47,BP16)</f>
        <v>0</v>
      </c>
      <c r="BQ48" s="40">
        <f t="shared" si="88"/>
        <v>32958463</v>
      </c>
      <c r="BR48" s="40">
        <f t="shared" si="88"/>
        <v>32335544</v>
      </c>
      <c r="BS48" s="40">
        <f t="shared" si="88"/>
        <v>667817117</v>
      </c>
      <c r="BT48" s="40">
        <f t="shared" si="88"/>
        <v>666046513</v>
      </c>
      <c r="BU48" s="40">
        <f t="shared" si="88"/>
        <v>202453211</v>
      </c>
      <c r="BV48" s="40">
        <f t="shared" si="88"/>
        <v>201943373</v>
      </c>
      <c r="BW48" s="40">
        <f t="shared" si="88"/>
        <v>0</v>
      </c>
      <c r="BX48" s="40">
        <f t="shared" si="88"/>
        <v>190147</v>
      </c>
      <c r="BY48" s="40">
        <f t="shared" si="88"/>
        <v>182932</v>
      </c>
      <c r="BZ48" s="33"/>
      <c r="CA48" s="38"/>
      <c r="CB48" s="39" t="s">
        <v>45</v>
      </c>
      <c r="CC48" s="40">
        <f aca="true" t="shared" si="89" ref="CC48:CL48">SUM(CC47,CC16)</f>
        <v>0</v>
      </c>
      <c r="CD48" s="40">
        <f t="shared" si="89"/>
        <v>40467666</v>
      </c>
      <c r="CE48" s="40">
        <f t="shared" si="89"/>
        <v>40373430</v>
      </c>
      <c r="CF48" s="40">
        <f t="shared" si="89"/>
        <v>1228072126</v>
      </c>
      <c r="CG48" s="40">
        <f t="shared" si="89"/>
        <v>1227811748</v>
      </c>
      <c r="CH48" s="40">
        <f t="shared" si="89"/>
        <v>792806766</v>
      </c>
      <c r="CI48" s="40">
        <f t="shared" si="89"/>
        <v>792676227</v>
      </c>
      <c r="CJ48" s="40">
        <f t="shared" si="89"/>
        <v>0</v>
      </c>
      <c r="CK48" s="40">
        <f t="shared" si="89"/>
        <v>80809</v>
      </c>
      <c r="CL48" s="40">
        <f t="shared" si="89"/>
        <v>79726</v>
      </c>
      <c r="CM48" s="33"/>
      <c r="CN48" s="38"/>
      <c r="CO48" s="39" t="s">
        <v>45</v>
      </c>
      <c r="CP48" s="40">
        <f aca="true" t="shared" si="90" ref="CP48:CY48">SUM(CP47,CP16)</f>
        <v>16245587</v>
      </c>
      <c r="CQ48" s="40">
        <f t="shared" si="90"/>
        <v>139614559</v>
      </c>
      <c r="CR48" s="40">
        <f t="shared" si="90"/>
        <v>136941912</v>
      </c>
      <c r="CS48" s="40">
        <f t="shared" si="90"/>
        <v>4224996737</v>
      </c>
      <c r="CT48" s="40">
        <f t="shared" si="90"/>
        <v>4212325826</v>
      </c>
      <c r="CU48" s="40">
        <f t="shared" si="90"/>
        <v>1354191133</v>
      </c>
      <c r="CV48" s="40">
        <f t="shared" si="90"/>
        <v>1352003019</v>
      </c>
      <c r="CW48" s="40">
        <f t="shared" si="90"/>
        <v>24157</v>
      </c>
      <c r="CX48" s="40">
        <f t="shared" si="90"/>
        <v>610797</v>
      </c>
      <c r="CY48" s="40">
        <f t="shared" si="90"/>
        <v>587138</v>
      </c>
      <c r="CZ48" s="51"/>
      <c r="DA48" s="38"/>
      <c r="DB48" s="39" t="s">
        <v>45</v>
      </c>
      <c r="DC48" s="40">
        <f aca="true" t="shared" si="91" ref="DC48:DL48">SUM(DC47,DC16)</f>
        <v>0</v>
      </c>
      <c r="DD48" s="40">
        <f t="shared" si="91"/>
        <v>0</v>
      </c>
      <c r="DE48" s="40">
        <f t="shared" si="91"/>
        <v>0</v>
      </c>
      <c r="DF48" s="40">
        <f t="shared" si="91"/>
        <v>0</v>
      </c>
      <c r="DG48" s="40">
        <f t="shared" si="91"/>
        <v>0</v>
      </c>
      <c r="DH48" s="40">
        <f t="shared" si="91"/>
        <v>0</v>
      </c>
      <c r="DI48" s="40">
        <f t="shared" si="91"/>
        <v>0</v>
      </c>
      <c r="DJ48" s="40">
        <f t="shared" si="91"/>
        <v>0</v>
      </c>
      <c r="DK48" s="40">
        <f t="shared" si="91"/>
        <v>0</v>
      </c>
      <c r="DL48" s="40">
        <f t="shared" si="91"/>
        <v>0</v>
      </c>
      <c r="DM48" s="17"/>
      <c r="DN48" s="38"/>
      <c r="DO48" s="39" t="s">
        <v>45</v>
      </c>
      <c r="DP48" s="40">
        <f aca="true" t="shared" si="92" ref="DP48:DY48">SUM(DP47,DP16)</f>
        <v>0</v>
      </c>
      <c r="DQ48" s="40">
        <f t="shared" si="92"/>
        <v>0</v>
      </c>
      <c r="DR48" s="40">
        <f t="shared" si="92"/>
        <v>0</v>
      </c>
      <c r="DS48" s="40">
        <f t="shared" si="92"/>
        <v>0</v>
      </c>
      <c r="DT48" s="40">
        <f t="shared" si="92"/>
        <v>0</v>
      </c>
      <c r="DU48" s="40">
        <f t="shared" si="92"/>
        <v>0</v>
      </c>
      <c r="DV48" s="40">
        <f t="shared" si="92"/>
        <v>0</v>
      </c>
      <c r="DW48" s="40">
        <f t="shared" si="92"/>
        <v>0</v>
      </c>
      <c r="DX48" s="40">
        <f t="shared" si="92"/>
        <v>0</v>
      </c>
      <c r="DY48" s="40">
        <f t="shared" si="92"/>
        <v>0</v>
      </c>
      <c r="DZ48" s="17"/>
      <c r="EA48" s="38"/>
      <c r="EB48" s="39" t="s">
        <v>45</v>
      </c>
      <c r="EC48" s="40">
        <f aca="true" t="shared" si="93" ref="EC48:EL48">SUM(EC47,EC16)</f>
        <v>3491911</v>
      </c>
      <c r="ED48" s="40">
        <f t="shared" si="93"/>
        <v>769105</v>
      </c>
      <c r="EE48" s="40">
        <f t="shared" si="93"/>
        <v>624924</v>
      </c>
      <c r="EF48" s="40">
        <f t="shared" si="93"/>
        <v>164742</v>
      </c>
      <c r="EG48" s="40">
        <f t="shared" si="93"/>
        <v>162617</v>
      </c>
      <c r="EH48" s="40">
        <f t="shared" si="93"/>
        <v>112667</v>
      </c>
      <c r="EI48" s="40">
        <f t="shared" si="93"/>
        <v>110550</v>
      </c>
      <c r="EJ48" s="40">
        <f t="shared" si="93"/>
        <v>2080</v>
      </c>
      <c r="EK48" s="40">
        <f t="shared" si="93"/>
        <v>776</v>
      </c>
      <c r="EL48" s="40">
        <f t="shared" si="93"/>
        <v>546</v>
      </c>
      <c r="EM48" s="17"/>
      <c r="EN48" s="38"/>
      <c r="EO48" s="39" t="s">
        <v>45</v>
      </c>
      <c r="EP48" s="40">
        <f aca="true" t="shared" si="94" ref="EP48:EY48">SUM(EP47,EP16)</f>
        <v>558651235</v>
      </c>
      <c r="EQ48" s="40">
        <f t="shared" si="94"/>
        <v>80433677</v>
      </c>
      <c r="ER48" s="40">
        <f t="shared" si="94"/>
        <v>60980671</v>
      </c>
      <c r="ES48" s="40">
        <f t="shared" si="94"/>
        <v>686353</v>
      </c>
      <c r="ET48" s="40">
        <f t="shared" si="94"/>
        <v>540220</v>
      </c>
      <c r="EU48" s="40">
        <f t="shared" si="94"/>
        <v>684207</v>
      </c>
      <c r="EV48" s="40">
        <f t="shared" si="94"/>
        <v>538223</v>
      </c>
      <c r="EW48" s="40">
        <f t="shared" si="94"/>
        <v>5768</v>
      </c>
      <c r="EX48" s="40">
        <f t="shared" si="94"/>
        <v>18860</v>
      </c>
      <c r="EY48" s="40">
        <f t="shared" si="94"/>
        <v>11116</v>
      </c>
      <c r="EZ48" s="7"/>
      <c r="FA48" s="38"/>
      <c r="FB48" s="39" t="s">
        <v>45</v>
      </c>
      <c r="FC48" s="40">
        <f aca="true" t="shared" si="95" ref="FC48:FL48">SUM(FC47,FC16)</f>
        <v>11962</v>
      </c>
      <c r="FD48" s="40">
        <f t="shared" si="95"/>
        <v>59184</v>
      </c>
      <c r="FE48" s="40">
        <f t="shared" si="95"/>
        <v>48570</v>
      </c>
      <c r="FF48" s="40">
        <f t="shared" si="95"/>
        <v>286370</v>
      </c>
      <c r="FG48" s="40">
        <f t="shared" si="95"/>
        <v>285126</v>
      </c>
      <c r="FH48" s="40">
        <f t="shared" si="95"/>
        <v>179579</v>
      </c>
      <c r="FI48" s="40">
        <f t="shared" si="95"/>
        <v>178745</v>
      </c>
      <c r="FJ48" s="40">
        <f t="shared" si="95"/>
        <v>39</v>
      </c>
      <c r="FK48" s="40">
        <f t="shared" si="95"/>
        <v>106</v>
      </c>
      <c r="FL48" s="40">
        <f t="shared" si="95"/>
        <v>75</v>
      </c>
      <c r="FM48" s="7"/>
      <c r="FN48" s="38"/>
      <c r="FO48" s="39" t="s">
        <v>45</v>
      </c>
      <c r="FP48" s="40">
        <f aca="true" t="shared" si="96" ref="FP48:FY48">SUM(FP47,FP16)</f>
        <v>34147347</v>
      </c>
      <c r="FQ48" s="40">
        <f t="shared" si="96"/>
        <v>20012322</v>
      </c>
      <c r="FR48" s="40">
        <f t="shared" si="96"/>
        <v>17920779</v>
      </c>
      <c r="FS48" s="40">
        <f t="shared" si="96"/>
        <v>272023</v>
      </c>
      <c r="FT48" s="40">
        <f t="shared" si="96"/>
        <v>244604</v>
      </c>
      <c r="FU48" s="40">
        <f t="shared" si="96"/>
        <v>271588</v>
      </c>
      <c r="FV48" s="40">
        <f t="shared" si="96"/>
        <v>244212</v>
      </c>
      <c r="FW48" s="40">
        <f t="shared" si="96"/>
        <v>1164</v>
      </c>
      <c r="FX48" s="40">
        <f t="shared" si="96"/>
        <v>5364</v>
      </c>
      <c r="FY48" s="40">
        <f t="shared" si="96"/>
        <v>4180</v>
      </c>
      <c r="FZ48" s="7"/>
      <c r="GA48" s="38"/>
      <c r="GB48" s="39" t="s">
        <v>45</v>
      </c>
      <c r="GC48" s="40">
        <f aca="true" t="shared" si="97" ref="GC48:GL48">SUM(GC47,GC16)</f>
        <v>161342337</v>
      </c>
      <c r="GD48" s="40">
        <f t="shared" si="97"/>
        <v>203207287</v>
      </c>
      <c r="GE48" s="40">
        <f t="shared" si="97"/>
        <v>147814807</v>
      </c>
      <c r="GF48" s="40">
        <f t="shared" si="97"/>
        <v>9085835</v>
      </c>
      <c r="GG48" s="40">
        <f t="shared" si="97"/>
        <v>8342725</v>
      </c>
      <c r="GH48" s="40">
        <f t="shared" si="97"/>
        <v>6561307</v>
      </c>
      <c r="GI48" s="40">
        <f t="shared" si="97"/>
        <v>5867451</v>
      </c>
      <c r="GJ48" s="40">
        <f t="shared" si="97"/>
        <v>31818</v>
      </c>
      <c r="GK48" s="40">
        <f t="shared" si="97"/>
        <v>182057</v>
      </c>
      <c r="GL48" s="40">
        <f t="shared" si="97"/>
        <v>111059</v>
      </c>
      <c r="GM48" s="7"/>
      <c r="GN48" s="38"/>
      <c r="GO48" s="39" t="s">
        <v>45</v>
      </c>
      <c r="GP48" s="40">
        <f aca="true" t="shared" si="98" ref="GP48:GY48">SUM(GP47,GP16)</f>
        <v>5973461</v>
      </c>
      <c r="GQ48" s="40">
        <f t="shared" si="98"/>
        <v>16609125</v>
      </c>
      <c r="GR48" s="40">
        <f t="shared" si="98"/>
        <v>16596551</v>
      </c>
      <c r="GS48" s="40">
        <f t="shared" si="98"/>
        <v>31687556</v>
      </c>
      <c r="GT48" s="40">
        <f t="shared" si="98"/>
        <v>31672998</v>
      </c>
      <c r="GU48" s="40">
        <f t="shared" si="98"/>
        <v>23127312</v>
      </c>
      <c r="GV48" s="40">
        <f t="shared" si="98"/>
        <v>23117147</v>
      </c>
      <c r="GW48" s="40">
        <f t="shared" si="98"/>
        <v>393</v>
      </c>
      <c r="GX48" s="40">
        <f t="shared" si="98"/>
        <v>6862</v>
      </c>
      <c r="GY48" s="40">
        <f t="shared" si="98"/>
        <v>6765</v>
      </c>
      <c r="GZ48" s="7"/>
      <c r="HA48" s="38"/>
      <c r="HB48" s="39" t="s">
        <v>45</v>
      </c>
      <c r="HC48" s="40">
        <f aca="true" t="shared" si="99" ref="HC48:HL48">SUM(HC47,HC16)</f>
        <v>4232</v>
      </c>
      <c r="HD48" s="40">
        <f t="shared" si="99"/>
        <v>119388</v>
      </c>
      <c r="HE48" s="40">
        <f t="shared" si="99"/>
        <v>119388</v>
      </c>
      <c r="HF48" s="40">
        <f t="shared" si="99"/>
        <v>4139</v>
      </c>
      <c r="HG48" s="40">
        <f t="shared" si="99"/>
        <v>4139</v>
      </c>
      <c r="HH48" s="40">
        <f t="shared" si="99"/>
        <v>3853</v>
      </c>
      <c r="HI48" s="40">
        <f t="shared" si="99"/>
        <v>3853</v>
      </c>
      <c r="HJ48" s="40">
        <f t="shared" si="99"/>
        <v>8</v>
      </c>
      <c r="HK48" s="40">
        <f t="shared" si="99"/>
        <v>2</v>
      </c>
      <c r="HL48" s="40">
        <f t="shared" si="99"/>
        <v>2</v>
      </c>
      <c r="HM48" s="7"/>
      <c r="HN48" s="38"/>
      <c r="HO48" s="39" t="s">
        <v>45</v>
      </c>
      <c r="HP48" s="40">
        <f aca="true" t="shared" si="100" ref="HP48:HY48">SUM(HP47,HP16)</f>
        <v>0</v>
      </c>
      <c r="HQ48" s="40">
        <f t="shared" si="100"/>
        <v>31971</v>
      </c>
      <c r="HR48" s="40">
        <f t="shared" si="100"/>
        <v>31971</v>
      </c>
      <c r="HS48" s="40">
        <f t="shared" si="100"/>
        <v>437843</v>
      </c>
      <c r="HT48" s="40">
        <f t="shared" si="100"/>
        <v>437843</v>
      </c>
      <c r="HU48" s="40">
        <f t="shared" si="100"/>
        <v>262706</v>
      </c>
      <c r="HV48" s="40">
        <f t="shared" si="100"/>
        <v>262706</v>
      </c>
      <c r="HW48" s="40">
        <f t="shared" si="100"/>
        <v>0</v>
      </c>
      <c r="HX48" s="40">
        <f t="shared" si="100"/>
        <v>21</v>
      </c>
      <c r="HY48" s="40">
        <f t="shared" si="100"/>
        <v>21</v>
      </c>
      <c r="HZ48" s="7"/>
      <c r="IA48" s="38"/>
      <c r="IB48" s="39" t="s">
        <v>45</v>
      </c>
      <c r="IC48" s="40">
        <f aca="true" t="shared" si="101" ref="IC48:IL48">SUM(IC47,IC16)</f>
        <v>0</v>
      </c>
      <c r="ID48" s="40">
        <f t="shared" si="101"/>
        <v>0</v>
      </c>
      <c r="IE48" s="40">
        <f t="shared" si="101"/>
        <v>0</v>
      </c>
      <c r="IF48" s="40">
        <f t="shared" si="101"/>
        <v>0</v>
      </c>
      <c r="IG48" s="40">
        <f t="shared" si="101"/>
        <v>0</v>
      </c>
      <c r="IH48" s="40">
        <f t="shared" si="101"/>
        <v>0</v>
      </c>
      <c r="II48" s="40">
        <f t="shared" si="101"/>
        <v>0</v>
      </c>
      <c r="IJ48" s="40">
        <f t="shared" si="101"/>
        <v>0</v>
      </c>
      <c r="IK48" s="40">
        <f t="shared" si="101"/>
        <v>0</v>
      </c>
      <c r="IL48" s="40">
        <f t="shared" si="101"/>
        <v>0</v>
      </c>
      <c r="IM48" s="7"/>
      <c r="IN48" s="41">
        <f t="shared" si="0"/>
        <v>799348435</v>
      </c>
      <c r="IO48" s="42">
        <f t="shared" si="1"/>
        <v>932570141</v>
      </c>
      <c r="IP48" s="42">
        <f t="shared" si="2"/>
        <v>762235350</v>
      </c>
      <c r="IQ48" s="42">
        <f t="shared" si="3"/>
        <v>4327046892</v>
      </c>
      <c r="IR48" s="42">
        <f>SUM(G48,T48,AG48,AT48,CT48,DG48,DT48,EG48,ET48,FG48,FT48,GG48,GT48,HG48,HT48,IG48)</f>
        <v>4309522552</v>
      </c>
      <c r="IS48" s="42">
        <f t="shared" si="5"/>
        <v>1406917059</v>
      </c>
      <c r="IT48" s="42">
        <f t="shared" si="6"/>
        <v>99488</v>
      </c>
      <c r="IU48" s="42">
        <f t="shared" si="7"/>
        <v>1239589</v>
      </c>
      <c r="IV48" s="42">
        <f t="shared" si="8"/>
        <v>1012666</v>
      </c>
    </row>
    <row r="50" ht="14.25">
      <c r="EI50" s="9"/>
    </row>
  </sheetData>
  <sheetProtection/>
  <mergeCells count="114">
    <mergeCell ref="A3:A4"/>
    <mergeCell ref="AC3:AE3"/>
    <mergeCell ref="C3:E3"/>
    <mergeCell ref="AA3:AA4"/>
    <mergeCell ref="AB3:AB4"/>
    <mergeCell ref="BU3:BV3"/>
    <mergeCell ref="AW3:AY3"/>
    <mergeCell ref="H3:I3"/>
    <mergeCell ref="O3:O4"/>
    <mergeCell ref="P3:R3"/>
    <mergeCell ref="CU3:CV3"/>
    <mergeCell ref="B3:B4"/>
    <mergeCell ref="CB3:CB4"/>
    <mergeCell ref="J3:L3"/>
    <mergeCell ref="N3:N4"/>
    <mergeCell ref="F3:G3"/>
    <mergeCell ref="CO3:CO4"/>
    <mergeCell ref="BO3:BO4"/>
    <mergeCell ref="BF3:BG3"/>
    <mergeCell ref="BH3:BI3"/>
    <mergeCell ref="DJ3:DL3"/>
    <mergeCell ref="DW3:DY3"/>
    <mergeCell ref="DC3:DE3"/>
    <mergeCell ref="DO3:DO4"/>
    <mergeCell ref="EA3:EA4"/>
    <mergeCell ref="EB3:EB4"/>
    <mergeCell ref="DP3:DR3"/>
    <mergeCell ref="EW3:EY3"/>
    <mergeCell ref="FA3:FA4"/>
    <mergeCell ref="FB3:FB4"/>
    <mergeCell ref="FC3:FE3"/>
    <mergeCell ref="DB3:DB4"/>
    <mergeCell ref="CP3:CR3"/>
    <mergeCell ref="CS3:CT3"/>
    <mergeCell ref="EC3:EE3"/>
    <mergeCell ref="CW3:CY3"/>
    <mergeCell ref="DN3:DN4"/>
    <mergeCell ref="FO3:FO4"/>
    <mergeCell ref="FF3:FG3"/>
    <mergeCell ref="FP3:FR3"/>
    <mergeCell ref="EH3:EI3"/>
    <mergeCell ref="ES3:ET3"/>
    <mergeCell ref="EU3:EV3"/>
    <mergeCell ref="EP3:ER3"/>
    <mergeCell ref="EN3:EN4"/>
    <mergeCell ref="EO3:EO4"/>
    <mergeCell ref="EJ3:EL3"/>
    <mergeCell ref="HH3:HI3"/>
    <mergeCell ref="BS3:BT3"/>
    <mergeCell ref="CH3:CI3"/>
    <mergeCell ref="BP3:BR3"/>
    <mergeCell ref="CN3:CN4"/>
    <mergeCell ref="FU3:FV3"/>
    <mergeCell ref="GC3:GE3"/>
    <mergeCell ref="FH3:FI3"/>
    <mergeCell ref="FJ3:FL3"/>
    <mergeCell ref="FN3:FN4"/>
    <mergeCell ref="HU3:HV3"/>
    <mergeCell ref="FS3:FT3"/>
    <mergeCell ref="HS3:HT3"/>
    <mergeCell ref="GS3:GT3"/>
    <mergeCell ref="GU3:GV3"/>
    <mergeCell ref="FW3:FY3"/>
    <mergeCell ref="GA3:GA4"/>
    <mergeCell ref="GB3:GB4"/>
    <mergeCell ref="GW3:GY3"/>
    <mergeCell ref="HF3:HG3"/>
    <mergeCell ref="IJ3:IL3"/>
    <mergeCell ref="HW3:HY3"/>
    <mergeCell ref="IA3:IA4"/>
    <mergeCell ref="IB3:IB4"/>
    <mergeCell ref="IF3:IG3"/>
    <mergeCell ref="IH3:II3"/>
    <mergeCell ref="IC3:IE3"/>
    <mergeCell ref="GH3:GI3"/>
    <mergeCell ref="GO3:GO4"/>
    <mergeCell ref="GP3:GR3"/>
    <mergeCell ref="BA3:BA4"/>
    <mergeCell ref="BB3:BB4"/>
    <mergeCell ref="BC3:BE3"/>
    <mergeCell ref="BJ3:BL3"/>
    <mergeCell ref="BN3:BN4"/>
    <mergeCell ref="GJ3:GL3"/>
    <mergeCell ref="GN3:GN4"/>
    <mergeCell ref="S3:T3"/>
    <mergeCell ref="U3:V3"/>
    <mergeCell ref="AF3:AG3"/>
    <mergeCell ref="AH3:AI3"/>
    <mergeCell ref="AS3:AT3"/>
    <mergeCell ref="AU3:AV3"/>
    <mergeCell ref="AN3:AN4"/>
    <mergeCell ref="AO3:AO4"/>
    <mergeCell ref="W3:Y3"/>
    <mergeCell ref="AJ3:AL3"/>
    <mergeCell ref="AP3:AR3"/>
    <mergeCell ref="DF3:DG3"/>
    <mergeCell ref="DH3:DI3"/>
    <mergeCell ref="DS3:DT3"/>
    <mergeCell ref="CC3:CE3"/>
    <mergeCell ref="CJ3:CL3"/>
    <mergeCell ref="CF3:CG3"/>
    <mergeCell ref="DA3:DA4"/>
    <mergeCell ref="BW3:BY3"/>
    <mergeCell ref="CA3:CA4"/>
    <mergeCell ref="HJ3:HL3"/>
    <mergeCell ref="HN3:HN4"/>
    <mergeCell ref="HO3:HO4"/>
    <mergeCell ref="HP3:HR3"/>
    <mergeCell ref="DU3:DV3"/>
    <mergeCell ref="EF3:EG3"/>
    <mergeCell ref="HA3:HA4"/>
    <mergeCell ref="HB3:HB4"/>
    <mergeCell ref="HC3:HE3"/>
    <mergeCell ref="GF3:GG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AV48"/>
  <sheetViews>
    <sheetView showGridLines="0" view="pageBreakPreview" zoomScale="75" zoomScaleNormal="75" zoomScaleSheetLayoutView="75" zoomScalePageLayoutView="0" workbookViewId="0" topLeftCell="A1">
      <selection activeCell="AP66" sqref="AP66"/>
    </sheetView>
  </sheetViews>
  <sheetFormatPr defaultColWidth="15.5976562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2.5" style="6" customWidth="1"/>
    <col min="28" max="28" width="3.5" style="6" customWidth="1"/>
    <col min="29" max="29" width="14.59765625" style="6" customWidth="1"/>
    <col min="30" max="36" width="15.59765625" style="8" customWidth="1"/>
    <col min="37" max="16384" width="15.59765625" style="6" customWidth="1"/>
  </cols>
  <sheetData>
    <row r="1" spans="2:28" ht="18.75">
      <c r="B1" s="44" t="s">
        <v>120</v>
      </c>
      <c r="O1" s="44" t="s">
        <v>120</v>
      </c>
      <c r="AB1" s="44" t="s">
        <v>120</v>
      </c>
    </row>
    <row r="2" spans="2:36" s="28" customFormat="1" ht="17.25">
      <c r="B2" s="29" t="s">
        <v>114</v>
      </c>
      <c r="D2" s="29"/>
      <c r="E2" s="29"/>
      <c r="F2" s="29"/>
      <c r="G2" s="29"/>
      <c r="H2" s="29"/>
      <c r="I2" s="29"/>
      <c r="J2" s="29"/>
      <c r="O2" s="29" t="s">
        <v>115</v>
      </c>
      <c r="Q2" s="29"/>
      <c r="R2" s="29"/>
      <c r="S2" s="29"/>
      <c r="T2" s="29"/>
      <c r="U2" s="29"/>
      <c r="V2" s="29"/>
      <c r="W2" s="29"/>
      <c r="AB2" s="29" t="s">
        <v>116</v>
      </c>
      <c r="AD2" s="29"/>
      <c r="AE2" s="29"/>
      <c r="AF2" s="29"/>
      <c r="AG2" s="29"/>
      <c r="AH2" s="29"/>
      <c r="AI2" s="29"/>
      <c r="AJ2" s="29"/>
    </row>
    <row r="3" spans="2:39" s="7" customFormat="1" ht="17.25" customHeight="1">
      <c r="B3" s="101" t="s">
        <v>37</v>
      </c>
      <c r="C3" s="99" t="s">
        <v>38</v>
      </c>
      <c r="D3" s="98" t="s">
        <v>40</v>
      </c>
      <c r="E3" s="98"/>
      <c r="F3" s="98"/>
      <c r="G3" s="102" t="s">
        <v>41</v>
      </c>
      <c r="H3" s="104"/>
      <c r="I3" s="102" t="s">
        <v>122</v>
      </c>
      <c r="J3" s="103"/>
      <c r="K3" s="98" t="s">
        <v>46</v>
      </c>
      <c r="L3" s="98"/>
      <c r="M3" s="98"/>
      <c r="O3" s="101" t="s">
        <v>37</v>
      </c>
      <c r="P3" s="99" t="s">
        <v>38</v>
      </c>
      <c r="Q3" s="98" t="s">
        <v>40</v>
      </c>
      <c r="R3" s="98"/>
      <c r="S3" s="98"/>
      <c r="T3" s="102" t="s">
        <v>41</v>
      </c>
      <c r="U3" s="104"/>
      <c r="V3" s="102" t="s">
        <v>122</v>
      </c>
      <c r="W3" s="103"/>
      <c r="X3" s="98" t="s">
        <v>46</v>
      </c>
      <c r="Y3" s="98"/>
      <c r="Z3" s="98"/>
      <c r="AB3" s="101" t="s">
        <v>37</v>
      </c>
      <c r="AC3" s="99" t="s">
        <v>38</v>
      </c>
      <c r="AD3" s="98" t="s">
        <v>40</v>
      </c>
      <c r="AE3" s="98"/>
      <c r="AF3" s="98"/>
      <c r="AG3" s="102" t="s">
        <v>41</v>
      </c>
      <c r="AH3" s="104"/>
      <c r="AI3" s="102" t="s">
        <v>122</v>
      </c>
      <c r="AJ3" s="103"/>
      <c r="AK3" s="98" t="s">
        <v>46</v>
      </c>
      <c r="AL3" s="98"/>
      <c r="AM3" s="98"/>
    </row>
    <row r="4" spans="2:39" s="7" customFormat="1" ht="54" customHeight="1">
      <c r="B4" s="101"/>
      <c r="C4" s="100"/>
      <c r="D4" s="45" t="s">
        <v>1</v>
      </c>
      <c r="E4" s="45" t="s">
        <v>2</v>
      </c>
      <c r="F4" s="45" t="s">
        <v>42</v>
      </c>
      <c r="G4" s="45" t="s">
        <v>33</v>
      </c>
      <c r="H4" s="45" t="s">
        <v>43</v>
      </c>
      <c r="I4" s="45" t="s">
        <v>123</v>
      </c>
      <c r="J4" s="45" t="s">
        <v>124</v>
      </c>
      <c r="K4" s="46" t="s">
        <v>53</v>
      </c>
      <c r="L4" s="46" t="s">
        <v>47</v>
      </c>
      <c r="M4" s="46" t="s">
        <v>42</v>
      </c>
      <c r="O4" s="101"/>
      <c r="P4" s="100"/>
      <c r="Q4" s="45" t="s">
        <v>1</v>
      </c>
      <c r="R4" s="45" t="s">
        <v>2</v>
      </c>
      <c r="S4" s="45" t="s">
        <v>42</v>
      </c>
      <c r="T4" s="45" t="s">
        <v>33</v>
      </c>
      <c r="U4" s="45" t="s">
        <v>43</v>
      </c>
      <c r="V4" s="45" t="s">
        <v>123</v>
      </c>
      <c r="W4" s="45" t="s">
        <v>124</v>
      </c>
      <c r="X4" s="46" t="s">
        <v>48</v>
      </c>
      <c r="Y4" s="46" t="s">
        <v>47</v>
      </c>
      <c r="Z4" s="46" t="s">
        <v>42</v>
      </c>
      <c r="AB4" s="101"/>
      <c r="AC4" s="100"/>
      <c r="AD4" s="45" t="s">
        <v>1</v>
      </c>
      <c r="AE4" s="45" t="s">
        <v>2</v>
      </c>
      <c r="AF4" s="45" t="s">
        <v>42</v>
      </c>
      <c r="AG4" s="45" t="s">
        <v>33</v>
      </c>
      <c r="AH4" s="45" t="s">
        <v>43</v>
      </c>
      <c r="AI4" s="45" t="s">
        <v>123</v>
      </c>
      <c r="AJ4" s="45" t="s">
        <v>124</v>
      </c>
      <c r="AK4" s="46" t="s">
        <v>48</v>
      </c>
      <c r="AL4" s="46" t="s">
        <v>47</v>
      </c>
      <c r="AM4" s="46" t="s">
        <v>42</v>
      </c>
    </row>
    <row r="5" spans="2:48" s="7" customFormat="1" ht="15" customHeight="1">
      <c r="B5" s="13">
        <v>1</v>
      </c>
      <c r="C5" s="14" t="s">
        <v>54</v>
      </c>
      <c r="D5" s="15">
        <v>2913973</v>
      </c>
      <c r="E5" s="15">
        <v>5378995</v>
      </c>
      <c r="F5" s="15">
        <v>5366053</v>
      </c>
      <c r="G5" s="15">
        <v>227918981</v>
      </c>
      <c r="H5" s="15">
        <v>227870058</v>
      </c>
      <c r="I5" s="15">
        <v>138533624</v>
      </c>
      <c r="J5" s="15">
        <v>138503257</v>
      </c>
      <c r="K5" s="15">
        <v>1737</v>
      </c>
      <c r="L5" s="15">
        <v>10515</v>
      </c>
      <c r="M5" s="15">
        <v>10337</v>
      </c>
      <c r="O5" s="13">
        <v>1</v>
      </c>
      <c r="P5" s="14" t="str">
        <f aca="true" t="shared" si="0" ref="P5:P37">C5</f>
        <v>那 覇 市</v>
      </c>
      <c r="Q5" s="15">
        <v>11691156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48616</v>
      </c>
      <c r="Y5" s="15">
        <v>0</v>
      </c>
      <c r="Z5" s="15">
        <v>0</v>
      </c>
      <c r="AB5" s="13">
        <v>1</v>
      </c>
      <c r="AC5" s="14" t="str">
        <f aca="true" t="shared" si="1" ref="AC5:AC37">P5</f>
        <v>那 覇 市</v>
      </c>
      <c r="AD5" s="15">
        <v>17341195</v>
      </c>
      <c r="AE5" s="15">
        <v>21928805</v>
      </c>
      <c r="AF5" s="15">
        <v>21885463</v>
      </c>
      <c r="AG5" s="15">
        <v>1518169422</v>
      </c>
      <c r="AH5" s="15">
        <v>1517583443</v>
      </c>
      <c r="AI5" s="15">
        <v>579251068</v>
      </c>
      <c r="AJ5" s="15">
        <v>579114747</v>
      </c>
      <c r="AK5" s="15">
        <v>55919</v>
      </c>
      <c r="AL5" s="15">
        <v>92147</v>
      </c>
      <c r="AM5" s="15">
        <v>90917</v>
      </c>
      <c r="AN5" s="7" t="str">
        <f>IF('内訳（地積等１）○'!IN5+SUM(D5,Q5)='内訳（地積等２）○'!AD5,"○","ERRRR")</f>
        <v>○</v>
      </c>
      <c r="AO5" s="7" t="str">
        <f>IF('内訳（地積等１）○'!IO5+SUM(E5,R5)='内訳（地積等２）○'!AE5,"○","ERRRR")</f>
        <v>○</v>
      </c>
      <c r="AP5" s="7" t="str">
        <f>IF('内訳（地積等１）○'!IP5+SUM(F5,S5)='内訳（地積等２）○'!AF5,"○","ERRRR")</f>
        <v>○</v>
      </c>
      <c r="AQ5" s="7" t="str">
        <f>IF('内訳（地積等１）○'!IQ5+SUM(G5,T5)='内訳（地積等２）○'!AG5,"○","ERRRR")</f>
        <v>○</v>
      </c>
      <c r="AR5" s="7" t="str">
        <f>IF('内訳（地積等１）○'!IR5+SUM(H5,U5)='内訳（地積等２）○'!AH5,"○","ERRRR")</f>
        <v>○</v>
      </c>
      <c r="AS5" s="7" t="str">
        <f>IF('内訳（地積等１）○'!IS5+SUM(J5,W5)='内訳（地積等２）○'!AJ5,"○","ERRRR")</f>
        <v>○</v>
      </c>
      <c r="AT5" s="7" t="str">
        <f>IF('内訳（地積等１）○'!IT5+SUM(K5,X5)='内訳（地積等２）○'!AK5,"○","ERRRR")</f>
        <v>○</v>
      </c>
      <c r="AU5" s="7" t="str">
        <f>IF('内訳（地積等１）○'!IU5+SUM(L5,Y5)='内訳（地積等２）○'!AL5,"○","ERRRR")</f>
        <v>○</v>
      </c>
      <c r="AV5" s="7" t="str">
        <f>IF('内訳（地積等１）○'!IV5+SUM(M5,Z5)='内訳（地積等２）○'!AM5,"○","ERRRR")</f>
        <v>○</v>
      </c>
    </row>
    <row r="6" spans="2:48" s="7" customFormat="1" ht="15" customHeight="1">
      <c r="B6" s="18">
        <v>2</v>
      </c>
      <c r="C6" s="19" t="s">
        <v>55</v>
      </c>
      <c r="D6" s="20">
        <v>1152181</v>
      </c>
      <c r="E6" s="20">
        <v>6561615</v>
      </c>
      <c r="F6" s="20">
        <v>6559963</v>
      </c>
      <c r="G6" s="20">
        <v>138905257</v>
      </c>
      <c r="H6" s="20">
        <v>138881313</v>
      </c>
      <c r="I6" s="20">
        <v>83914788</v>
      </c>
      <c r="J6" s="20">
        <v>83899798</v>
      </c>
      <c r="K6" s="20">
        <v>1030</v>
      </c>
      <c r="L6" s="20">
        <v>11801</v>
      </c>
      <c r="M6" s="20">
        <v>11687</v>
      </c>
      <c r="O6" s="18">
        <v>2</v>
      </c>
      <c r="P6" s="19" t="str">
        <f t="shared" si="0"/>
        <v>宜野湾市</v>
      </c>
      <c r="Q6" s="20">
        <v>2212626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16734</v>
      </c>
      <c r="Y6" s="20">
        <v>0</v>
      </c>
      <c r="Z6" s="20">
        <v>0</v>
      </c>
      <c r="AB6" s="18">
        <v>2</v>
      </c>
      <c r="AC6" s="19" t="str">
        <f t="shared" si="1"/>
        <v>宜野湾市</v>
      </c>
      <c r="AD6" s="20">
        <v>4360837</v>
      </c>
      <c r="AE6" s="20">
        <v>14193129</v>
      </c>
      <c r="AF6" s="20">
        <v>14184077</v>
      </c>
      <c r="AG6" s="20">
        <v>451185215</v>
      </c>
      <c r="AH6" s="20">
        <v>450973952</v>
      </c>
      <c r="AI6" s="20">
        <v>172275164</v>
      </c>
      <c r="AJ6" s="20">
        <v>172219040</v>
      </c>
      <c r="AK6" s="20">
        <v>19271</v>
      </c>
      <c r="AL6" s="20">
        <v>46627</v>
      </c>
      <c r="AM6" s="20">
        <v>46108</v>
      </c>
      <c r="AN6" s="7" t="str">
        <f>IF('内訳（地積等１）○'!IN6+SUM(D6,Q6)='内訳（地積等２）○'!AD6,"○","ERRRR")</f>
        <v>○</v>
      </c>
      <c r="AO6" s="7" t="str">
        <f>IF('内訳（地積等１）○'!IO6+SUM(E6,R6)='内訳（地積等２）○'!AE6,"○","ERRRR")</f>
        <v>○</v>
      </c>
      <c r="AP6" s="7" t="str">
        <f>IF('内訳（地積等１）○'!IP6+SUM(F6,S6)='内訳（地積等２）○'!AF6,"○","ERRRR")</f>
        <v>○</v>
      </c>
      <c r="AQ6" s="7" t="str">
        <f>IF('内訳（地積等１）○'!IQ6+SUM(G6,T6)='内訳（地積等２）○'!AG6,"○","ERRRR")</f>
        <v>○</v>
      </c>
      <c r="AR6" s="7" t="str">
        <f>IF('内訳（地積等１）○'!IR6+SUM(H6,U6)='内訳（地積等２）○'!AH6,"○","ERRRR")</f>
        <v>○</v>
      </c>
      <c r="AS6" s="7" t="str">
        <f>IF('内訳（地積等１）○'!IS6+SUM(J6,W6)='内訳（地積等２）○'!AJ6,"○","ERRRR")</f>
        <v>○</v>
      </c>
      <c r="AT6" s="7" t="str">
        <f>IF('内訳（地積等１）○'!IT6+SUM(K6,X6)='内訳（地積等２）○'!AK6,"○","ERRRR")</f>
        <v>○</v>
      </c>
      <c r="AU6" s="7" t="str">
        <f>IF('内訳（地積等１）○'!IU6+SUM(L6,Y6)='内訳（地積等２）○'!AL6,"○","ERRRR")</f>
        <v>○</v>
      </c>
      <c r="AV6" s="7" t="str">
        <f>IF('内訳（地積等１）○'!IV6+SUM(M6,Z6)='内訳（地積等２）○'!AM6,"○","ERRRR")</f>
        <v>○</v>
      </c>
    </row>
    <row r="7" spans="2:48" s="7" customFormat="1" ht="15" customHeight="1">
      <c r="B7" s="18">
        <v>3</v>
      </c>
      <c r="C7" s="19" t="s">
        <v>56</v>
      </c>
      <c r="D7" s="20">
        <v>5339960</v>
      </c>
      <c r="E7" s="20">
        <v>2750779</v>
      </c>
      <c r="F7" s="20">
        <v>2719606</v>
      </c>
      <c r="G7" s="20">
        <v>14920056</v>
      </c>
      <c r="H7" s="20">
        <v>14903228</v>
      </c>
      <c r="I7" s="20">
        <v>7590056</v>
      </c>
      <c r="J7" s="20">
        <v>7580794</v>
      </c>
      <c r="K7" s="20">
        <v>3817</v>
      </c>
      <c r="L7" s="20">
        <v>3120</v>
      </c>
      <c r="M7" s="20">
        <v>3024</v>
      </c>
      <c r="O7" s="18">
        <v>3</v>
      </c>
      <c r="P7" s="19" t="str">
        <f t="shared" si="0"/>
        <v>石 垣 市</v>
      </c>
      <c r="Q7" s="20">
        <v>16108319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37171</v>
      </c>
      <c r="Y7" s="20">
        <v>0</v>
      </c>
      <c r="Z7" s="20">
        <v>0</v>
      </c>
      <c r="AB7" s="18">
        <v>3</v>
      </c>
      <c r="AC7" s="19" t="str">
        <f t="shared" si="1"/>
        <v>石 垣 市</v>
      </c>
      <c r="AD7" s="20">
        <v>121879592</v>
      </c>
      <c r="AE7" s="20">
        <v>101698653</v>
      </c>
      <c r="AF7" s="20">
        <v>93434108</v>
      </c>
      <c r="AG7" s="20">
        <v>144229089</v>
      </c>
      <c r="AH7" s="20">
        <v>143678455</v>
      </c>
      <c r="AI7" s="20">
        <v>53796893</v>
      </c>
      <c r="AJ7" s="20">
        <v>53517164</v>
      </c>
      <c r="AK7" s="20">
        <v>48654</v>
      </c>
      <c r="AL7" s="20">
        <v>62018</v>
      </c>
      <c r="AM7" s="20">
        <v>55859</v>
      </c>
      <c r="AN7" s="7" t="str">
        <f>IF('内訳（地積等１）○'!IN7+SUM(D7,Q7)='内訳（地積等２）○'!AD7,"○","ERRRR")</f>
        <v>○</v>
      </c>
      <c r="AO7" s="7" t="str">
        <f>IF('内訳（地積等１）○'!IO7+SUM(E7,R7)='内訳（地積等２）○'!AE7,"○","ERRRR")</f>
        <v>○</v>
      </c>
      <c r="AP7" s="7" t="str">
        <f>IF('内訳（地積等１）○'!IP7+SUM(F7,S7)='内訳（地積等２）○'!AF7,"○","ERRRR")</f>
        <v>○</v>
      </c>
      <c r="AQ7" s="7" t="str">
        <f>IF('内訳（地積等１）○'!IQ7+SUM(G7,T7)='内訳（地積等２）○'!AG7,"○","ERRRR")</f>
        <v>○</v>
      </c>
      <c r="AR7" s="7" t="str">
        <f>IF('内訳（地積等１）○'!IR7+SUM(H7,U7)='内訳（地積等２）○'!AH7,"○","ERRRR")</f>
        <v>○</v>
      </c>
      <c r="AS7" s="7" t="str">
        <f>IF('内訳（地積等１）○'!IS7+SUM(J7,W7)='内訳（地積等２）○'!AJ7,"○","ERRRR")</f>
        <v>○</v>
      </c>
      <c r="AT7" s="7" t="str">
        <f>IF('内訳（地積等１）○'!IT7+SUM(K7,X7)='内訳（地積等２）○'!AK7,"○","ERRRR")</f>
        <v>○</v>
      </c>
      <c r="AU7" s="7" t="str">
        <f>IF('内訳（地積等１）○'!IU7+SUM(L7,Y7)='内訳（地積等２）○'!AL7,"○","ERRRR")</f>
        <v>○</v>
      </c>
      <c r="AV7" s="7" t="str">
        <f>IF('内訳（地積等１）○'!IV7+SUM(M7,Z7)='内訳（地積等２）○'!AM7,"○","ERRRR")</f>
        <v>○</v>
      </c>
    </row>
    <row r="8" spans="2:48" s="7" customFormat="1" ht="15" customHeight="1">
      <c r="B8" s="18">
        <v>4</v>
      </c>
      <c r="C8" s="19" t="s">
        <v>57</v>
      </c>
      <c r="D8" s="20">
        <v>874339</v>
      </c>
      <c r="E8" s="20">
        <v>3584149</v>
      </c>
      <c r="F8" s="20">
        <v>3582165</v>
      </c>
      <c r="G8" s="20">
        <v>105247550</v>
      </c>
      <c r="H8" s="20">
        <v>105225356</v>
      </c>
      <c r="I8" s="20">
        <v>64332408</v>
      </c>
      <c r="J8" s="20">
        <v>64318242</v>
      </c>
      <c r="K8" s="20">
        <v>829</v>
      </c>
      <c r="L8" s="20">
        <v>8734</v>
      </c>
      <c r="M8" s="20">
        <v>8626</v>
      </c>
      <c r="O8" s="18">
        <v>4</v>
      </c>
      <c r="P8" s="19" t="str">
        <f t="shared" si="0"/>
        <v>浦 添 市</v>
      </c>
      <c r="Q8" s="20">
        <v>4665631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21103</v>
      </c>
      <c r="Y8" s="20">
        <v>0</v>
      </c>
      <c r="Z8" s="20">
        <v>0</v>
      </c>
      <c r="AB8" s="18">
        <v>4</v>
      </c>
      <c r="AC8" s="19" t="str">
        <f t="shared" si="1"/>
        <v>浦 添 市</v>
      </c>
      <c r="AD8" s="20">
        <v>7189695</v>
      </c>
      <c r="AE8" s="20">
        <v>12109679</v>
      </c>
      <c r="AF8" s="20">
        <v>12020374</v>
      </c>
      <c r="AG8" s="20">
        <v>524612069</v>
      </c>
      <c r="AH8" s="20">
        <v>524214983</v>
      </c>
      <c r="AI8" s="20">
        <v>196300716</v>
      </c>
      <c r="AJ8" s="20">
        <v>196219893</v>
      </c>
      <c r="AK8" s="20">
        <v>24010</v>
      </c>
      <c r="AL8" s="20">
        <v>43515</v>
      </c>
      <c r="AM8" s="20">
        <v>42739</v>
      </c>
      <c r="AN8" s="7" t="str">
        <f>IF('内訳（地積等１）○'!IN8+SUM(D8,Q8)='内訳（地積等２）○'!AD8,"○","ERRRR")</f>
        <v>○</v>
      </c>
      <c r="AO8" s="7" t="str">
        <f>IF('内訳（地積等１）○'!IO8+SUM(E8,R8)='内訳（地積等２）○'!AE8,"○","ERRRR")</f>
        <v>○</v>
      </c>
      <c r="AP8" s="7" t="str">
        <f>IF('内訳（地積等１）○'!IP8+SUM(F8,S8)='内訳（地積等２）○'!AF8,"○","ERRRR")</f>
        <v>○</v>
      </c>
      <c r="AQ8" s="7" t="str">
        <f>IF('内訳（地積等１）○'!IQ8+SUM(G8,T8)='内訳（地積等２）○'!AG8,"○","ERRRR")</f>
        <v>○</v>
      </c>
      <c r="AR8" s="7" t="str">
        <f>IF('内訳（地積等１）○'!IR8+SUM(H8,U8)='内訳（地積等２）○'!AH8,"○","ERRRR")</f>
        <v>○</v>
      </c>
      <c r="AS8" s="7" t="str">
        <f>IF('内訳（地積等１）○'!IS8+SUM(J8,W8)='内訳（地積等２）○'!AJ8,"○","ERRRR")</f>
        <v>○</v>
      </c>
      <c r="AT8" s="7" t="str">
        <f>IF('内訳（地積等１）○'!IT8+SUM(K8,X8)='内訳（地積等２）○'!AK8,"○","ERRRR")</f>
        <v>○</v>
      </c>
      <c r="AU8" s="7" t="str">
        <f>IF('内訳（地積等１）○'!IU8+SUM(L8,Y8)='内訳（地積等２）○'!AL8,"○","ERRRR")</f>
        <v>○</v>
      </c>
      <c r="AV8" s="7" t="str">
        <f>IF('内訳（地積等１）○'!IV8+SUM(M8,Z8)='内訳（地積等２）○'!AM8,"○","ERRRR")</f>
        <v>○</v>
      </c>
    </row>
    <row r="9" spans="2:48" s="7" customFormat="1" ht="15" customHeight="1">
      <c r="B9" s="18">
        <v>5</v>
      </c>
      <c r="C9" s="19" t="s">
        <v>58</v>
      </c>
      <c r="D9" s="20">
        <v>5460986</v>
      </c>
      <c r="E9" s="20">
        <v>10324206</v>
      </c>
      <c r="F9" s="20">
        <v>9528394</v>
      </c>
      <c r="G9" s="20">
        <v>28807512</v>
      </c>
      <c r="H9" s="20">
        <v>28766979</v>
      </c>
      <c r="I9" s="20">
        <v>17588346</v>
      </c>
      <c r="J9" s="20">
        <v>17557151</v>
      </c>
      <c r="K9" s="20">
        <v>3008</v>
      </c>
      <c r="L9" s="20">
        <v>10112</v>
      </c>
      <c r="M9" s="20">
        <v>8529</v>
      </c>
      <c r="O9" s="18">
        <v>5</v>
      </c>
      <c r="P9" s="19" t="str">
        <f t="shared" si="0"/>
        <v>名 護 市</v>
      </c>
      <c r="Q9" s="20">
        <v>14119013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42309</v>
      </c>
      <c r="Y9" s="20">
        <v>0</v>
      </c>
      <c r="Z9" s="20">
        <v>0</v>
      </c>
      <c r="AB9" s="18">
        <v>5</v>
      </c>
      <c r="AC9" s="19" t="str">
        <f t="shared" si="1"/>
        <v>名 護 市</v>
      </c>
      <c r="AD9" s="20">
        <v>112368444</v>
      </c>
      <c r="AE9" s="20">
        <v>88773364</v>
      </c>
      <c r="AF9" s="20">
        <v>69020562</v>
      </c>
      <c r="AG9" s="20">
        <v>159969933</v>
      </c>
      <c r="AH9" s="20">
        <v>158462103</v>
      </c>
      <c r="AI9" s="20">
        <v>60666644</v>
      </c>
      <c r="AJ9" s="20">
        <v>60217430</v>
      </c>
      <c r="AK9" s="20">
        <v>52072</v>
      </c>
      <c r="AL9" s="20">
        <v>80698</v>
      </c>
      <c r="AM9" s="20">
        <v>64535</v>
      </c>
      <c r="AN9" s="7" t="str">
        <f>IF('内訳（地積等１）○'!IN9+SUM(D9,Q9)='内訳（地積等２）○'!AD9,"○","ERRRR")</f>
        <v>○</v>
      </c>
      <c r="AO9" s="7" t="str">
        <f>IF('内訳（地積等１）○'!IO9+SUM(E9,R9)='内訳（地積等２）○'!AE9,"○","ERRRR")</f>
        <v>○</v>
      </c>
      <c r="AP9" s="7" t="str">
        <f>IF('内訳（地積等１）○'!IP9+SUM(F9,S9)='内訳（地積等２）○'!AF9,"○","ERRRR")</f>
        <v>○</v>
      </c>
      <c r="AQ9" s="7" t="str">
        <f>IF('内訳（地積等１）○'!IQ9+SUM(G9,T9)='内訳（地積等２）○'!AG9,"○","ERRRR")</f>
        <v>○</v>
      </c>
      <c r="AR9" s="7" t="str">
        <f>IF('内訳（地積等１）○'!IR9+SUM(H9,U9)='内訳（地積等２）○'!AH9,"○","ERRRR")</f>
        <v>○</v>
      </c>
      <c r="AS9" s="7" t="str">
        <f>IF('内訳（地積等１）○'!IS9+SUM(J9,W9)='内訳（地積等２）○'!AJ9,"○","ERRRR")</f>
        <v>○</v>
      </c>
      <c r="AT9" s="7" t="str">
        <f>IF('内訳（地積等１）○'!IT9+SUM(K9,X9)='内訳（地積等２）○'!AK9,"○","ERRRR")</f>
        <v>○</v>
      </c>
      <c r="AU9" s="7" t="str">
        <f>IF('内訳（地積等１）○'!IU9+SUM(L9,Y9)='内訳（地積等２）○'!AL9,"○","ERRRR")</f>
        <v>○</v>
      </c>
      <c r="AV9" s="7" t="str">
        <f>IF('内訳（地積等１）○'!IV9+SUM(M9,Z9)='内訳（地積等２）○'!AM9,"○","ERRRR")</f>
        <v>○</v>
      </c>
    </row>
    <row r="10" spans="2:48" s="7" customFormat="1" ht="15" customHeight="1">
      <c r="B10" s="18">
        <v>6</v>
      </c>
      <c r="C10" s="19" t="s">
        <v>59</v>
      </c>
      <c r="D10" s="20">
        <v>1031327</v>
      </c>
      <c r="E10" s="20">
        <v>2838500</v>
      </c>
      <c r="F10" s="20">
        <v>2783979</v>
      </c>
      <c r="G10" s="20">
        <v>10750501</v>
      </c>
      <c r="H10" s="20">
        <v>10706932</v>
      </c>
      <c r="I10" s="20">
        <v>6751698</v>
      </c>
      <c r="J10" s="20">
        <v>6724510</v>
      </c>
      <c r="K10" s="20">
        <v>1366</v>
      </c>
      <c r="L10" s="20">
        <v>4648</v>
      </c>
      <c r="M10" s="20">
        <v>4302</v>
      </c>
      <c r="O10" s="18">
        <v>6</v>
      </c>
      <c r="P10" s="19" t="str">
        <f t="shared" si="0"/>
        <v>糸 満 市</v>
      </c>
      <c r="Q10" s="20">
        <v>9603402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24139</v>
      </c>
      <c r="Y10" s="20">
        <v>0</v>
      </c>
      <c r="Z10" s="20">
        <v>0</v>
      </c>
      <c r="AB10" s="18">
        <v>6</v>
      </c>
      <c r="AC10" s="19" t="str">
        <f t="shared" si="1"/>
        <v>糸 満 市</v>
      </c>
      <c r="AD10" s="20">
        <v>12887297</v>
      </c>
      <c r="AE10" s="20">
        <v>33752703</v>
      </c>
      <c r="AF10" s="20">
        <v>28342408</v>
      </c>
      <c r="AG10" s="20">
        <v>162661102</v>
      </c>
      <c r="AH10" s="20">
        <v>162174868</v>
      </c>
      <c r="AI10" s="20">
        <v>59206533</v>
      </c>
      <c r="AJ10" s="20">
        <v>58936273</v>
      </c>
      <c r="AK10" s="20">
        <v>27870</v>
      </c>
      <c r="AL10" s="20">
        <v>55522</v>
      </c>
      <c r="AM10" s="20">
        <v>48952</v>
      </c>
      <c r="AN10" s="7" t="str">
        <f>IF('内訳（地積等１）○'!IN10+SUM(D10,Q10)='内訳（地積等２）○'!AD10,"○","ERRRR")</f>
        <v>○</v>
      </c>
      <c r="AO10" s="7" t="str">
        <f>IF('内訳（地積等１）○'!IO10+SUM(E10,R10)='内訳（地積等２）○'!AE10,"○","ERRRR")</f>
        <v>○</v>
      </c>
      <c r="AP10" s="7" t="str">
        <f>IF('内訳（地積等１）○'!IP10+SUM(F10,S10)='内訳（地積等２）○'!AF10,"○","ERRRR")</f>
        <v>○</v>
      </c>
      <c r="AQ10" s="7" t="str">
        <f>IF('内訳（地積等１）○'!IQ10+SUM(G10,T10)='内訳（地積等２）○'!AG10,"○","ERRRR")</f>
        <v>○</v>
      </c>
      <c r="AR10" s="7" t="str">
        <f>IF('内訳（地積等１）○'!IR10+SUM(H10,U10)='内訳（地積等２）○'!AH10,"○","ERRRR")</f>
        <v>○</v>
      </c>
      <c r="AS10" s="7" t="str">
        <f>IF('内訳（地積等１）○'!IS10+SUM(J10,W10)='内訳（地積等２）○'!AJ10,"○","ERRRR")</f>
        <v>○</v>
      </c>
      <c r="AT10" s="7" t="str">
        <f>IF('内訳（地積等１）○'!IT10+SUM(K10,X10)='内訳（地積等２）○'!AK10,"○","ERRRR")</f>
        <v>○</v>
      </c>
      <c r="AU10" s="7" t="str">
        <f>IF('内訳（地積等１）○'!IU10+SUM(L10,Y10)='内訳（地積等２）○'!AL10,"○","ERRRR")</f>
        <v>○</v>
      </c>
      <c r="AV10" s="7" t="str">
        <f>IF('内訳（地積等１）○'!IV10+SUM(M10,Z10)='内訳（地積等２）○'!AM10,"○","ERRRR")</f>
        <v>○</v>
      </c>
    </row>
    <row r="11" spans="2:48" s="7" customFormat="1" ht="15" customHeight="1">
      <c r="B11" s="18">
        <v>7</v>
      </c>
      <c r="C11" s="19" t="s">
        <v>60</v>
      </c>
      <c r="D11" s="20">
        <v>6860</v>
      </c>
      <c r="E11" s="20">
        <v>13795530</v>
      </c>
      <c r="F11" s="20">
        <v>13791518</v>
      </c>
      <c r="G11" s="20">
        <v>202065467</v>
      </c>
      <c r="H11" s="20">
        <v>202048236</v>
      </c>
      <c r="I11" s="20">
        <v>122716518</v>
      </c>
      <c r="J11" s="20">
        <v>122705594</v>
      </c>
      <c r="K11" s="20">
        <v>13</v>
      </c>
      <c r="L11" s="20">
        <v>13845</v>
      </c>
      <c r="M11" s="20">
        <v>13763</v>
      </c>
      <c r="O11" s="18">
        <v>7</v>
      </c>
      <c r="P11" s="19" t="str">
        <f t="shared" si="0"/>
        <v>沖 縄 市</v>
      </c>
      <c r="Q11" s="20">
        <v>15208180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33313</v>
      </c>
      <c r="Y11" s="20">
        <v>0</v>
      </c>
      <c r="Z11" s="20">
        <v>0</v>
      </c>
      <c r="AB11" s="18">
        <v>7</v>
      </c>
      <c r="AC11" s="19" t="str">
        <f t="shared" si="1"/>
        <v>沖 縄 市</v>
      </c>
      <c r="AD11" s="20">
        <v>15320237</v>
      </c>
      <c r="AE11" s="20">
        <v>31585919</v>
      </c>
      <c r="AF11" s="20">
        <v>30445161</v>
      </c>
      <c r="AG11" s="20">
        <v>593793682</v>
      </c>
      <c r="AH11" s="20">
        <v>593517212</v>
      </c>
      <c r="AI11" s="20">
        <v>249010417</v>
      </c>
      <c r="AJ11" s="20">
        <v>248919693</v>
      </c>
      <c r="AK11" s="20">
        <v>33570</v>
      </c>
      <c r="AL11" s="20">
        <v>70319</v>
      </c>
      <c r="AM11" s="20">
        <v>67881</v>
      </c>
      <c r="AN11" s="7" t="str">
        <f>IF('内訳（地積等１）○'!IN11+SUM(D11,Q11)='内訳（地積等２）○'!AD11,"○","ERRRR")</f>
        <v>○</v>
      </c>
      <c r="AO11" s="7" t="str">
        <f>IF('内訳（地積等１）○'!IO11+SUM(E11,R11)='内訳（地積等２）○'!AE11,"○","ERRRR")</f>
        <v>○</v>
      </c>
      <c r="AP11" s="7" t="str">
        <f>IF('内訳（地積等１）○'!IP11+SUM(F11,S11)='内訳（地積等２）○'!AF11,"○","ERRRR")</f>
        <v>○</v>
      </c>
      <c r="AQ11" s="7" t="str">
        <f>IF('内訳（地積等１）○'!IQ11+SUM(G11,T11)='内訳（地積等２）○'!AG11,"○","ERRRR")</f>
        <v>○</v>
      </c>
      <c r="AR11" s="7" t="str">
        <f>IF('内訳（地積等１）○'!IR11+SUM(H11,U11)='内訳（地積等２）○'!AH11,"○","ERRRR")</f>
        <v>○</v>
      </c>
      <c r="AS11" s="7" t="str">
        <f>IF('内訳（地積等１）○'!IS11+SUM(J11,W11)='内訳（地積等２）○'!AJ11,"○","ERRRR")</f>
        <v>○</v>
      </c>
      <c r="AT11" s="7" t="str">
        <f>IF('内訳（地積等１）○'!IT11+SUM(K11,X11)='内訳（地積等２）○'!AK11,"○","ERRRR")</f>
        <v>○</v>
      </c>
      <c r="AU11" s="7" t="str">
        <f>IF('内訳（地積等１）○'!IU11+SUM(L11,Y11)='内訳（地積等２）○'!AL11,"○","ERRRR")</f>
        <v>○</v>
      </c>
      <c r="AV11" s="7" t="str">
        <f>IF('内訳（地積等１）○'!IV11+SUM(M11,Z11)='内訳（地積等２）○'!AM11,"○","ERRRR")</f>
        <v>○</v>
      </c>
    </row>
    <row r="12" spans="2:48" s="7" customFormat="1" ht="15" customHeight="1">
      <c r="B12" s="18">
        <v>8</v>
      </c>
      <c r="C12" s="19" t="s">
        <v>61</v>
      </c>
      <c r="D12" s="20">
        <v>1182350</v>
      </c>
      <c r="E12" s="20">
        <v>1640221</v>
      </c>
      <c r="F12" s="20">
        <v>1638572</v>
      </c>
      <c r="G12" s="20">
        <v>28717174</v>
      </c>
      <c r="H12" s="20">
        <v>28702842</v>
      </c>
      <c r="I12" s="20">
        <v>18278829</v>
      </c>
      <c r="J12" s="20">
        <v>18268863</v>
      </c>
      <c r="K12" s="20">
        <v>1302</v>
      </c>
      <c r="L12" s="20">
        <v>3948</v>
      </c>
      <c r="M12" s="20">
        <v>3838</v>
      </c>
      <c r="O12" s="18">
        <v>8</v>
      </c>
      <c r="P12" s="19" t="str">
        <f t="shared" si="0"/>
        <v>豊見城市</v>
      </c>
      <c r="Q12" s="20">
        <v>5070368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13524</v>
      </c>
      <c r="Y12" s="20">
        <v>0</v>
      </c>
      <c r="Z12" s="20">
        <v>0</v>
      </c>
      <c r="AB12" s="18">
        <v>8</v>
      </c>
      <c r="AC12" s="19" t="str">
        <f t="shared" si="1"/>
        <v>豊見城市</v>
      </c>
      <c r="AD12" s="20">
        <v>6821708</v>
      </c>
      <c r="AE12" s="20">
        <v>12628292</v>
      </c>
      <c r="AF12" s="20">
        <v>10719649</v>
      </c>
      <c r="AG12" s="20">
        <v>202678115</v>
      </c>
      <c r="AH12" s="20">
        <v>202428246</v>
      </c>
      <c r="AI12" s="20">
        <v>68745282</v>
      </c>
      <c r="AJ12" s="20">
        <v>68608408</v>
      </c>
      <c r="AK12" s="20">
        <v>15932</v>
      </c>
      <c r="AL12" s="20">
        <v>33538</v>
      </c>
      <c r="AM12" s="20">
        <v>30421</v>
      </c>
      <c r="AN12" s="7" t="str">
        <f>IF('内訳（地積等１）○'!IN12+SUM(D12,Q12)='内訳（地積等２）○'!AD12,"○","ERRRR")</f>
        <v>○</v>
      </c>
      <c r="AO12" s="7" t="str">
        <f>IF('内訳（地積等１）○'!IO12+SUM(E12,R12)='内訳（地積等２）○'!AE12,"○","ERRRR")</f>
        <v>○</v>
      </c>
      <c r="AP12" s="7" t="str">
        <f>IF('内訳（地積等１）○'!IP12+SUM(F12,S12)='内訳（地積等２）○'!AF12,"○","ERRRR")</f>
        <v>○</v>
      </c>
      <c r="AQ12" s="7" t="str">
        <f>IF('内訳（地積等１）○'!IQ12+SUM(G12,T12)='内訳（地積等２）○'!AG12,"○","ERRRR")</f>
        <v>○</v>
      </c>
      <c r="AR12" s="7" t="str">
        <f>IF('内訳（地積等１）○'!IR12+SUM(H12,U12)='内訳（地積等２）○'!AH12,"○","ERRRR")</f>
        <v>○</v>
      </c>
      <c r="AS12" s="7" t="str">
        <f>IF('内訳（地積等１）○'!IS12+SUM(J12,W12)='内訳（地積等２）○'!AJ12,"○","ERRRR")</f>
        <v>○</v>
      </c>
      <c r="AT12" s="7" t="str">
        <f>IF('内訳（地積等１）○'!IT12+SUM(K12,X12)='内訳（地積等２）○'!AK12,"○","ERRRR")</f>
        <v>○</v>
      </c>
      <c r="AU12" s="7" t="str">
        <f>IF('内訳（地積等１）○'!IU12+SUM(L12,Y12)='内訳（地積等２）○'!AL12,"○","ERRRR")</f>
        <v>○</v>
      </c>
      <c r="AV12" s="7" t="str">
        <f>IF('内訳（地積等１）○'!IV12+SUM(M12,Z12)='内訳（地積等２）○'!AM12,"○","ERRRR")</f>
        <v>○</v>
      </c>
    </row>
    <row r="13" spans="2:48" s="7" customFormat="1" ht="15" customHeight="1">
      <c r="B13" s="18">
        <v>9</v>
      </c>
      <c r="C13" s="19" t="s">
        <v>62</v>
      </c>
      <c r="D13" s="20">
        <v>4808057</v>
      </c>
      <c r="E13" s="20">
        <v>8467701</v>
      </c>
      <c r="F13" s="20">
        <v>8405195</v>
      </c>
      <c r="G13" s="20">
        <v>68428099</v>
      </c>
      <c r="H13" s="20">
        <v>68351590</v>
      </c>
      <c r="I13" s="20">
        <v>42257009</v>
      </c>
      <c r="J13" s="20">
        <v>42208314</v>
      </c>
      <c r="K13" s="20">
        <v>3588</v>
      </c>
      <c r="L13" s="20">
        <v>14783</v>
      </c>
      <c r="M13" s="20">
        <v>14269</v>
      </c>
      <c r="O13" s="18">
        <v>9</v>
      </c>
      <c r="P13" s="19" t="str">
        <f t="shared" si="0"/>
        <v>うるま市</v>
      </c>
      <c r="Q13" s="20">
        <v>15237717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54559</v>
      </c>
      <c r="Y13" s="20">
        <v>0</v>
      </c>
      <c r="Z13" s="20">
        <v>0</v>
      </c>
      <c r="AB13" s="18">
        <v>9</v>
      </c>
      <c r="AC13" s="19" t="str">
        <f t="shared" si="1"/>
        <v>うるま市</v>
      </c>
      <c r="AD13" s="20">
        <v>28110774</v>
      </c>
      <c r="AE13" s="20">
        <v>58029226</v>
      </c>
      <c r="AF13" s="20">
        <v>48775984</v>
      </c>
      <c r="AG13" s="20">
        <v>340419564</v>
      </c>
      <c r="AH13" s="20">
        <v>338463548</v>
      </c>
      <c r="AI13" s="20">
        <v>132927691</v>
      </c>
      <c r="AJ13" s="20">
        <v>132302643</v>
      </c>
      <c r="AK13" s="20">
        <v>67253</v>
      </c>
      <c r="AL13" s="20">
        <v>139666</v>
      </c>
      <c r="AM13" s="20">
        <v>116483</v>
      </c>
      <c r="AN13" s="7" t="str">
        <f>IF('内訳（地積等１）○'!IN13+SUM(D13,Q13)='内訳（地積等２）○'!AD13,"○","ERRRR")</f>
        <v>○</v>
      </c>
      <c r="AO13" s="7" t="str">
        <f>IF('内訳（地積等１）○'!IO13+SUM(E13,R13)='内訳（地積等２）○'!AE13,"○","ERRRR")</f>
        <v>○</v>
      </c>
      <c r="AP13" s="7" t="str">
        <f>IF('内訳（地積等１）○'!IP13+SUM(F13,S13)='内訳（地積等２）○'!AF13,"○","ERRRR")</f>
        <v>○</v>
      </c>
      <c r="AQ13" s="7" t="str">
        <f>IF('内訳（地積等１）○'!IQ13+SUM(G13,T13)='内訳（地積等２）○'!AG13,"○","ERRRR")</f>
        <v>○</v>
      </c>
      <c r="AR13" s="7" t="str">
        <f>IF('内訳（地積等１）○'!IR13+SUM(H13,U13)='内訳（地積等２）○'!AH13,"○","ERRRR")</f>
        <v>○</v>
      </c>
      <c r="AS13" s="7" t="str">
        <f>IF('内訳（地積等１）○'!IS13+SUM(J13,W13)='内訳（地積等２）○'!AJ13,"○","ERRRR")</f>
        <v>○</v>
      </c>
      <c r="AT13" s="7" t="str">
        <f>IF('内訳（地積等１）○'!IT13+SUM(K13,X13)='内訳（地積等２）○'!AK13,"○","ERRRR")</f>
        <v>○</v>
      </c>
      <c r="AU13" s="7" t="str">
        <f>IF('内訳（地積等１）○'!IU13+SUM(L13,Y13)='内訳（地積等２）○'!AL13,"○","ERRRR")</f>
        <v>○</v>
      </c>
      <c r="AV13" s="7" t="str">
        <f>IF('内訳（地積等１）○'!IV13+SUM(M13,Z13)='内訳（地積等２）○'!AM13,"○","ERRRR")</f>
        <v>○</v>
      </c>
    </row>
    <row r="14" spans="2:48" s="7" customFormat="1" ht="15" customHeight="1">
      <c r="B14" s="18">
        <v>10</v>
      </c>
      <c r="C14" s="19" t="s">
        <v>63</v>
      </c>
      <c r="D14" s="20">
        <v>7572043</v>
      </c>
      <c r="E14" s="20">
        <v>4080531</v>
      </c>
      <c r="F14" s="20">
        <v>3997466</v>
      </c>
      <c r="G14" s="20">
        <v>15763852</v>
      </c>
      <c r="H14" s="20">
        <v>15711085</v>
      </c>
      <c r="I14" s="20">
        <v>10349194</v>
      </c>
      <c r="J14" s="20">
        <v>10317906</v>
      </c>
      <c r="K14" s="20">
        <v>5924</v>
      </c>
      <c r="L14" s="20">
        <v>5411</v>
      </c>
      <c r="M14" s="20">
        <v>4991</v>
      </c>
      <c r="O14" s="18">
        <v>10</v>
      </c>
      <c r="P14" s="19" t="str">
        <f t="shared" si="0"/>
        <v>宮古島市</v>
      </c>
      <c r="Q14" s="20">
        <v>23272209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60486</v>
      </c>
      <c r="Y14" s="20">
        <v>0</v>
      </c>
      <c r="Z14" s="20">
        <v>0</v>
      </c>
      <c r="AB14" s="18">
        <v>10</v>
      </c>
      <c r="AC14" s="19" t="str">
        <f t="shared" si="1"/>
        <v>宮古島市</v>
      </c>
      <c r="AD14" s="20">
        <v>55118474</v>
      </c>
      <c r="AE14" s="20">
        <v>140801744</v>
      </c>
      <c r="AF14" s="20">
        <v>113491066</v>
      </c>
      <c r="AG14" s="20">
        <v>103330363</v>
      </c>
      <c r="AH14" s="20">
        <v>100042884</v>
      </c>
      <c r="AI14" s="20">
        <v>44497094</v>
      </c>
      <c r="AJ14" s="20">
        <v>43354228</v>
      </c>
      <c r="AK14" s="20">
        <v>79513</v>
      </c>
      <c r="AL14" s="20">
        <v>117891</v>
      </c>
      <c r="AM14" s="20">
        <v>90260</v>
      </c>
      <c r="AN14" s="7" t="str">
        <f>IF('内訳（地積等１）○'!IN14+SUM(D14,Q14)='内訳（地積等２）○'!AD14,"○","ERRRR")</f>
        <v>○</v>
      </c>
      <c r="AO14" s="7" t="str">
        <f>IF('内訳（地積等１）○'!IO14+SUM(E14,R14)='内訳（地積等２）○'!AE14,"○","ERRRR")</f>
        <v>○</v>
      </c>
      <c r="AP14" s="7" t="str">
        <f>IF('内訳（地積等１）○'!IP14+SUM(F14,S14)='内訳（地積等２）○'!AF14,"○","ERRRR")</f>
        <v>○</v>
      </c>
      <c r="AQ14" s="7" t="str">
        <f>IF('内訳（地積等１）○'!IQ14+SUM(G14,T14)='内訳（地積等２）○'!AG14,"○","ERRRR")</f>
        <v>○</v>
      </c>
      <c r="AR14" s="7" t="str">
        <f>IF('内訳（地積等１）○'!IR14+SUM(H14,U14)='内訳（地積等２）○'!AH14,"○","ERRRR")</f>
        <v>○</v>
      </c>
      <c r="AS14" s="7" t="str">
        <f>IF('内訳（地積等１）○'!IS14+SUM(J14,W14)='内訳（地積等２）○'!AJ14,"○","ERRRR")</f>
        <v>○</v>
      </c>
      <c r="AT14" s="7" t="str">
        <f>IF('内訳（地積等１）○'!IT14+SUM(K14,X14)='内訳（地積等２）○'!AK14,"○","ERRRR")</f>
        <v>○</v>
      </c>
      <c r="AU14" s="7" t="str">
        <f>IF('内訳（地積等１）○'!IU14+SUM(L14,Y14)='内訳（地積等２）○'!AL14,"○","ERRRR")</f>
        <v>○</v>
      </c>
      <c r="AV14" s="7" t="str">
        <f>IF('内訳（地積等１）○'!IV14+SUM(M14,Z14)='内訳（地積等２）○'!AM14,"○","ERRRR")</f>
        <v>○</v>
      </c>
    </row>
    <row r="15" spans="2:48" s="7" customFormat="1" ht="15" customHeight="1">
      <c r="B15" s="22">
        <v>11</v>
      </c>
      <c r="C15" s="23" t="s">
        <v>64</v>
      </c>
      <c r="D15" s="24">
        <v>862617</v>
      </c>
      <c r="E15" s="24">
        <v>1975920</v>
      </c>
      <c r="F15" s="24">
        <v>1955597</v>
      </c>
      <c r="G15" s="24">
        <v>8690493</v>
      </c>
      <c r="H15" s="24">
        <v>8661832</v>
      </c>
      <c r="I15" s="24">
        <v>5327944</v>
      </c>
      <c r="J15" s="24">
        <v>5308036</v>
      </c>
      <c r="K15" s="24">
        <v>1370</v>
      </c>
      <c r="L15" s="24">
        <v>3701</v>
      </c>
      <c r="M15" s="24">
        <v>3518</v>
      </c>
      <c r="O15" s="22">
        <v>11</v>
      </c>
      <c r="P15" s="23" t="str">
        <f t="shared" si="0"/>
        <v>南城市</v>
      </c>
      <c r="Q15" s="24">
        <v>5605902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37116</v>
      </c>
      <c r="Y15" s="24">
        <v>0</v>
      </c>
      <c r="Z15" s="24">
        <v>0</v>
      </c>
      <c r="AB15" s="22">
        <v>11</v>
      </c>
      <c r="AC15" s="23" t="str">
        <f t="shared" si="1"/>
        <v>南城市</v>
      </c>
      <c r="AD15" s="24">
        <v>7797041</v>
      </c>
      <c r="AE15" s="24">
        <v>38777022</v>
      </c>
      <c r="AF15" s="24">
        <v>31288789</v>
      </c>
      <c r="AG15" s="24">
        <v>101149681</v>
      </c>
      <c r="AH15" s="24">
        <v>100295149</v>
      </c>
      <c r="AI15" s="24">
        <v>33753157</v>
      </c>
      <c r="AJ15" s="24">
        <v>33376257</v>
      </c>
      <c r="AK15" s="24">
        <v>41596</v>
      </c>
      <c r="AL15" s="24">
        <v>72432</v>
      </c>
      <c r="AM15" s="24">
        <v>60689</v>
      </c>
      <c r="AN15" s="7" t="str">
        <f>IF('内訳（地積等１）○'!IN15+SUM(D15,Q15)='内訳（地積等２）○'!AD15,"○","ERRRR")</f>
        <v>○</v>
      </c>
      <c r="AO15" s="7" t="str">
        <f>IF('内訳（地積等１）○'!IO15+SUM(E15,R15)='内訳（地積等２）○'!AE15,"○","ERRRR")</f>
        <v>○</v>
      </c>
      <c r="AP15" s="7" t="str">
        <f>IF('内訳（地積等１）○'!IP15+SUM(F15,S15)='内訳（地積等２）○'!AF15,"○","ERRRR")</f>
        <v>○</v>
      </c>
      <c r="AQ15" s="7" t="str">
        <f>IF('内訳（地積等１）○'!IQ15+SUM(G15,T15)='内訳（地積等２）○'!AG15,"○","ERRRR")</f>
        <v>○</v>
      </c>
      <c r="AR15" s="7" t="str">
        <f>IF('内訳（地積等１）○'!IR15+SUM(H15,U15)='内訳（地積等２）○'!AH15,"○","ERRRR")</f>
        <v>○</v>
      </c>
      <c r="AS15" s="7" t="str">
        <f>IF('内訳（地積等１）○'!IS15+SUM(J15,W15)='内訳（地積等２）○'!AJ15,"○","ERRRR")</f>
        <v>○</v>
      </c>
      <c r="AT15" s="7" t="str">
        <f>IF('内訳（地積等１）○'!IT15+SUM(K15,X15)='内訳（地積等２）○'!AK15,"○","ERRRR")</f>
        <v>○</v>
      </c>
      <c r="AU15" s="7" t="str">
        <f>IF('内訳（地積等１）○'!IU15+SUM(L15,Y15)='内訳（地積等２）○'!AL15,"○","ERRRR")</f>
        <v>○</v>
      </c>
      <c r="AV15" s="7" t="str">
        <f>IF('内訳（地積等１）○'!IV15+SUM(M15,Z15)='内訳（地積等２）○'!AM15,"○","ERRRR")</f>
        <v>○</v>
      </c>
    </row>
    <row r="16" spans="2:48" s="7" customFormat="1" ht="15" customHeight="1">
      <c r="B16" s="35"/>
      <c r="C16" s="36" t="s">
        <v>117</v>
      </c>
      <c r="D16" s="34">
        <f>SUM(D5:D15)</f>
        <v>31204693</v>
      </c>
      <c r="E16" s="34">
        <f aca="true" t="shared" si="2" ref="E16:M16">SUM(E5:E15)</f>
        <v>61398147</v>
      </c>
      <c r="F16" s="34">
        <f t="shared" si="2"/>
        <v>60328508</v>
      </c>
      <c r="G16" s="34">
        <f t="shared" si="2"/>
        <v>850214942</v>
      </c>
      <c r="H16" s="34">
        <f t="shared" si="2"/>
        <v>849829451</v>
      </c>
      <c r="I16" s="34">
        <f t="shared" si="2"/>
        <v>517640414</v>
      </c>
      <c r="J16" s="34">
        <f t="shared" si="2"/>
        <v>517392465</v>
      </c>
      <c r="K16" s="34">
        <f t="shared" si="2"/>
        <v>23984</v>
      </c>
      <c r="L16" s="34">
        <f t="shared" si="2"/>
        <v>90618</v>
      </c>
      <c r="M16" s="34">
        <f t="shared" si="2"/>
        <v>86884</v>
      </c>
      <c r="O16" s="35"/>
      <c r="P16" s="36" t="s">
        <v>117</v>
      </c>
      <c r="Q16" s="34">
        <f>SUM(Q5:Q15)</f>
        <v>122794523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/>
      <c r="W16" s="34">
        <f t="shared" si="3"/>
        <v>0</v>
      </c>
      <c r="X16" s="34">
        <f t="shared" si="3"/>
        <v>389070</v>
      </c>
      <c r="Y16" s="34">
        <f t="shared" si="3"/>
        <v>0</v>
      </c>
      <c r="Z16" s="34">
        <f t="shared" si="3"/>
        <v>0</v>
      </c>
      <c r="AB16" s="35"/>
      <c r="AC16" s="36" t="s">
        <v>117</v>
      </c>
      <c r="AD16" s="34">
        <f>SUM(AD5:AD15)</f>
        <v>389195294</v>
      </c>
      <c r="AE16" s="34">
        <f aca="true" t="shared" si="4" ref="AE16:AM16">SUM(AE5:AE15)</f>
        <v>554278536</v>
      </c>
      <c r="AF16" s="34">
        <f t="shared" si="4"/>
        <v>473607641</v>
      </c>
      <c r="AG16" s="34">
        <f t="shared" si="4"/>
        <v>4302198235</v>
      </c>
      <c r="AH16" s="34">
        <f t="shared" si="4"/>
        <v>4291834843</v>
      </c>
      <c r="AI16" s="34">
        <f t="shared" si="4"/>
        <v>1650430659</v>
      </c>
      <c r="AJ16" s="34">
        <f t="shared" si="4"/>
        <v>1646785776</v>
      </c>
      <c r="AK16" s="34">
        <f t="shared" si="4"/>
        <v>465660</v>
      </c>
      <c r="AL16" s="34">
        <f t="shared" si="4"/>
        <v>814373</v>
      </c>
      <c r="AM16" s="34">
        <f t="shared" si="4"/>
        <v>714844</v>
      </c>
      <c r="AN16" s="7" t="str">
        <f>IF('内訳（地積等１）○'!IN16+SUM(D16,Q16)='内訳（地積等２）○'!AD16,"○","ERRRR")</f>
        <v>○</v>
      </c>
      <c r="AO16" s="7" t="str">
        <f>IF('内訳（地積等１）○'!IO16+SUM(E16,R16)='内訳（地積等２）○'!AE16,"○","ERRRR")</f>
        <v>○</v>
      </c>
      <c r="AP16" s="7" t="str">
        <f>IF('内訳（地積等１）○'!IP16+SUM(F16,S16)='内訳（地積等２）○'!AF16,"○","ERRRR")</f>
        <v>○</v>
      </c>
      <c r="AQ16" s="7" t="str">
        <f>IF('内訳（地積等１）○'!IQ16+SUM(G16,T16)='内訳（地積等２）○'!AG16,"○","ERRRR")</f>
        <v>○</v>
      </c>
      <c r="AR16" s="7" t="str">
        <f>IF('内訳（地積等１）○'!IR16+SUM(H16,U16)='内訳（地積等２）○'!AH16,"○","ERRRR")</f>
        <v>○</v>
      </c>
      <c r="AS16" s="7" t="str">
        <f>IF('内訳（地積等１）○'!IS16+SUM(J16,W16)='内訳（地積等２）○'!AJ16,"○","ERRRR")</f>
        <v>○</v>
      </c>
      <c r="AT16" s="7" t="str">
        <f>IF('内訳（地積等１）○'!IT16+SUM(K16,X16)='内訳（地積等２）○'!AK16,"○","ERRRR")</f>
        <v>○</v>
      </c>
      <c r="AU16" s="7" t="str">
        <f>IF('内訳（地積等１）○'!IU16+SUM(L16,Y16)='内訳（地積等２）○'!AL16,"○","ERRRR")</f>
        <v>○</v>
      </c>
      <c r="AV16" s="7" t="str">
        <f>IF('内訳（地積等１）○'!IV16+SUM(M16,Z16)='内訳（地積等２）○'!AM16,"○","ERRRR")</f>
        <v>○</v>
      </c>
    </row>
    <row r="17" spans="2:48" s="7" customFormat="1" ht="15" customHeight="1">
      <c r="B17" s="25">
        <v>12</v>
      </c>
      <c r="C17" s="26" t="s">
        <v>65</v>
      </c>
      <c r="D17" s="27">
        <v>2214554</v>
      </c>
      <c r="E17" s="27">
        <v>826925</v>
      </c>
      <c r="F17" s="27">
        <v>510325</v>
      </c>
      <c r="G17" s="27">
        <v>123599</v>
      </c>
      <c r="H17" s="27">
        <v>98911</v>
      </c>
      <c r="I17" s="27">
        <v>80780</v>
      </c>
      <c r="J17" s="27">
        <v>63047</v>
      </c>
      <c r="K17" s="27">
        <v>1557</v>
      </c>
      <c r="L17" s="27">
        <v>1718</v>
      </c>
      <c r="M17" s="27">
        <v>956</v>
      </c>
      <c r="O17" s="25">
        <v>12</v>
      </c>
      <c r="P17" s="26" t="str">
        <f t="shared" si="0"/>
        <v>国 頭 村</v>
      </c>
      <c r="Q17" s="27">
        <v>5125737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9707</v>
      </c>
      <c r="Y17" s="27">
        <v>0</v>
      </c>
      <c r="Z17" s="27">
        <v>0</v>
      </c>
      <c r="AB17" s="25">
        <v>12</v>
      </c>
      <c r="AC17" s="26" t="str">
        <f t="shared" si="1"/>
        <v>国 頭 村</v>
      </c>
      <c r="AD17" s="27">
        <v>149138462</v>
      </c>
      <c r="AE17" s="27">
        <v>50194293</v>
      </c>
      <c r="AF17" s="27">
        <v>37523845</v>
      </c>
      <c r="AG17" s="27">
        <v>6073730</v>
      </c>
      <c r="AH17" s="27">
        <v>5366144</v>
      </c>
      <c r="AI17" s="27">
        <v>2207053</v>
      </c>
      <c r="AJ17" s="27">
        <v>1916362</v>
      </c>
      <c r="AK17" s="27">
        <v>13131</v>
      </c>
      <c r="AL17" s="27">
        <v>30354</v>
      </c>
      <c r="AM17" s="27">
        <v>13651</v>
      </c>
      <c r="AN17" s="7" t="str">
        <f>IF('内訳（地積等１）○'!IN17+SUM(D17,Q17)='内訳（地積等２）○'!AD17,"○","ERRRR")</f>
        <v>○</v>
      </c>
      <c r="AO17" s="7" t="str">
        <f>IF('内訳（地積等１）○'!IO17+SUM(E17,R17)='内訳（地積等２）○'!AE17,"○","ERRRR")</f>
        <v>○</v>
      </c>
      <c r="AP17" s="7" t="str">
        <f>IF('内訳（地積等１）○'!IP17+SUM(F17,S17)='内訳（地積等２）○'!AF17,"○","ERRRR")</f>
        <v>○</v>
      </c>
      <c r="AQ17" s="7" t="str">
        <f>IF('内訳（地積等１）○'!IQ17+SUM(G17,T17)='内訳（地積等２）○'!AG17,"○","ERRRR")</f>
        <v>○</v>
      </c>
      <c r="AR17" s="7" t="str">
        <f>IF('内訳（地積等１）○'!IR17+SUM(H17,U17)='内訳（地積等２）○'!AH17,"○","ERRRR")</f>
        <v>○</v>
      </c>
      <c r="AS17" s="7" t="str">
        <f>IF('内訳（地積等１）○'!IS17+SUM(J17,W17)='内訳（地積等２）○'!AJ17,"○","ERRRR")</f>
        <v>○</v>
      </c>
      <c r="AT17" s="7" t="str">
        <f>IF('内訳（地積等１）○'!IT17+SUM(K17,X17)='内訳（地積等２）○'!AK17,"○","ERRRR")</f>
        <v>○</v>
      </c>
      <c r="AU17" s="7" t="str">
        <f>IF('内訳（地積等１）○'!IU17+SUM(L17,Y17)='内訳（地積等２）○'!AL17,"○","ERRRR")</f>
        <v>○</v>
      </c>
      <c r="AV17" s="7" t="str">
        <f>IF('内訳（地積等１）○'!IV17+SUM(M17,Z17)='内訳（地積等２）○'!AM17,"○","ERRRR")</f>
        <v>○</v>
      </c>
    </row>
    <row r="18" spans="2:48" s="7" customFormat="1" ht="15" customHeight="1">
      <c r="B18" s="18">
        <v>13</v>
      </c>
      <c r="C18" s="19" t="s">
        <v>66</v>
      </c>
      <c r="D18" s="20">
        <v>280659</v>
      </c>
      <c r="E18" s="20">
        <v>99766</v>
      </c>
      <c r="F18" s="20">
        <v>80890</v>
      </c>
      <c r="G18" s="20">
        <v>71567</v>
      </c>
      <c r="H18" s="20">
        <v>69339</v>
      </c>
      <c r="I18" s="20">
        <v>44821</v>
      </c>
      <c r="J18" s="20">
        <v>43259</v>
      </c>
      <c r="K18" s="20">
        <v>50</v>
      </c>
      <c r="L18" s="20">
        <v>170</v>
      </c>
      <c r="M18" s="20">
        <v>110</v>
      </c>
      <c r="O18" s="18">
        <v>13</v>
      </c>
      <c r="P18" s="19" t="str">
        <f t="shared" si="0"/>
        <v>大宜味村</v>
      </c>
      <c r="Q18" s="20">
        <v>16571362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6800</v>
      </c>
      <c r="Y18" s="20">
        <v>0</v>
      </c>
      <c r="Z18" s="20">
        <v>0</v>
      </c>
      <c r="AB18" s="18">
        <v>13</v>
      </c>
      <c r="AC18" s="19" t="str">
        <f t="shared" si="1"/>
        <v>大宜味村</v>
      </c>
      <c r="AD18" s="20">
        <v>27614480</v>
      </c>
      <c r="AE18" s="20">
        <v>31680136</v>
      </c>
      <c r="AF18" s="20">
        <v>23386603</v>
      </c>
      <c r="AG18" s="20">
        <v>3281177</v>
      </c>
      <c r="AH18" s="20">
        <v>2631042</v>
      </c>
      <c r="AI18" s="20">
        <v>1303731</v>
      </c>
      <c r="AJ18" s="20">
        <v>1068344</v>
      </c>
      <c r="AK18" s="20">
        <v>9023</v>
      </c>
      <c r="AL18" s="20">
        <v>24785</v>
      </c>
      <c r="AM18" s="20">
        <v>14058</v>
      </c>
      <c r="AN18" s="7" t="str">
        <f>IF('内訳（地積等１）○'!IN18+SUM(D18,Q18)='内訳（地積等２）○'!AD18,"○","ERRRR")</f>
        <v>○</v>
      </c>
      <c r="AO18" s="7" t="str">
        <f>IF('内訳（地積等１）○'!IO18+SUM(E18,R18)='内訳（地積等２）○'!AE18,"○","ERRRR")</f>
        <v>○</v>
      </c>
      <c r="AP18" s="7" t="str">
        <f>IF('内訳（地積等１）○'!IP18+SUM(F18,S18)='内訳（地積等２）○'!AF18,"○","ERRRR")</f>
        <v>○</v>
      </c>
      <c r="AQ18" s="7" t="str">
        <f>IF('内訳（地積等１）○'!IQ18+SUM(G18,T18)='内訳（地積等２）○'!AG18,"○","ERRRR")</f>
        <v>○</v>
      </c>
      <c r="AR18" s="7" t="str">
        <f>IF('内訳（地積等１）○'!IR18+SUM(H18,U18)='内訳（地積等２）○'!AH18,"○","ERRRR")</f>
        <v>○</v>
      </c>
      <c r="AS18" s="7" t="str">
        <f>IF('内訳（地積等１）○'!IS18+SUM(J18,W18)='内訳（地積等２）○'!AJ18,"○","ERRRR")</f>
        <v>○</v>
      </c>
      <c r="AT18" s="7" t="str">
        <f>IF('内訳（地積等１）○'!IT18+SUM(K18,X18)='内訳（地積等２）○'!AK18,"○","ERRRR")</f>
        <v>○</v>
      </c>
      <c r="AU18" s="7" t="str">
        <f>IF('内訳（地積等１）○'!IU18+SUM(L18,Y18)='内訳（地積等２）○'!AL18,"○","ERRRR")</f>
        <v>○</v>
      </c>
      <c r="AV18" s="7" t="str">
        <f>IF('内訳（地積等１）○'!IV18+SUM(M18,Z18)='内訳（地積等２）○'!AM18,"○","ERRRR")</f>
        <v>○</v>
      </c>
    </row>
    <row r="19" spans="2:48" s="7" customFormat="1" ht="15" customHeight="1">
      <c r="B19" s="18">
        <v>14</v>
      </c>
      <c r="C19" s="19" t="s">
        <v>67</v>
      </c>
      <c r="D19" s="20">
        <v>714907</v>
      </c>
      <c r="E19" s="20">
        <v>396816</v>
      </c>
      <c r="F19" s="20">
        <v>355173</v>
      </c>
      <c r="G19" s="20">
        <v>168743</v>
      </c>
      <c r="H19" s="20">
        <v>165370</v>
      </c>
      <c r="I19" s="20">
        <v>158775</v>
      </c>
      <c r="J19" s="20">
        <v>155839</v>
      </c>
      <c r="K19" s="20">
        <v>380</v>
      </c>
      <c r="L19" s="20">
        <v>562</v>
      </c>
      <c r="M19" s="20">
        <v>460</v>
      </c>
      <c r="O19" s="18">
        <v>14</v>
      </c>
      <c r="P19" s="19" t="str">
        <f t="shared" si="0"/>
        <v>東    村</v>
      </c>
      <c r="Q19" s="20">
        <v>4665681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4691</v>
      </c>
      <c r="Y19" s="20">
        <v>0</v>
      </c>
      <c r="Z19" s="20">
        <v>0</v>
      </c>
      <c r="AB19" s="18">
        <v>14</v>
      </c>
      <c r="AC19" s="19" t="str">
        <f t="shared" si="1"/>
        <v>東    村</v>
      </c>
      <c r="AD19" s="20">
        <v>20207962</v>
      </c>
      <c r="AE19" s="20">
        <v>19871075</v>
      </c>
      <c r="AF19" s="20">
        <v>15787006</v>
      </c>
      <c r="AG19" s="20">
        <v>1386379</v>
      </c>
      <c r="AH19" s="20">
        <v>1152028</v>
      </c>
      <c r="AI19" s="20">
        <v>763965</v>
      </c>
      <c r="AJ19" s="20">
        <v>664704</v>
      </c>
      <c r="AK19" s="20">
        <v>6186</v>
      </c>
      <c r="AL19" s="20">
        <v>8369</v>
      </c>
      <c r="AM19" s="20">
        <v>5269</v>
      </c>
      <c r="AN19" s="7" t="str">
        <f>IF('内訳（地積等１）○'!IN19+SUM(D19,Q19)='内訳（地積等２）○'!AD19,"○","ERRRR")</f>
        <v>○</v>
      </c>
      <c r="AO19" s="7" t="str">
        <f>IF('内訳（地積等１）○'!IO19+SUM(E19,R19)='内訳（地積等２）○'!AE19,"○","ERRRR")</f>
        <v>○</v>
      </c>
      <c r="AP19" s="7" t="str">
        <f>IF('内訳（地積等１）○'!IP19+SUM(F19,S19)='内訳（地積等２）○'!AF19,"○","ERRRR")</f>
        <v>○</v>
      </c>
      <c r="AQ19" s="7" t="str">
        <f>IF('内訳（地積等１）○'!IQ19+SUM(G19,T19)='内訳（地積等２）○'!AG19,"○","ERRRR")</f>
        <v>○</v>
      </c>
      <c r="AR19" s="7" t="str">
        <f>IF('内訳（地積等１）○'!IR19+SUM(H19,U19)='内訳（地積等２）○'!AH19,"○","ERRRR")</f>
        <v>○</v>
      </c>
      <c r="AS19" s="7" t="str">
        <f>IF('内訳（地積等１）○'!IS19+SUM(J19,W19)='内訳（地積等２）○'!AJ19,"○","ERRRR")</f>
        <v>○</v>
      </c>
      <c r="AT19" s="7" t="str">
        <f>IF('内訳（地積等１）○'!IT19+SUM(K19,X19)='内訳（地積等２）○'!AK19,"○","ERRRR")</f>
        <v>○</v>
      </c>
      <c r="AU19" s="7" t="str">
        <f>IF('内訳（地積等１）○'!IU19+SUM(L19,Y19)='内訳（地積等２）○'!AL19,"○","ERRRR")</f>
        <v>○</v>
      </c>
      <c r="AV19" s="7" t="str">
        <f>IF('内訳（地積等１）○'!IV19+SUM(M19,Z19)='内訳（地積等２）○'!AM19,"○","ERRRR")</f>
        <v>○</v>
      </c>
    </row>
    <row r="20" spans="2:48" s="7" customFormat="1" ht="15" customHeight="1">
      <c r="B20" s="18">
        <v>15</v>
      </c>
      <c r="C20" s="19" t="s">
        <v>68</v>
      </c>
      <c r="D20" s="20">
        <v>831382</v>
      </c>
      <c r="E20" s="20">
        <v>927439</v>
      </c>
      <c r="F20" s="20">
        <v>671444</v>
      </c>
      <c r="G20" s="20">
        <v>143454</v>
      </c>
      <c r="H20" s="20">
        <v>125405</v>
      </c>
      <c r="I20" s="20">
        <v>143404</v>
      </c>
      <c r="J20" s="20">
        <v>125355</v>
      </c>
      <c r="K20" s="20">
        <v>578</v>
      </c>
      <c r="L20" s="20">
        <v>1840</v>
      </c>
      <c r="M20" s="20">
        <v>1106</v>
      </c>
      <c r="O20" s="18">
        <v>15</v>
      </c>
      <c r="P20" s="19" t="str">
        <f t="shared" si="0"/>
        <v>今帰仁村</v>
      </c>
      <c r="Q20" s="20">
        <v>3284647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12992</v>
      </c>
      <c r="Y20" s="20">
        <v>0</v>
      </c>
      <c r="Z20" s="20">
        <v>0</v>
      </c>
      <c r="AB20" s="18">
        <v>15</v>
      </c>
      <c r="AC20" s="19" t="str">
        <f t="shared" si="1"/>
        <v>今帰仁村</v>
      </c>
      <c r="AD20" s="20">
        <v>10778366</v>
      </c>
      <c r="AE20" s="20">
        <v>26569821</v>
      </c>
      <c r="AF20" s="20">
        <v>19420971</v>
      </c>
      <c r="AG20" s="20">
        <v>14736933</v>
      </c>
      <c r="AH20" s="20">
        <v>14013519</v>
      </c>
      <c r="AI20" s="20">
        <v>5334037</v>
      </c>
      <c r="AJ20" s="20">
        <v>5083905</v>
      </c>
      <c r="AK20" s="20">
        <v>15340</v>
      </c>
      <c r="AL20" s="20">
        <v>34962</v>
      </c>
      <c r="AM20" s="20">
        <v>24278</v>
      </c>
      <c r="AN20" s="7" t="str">
        <f>IF('内訳（地積等１）○'!IN20+SUM(D20,Q20)='内訳（地積等２）○'!AD20,"○","ERRRR")</f>
        <v>○</v>
      </c>
      <c r="AO20" s="7" t="str">
        <f>IF('内訳（地積等１）○'!IO20+SUM(E20,R20)='内訳（地積等２）○'!AE20,"○","ERRRR")</f>
        <v>○</v>
      </c>
      <c r="AP20" s="7" t="str">
        <f>IF('内訳（地積等１）○'!IP20+SUM(F20,S20)='内訳（地積等２）○'!AF20,"○","ERRRR")</f>
        <v>○</v>
      </c>
      <c r="AQ20" s="7" t="str">
        <f>IF('内訳（地積等１）○'!IQ20+SUM(G20,T20)='内訳（地積等２）○'!AG20,"○","ERRRR")</f>
        <v>○</v>
      </c>
      <c r="AR20" s="7" t="str">
        <f>IF('内訳（地積等１）○'!IR20+SUM(H20,U20)='内訳（地積等２）○'!AH20,"○","ERRRR")</f>
        <v>○</v>
      </c>
      <c r="AS20" s="7" t="str">
        <f>IF('内訳（地積等１）○'!IS20+SUM(J20,W20)='内訳（地積等２）○'!AJ20,"○","ERRRR")</f>
        <v>○</v>
      </c>
      <c r="AT20" s="7" t="str">
        <f>IF('内訳（地積等１）○'!IT20+SUM(K20,X20)='内訳（地積等２）○'!AK20,"○","ERRRR")</f>
        <v>○</v>
      </c>
      <c r="AU20" s="7" t="str">
        <f>IF('内訳（地積等１）○'!IU20+SUM(L20,Y20)='内訳（地積等２）○'!AL20,"○","ERRRR")</f>
        <v>○</v>
      </c>
      <c r="AV20" s="7" t="str">
        <f>IF('内訳（地積等１）○'!IV20+SUM(M20,Z20)='内訳（地積等２）○'!AM20,"○","ERRRR")</f>
        <v>○</v>
      </c>
    </row>
    <row r="21" spans="2:48" s="7" customFormat="1" ht="15" customHeight="1">
      <c r="B21" s="18">
        <v>16</v>
      </c>
      <c r="C21" s="19" t="s">
        <v>69</v>
      </c>
      <c r="D21" s="20">
        <v>676379</v>
      </c>
      <c r="E21" s="20">
        <v>1728191</v>
      </c>
      <c r="F21" s="20">
        <v>1250713</v>
      </c>
      <c r="G21" s="20">
        <v>1210985</v>
      </c>
      <c r="H21" s="20">
        <v>1188016</v>
      </c>
      <c r="I21" s="20">
        <v>770453</v>
      </c>
      <c r="J21" s="20">
        <v>751535</v>
      </c>
      <c r="K21" s="20">
        <v>902</v>
      </c>
      <c r="L21" s="20">
        <v>2540</v>
      </c>
      <c r="M21" s="20">
        <v>1692</v>
      </c>
      <c r="O21" s="18">
        <v>16</v>
      </c>
      <c r="P21" s="19" t="str">
        <f t="shared" si="0"/>
        <v>本 部 町</v>
      </c>
      <c r="Q21" s="20">
        <v>6802959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15206</v>
      </c>
      <c r="Y21" s="20">
        <v>0</v>
      </c>
      <c r="Z21" s="20">
        <v>0</v>
      </c>
      <c r="AB21" s="18">
        <v>16</v>
      </c>
      <c r="AC21" s="19" t="str">
        <f t="shared" si="1"/>
        <v>本 部 町</v>
      </c>
      <c r="AD21" s="20">
        <v>13111000</v>
      </c>
      <c r="AE21" s="20">
        <v>41229000</v>
      </c>
      <c r="AF21" s="20">
        <v>29256242</v>
      </c>
      <c r="AG21" s="20">
        <v>24027514</v>
      </c>
      <c r="AH21" s="20">
        <v>23031133</v>
      </c>
      <c r="AI21" s="20">
        <v>8195693</v>
      </c>
      <c r="AJ21" s="20">
        <v>7862020</v>
      </c>
      <c r="AK21" s="20">
        <v>22040</v>
      </c>
      <c r="AL21" s="20">
        <v>50772</v>
      </c>
      <c r="AM21" s="20">
        <v>34911</v>
      </c>
      <c r="AN21" s="7" t="str">
        <f>IF('内訳（地積等１）○'!IN21+SUM(D21,Q21)='内訳（地積等２）○'!AD21,"○","ERRRR")</f>
        <v>○</v>
      </c>
      <c r="AO21" s="7" t="str">
        <f>IF('内訳（地積等１）○'!IO21+SUM(E21,R21)='内訳（地積等２）○'!AE21,"○","ERRRR")</f>
        <v>○</v>
      </c>
      <c r="AP21" s="7" t="str">
        <f>IF('内訳（地積等１）○'!IP21+SUM(F21,S21)='内訳（地積等２）○'!AF21,"○","ERRRR")</f>
        <v>○</v>
      </c>
      <c r="AQ21" s="7" t="str">
        <f>IF('内訳（地積等１）○'!IQ21+SUM(G21,T21)='内訳（地積等２）○'!AG21,"○","ERRRR")</f>
        <v>○</v>
      </c>
      <c r="AR21" s="7" t="str">
        <f>IF('内訳（地積等１）○'!IR21+SUM(H21,U21)='内訳（地積等２）○'!AH21,"○","ERRRR")</f>
        <v>○</v>
      </c>
      <c r="AS21" s="7" t="str">
        <f>IF('内訳（地積等１）○'!IS21+SUM(J21,W21)='内訳（地積等２）○'!AJ21,"○","ERRRR")</f>
        <v>○</v>
      </c>
      <c r="AT21" s="7" t="str">
        <f>IF('内訳（地積等１）○'!IT21+SUM(K21,X21)='内訳（地積等２）○'!AK21,"○","ERRRR")</f>
        <v>○</v>
      </c>
      <c r="AU21" s="7" t="str">
        <f>IF('内訳（地積等１）○'!IU21+SUM(L21,Y21)='内訳（地積等２）○'!AL21,"○","ERRRR")</f>
        <v>○</v>
      </c>
      <c r="AV21" s="7" t="str">
        <f>IF('内訳（地積等１）○'!IV21+SUM(M21,Z21)='内訳（地積等２）○'!AM21,"○","ERRRR")</f>
        <v>○</v>
      </c>
    </row>
    <row r="22" spans="2:48" s="7" customFormat="1" ht="15" customHeight="1">
      <c r="B22" s="18">
        <v>17</v>
      </c>
      <c r="C22" s="19" t="s">
        <v>70</v>
      </c>
      <c r="D22" s="20">
        <v>896672</v>
      </c>
      <c r="E22" s="20">
        <v>1839086</v>
      </c>
      <c r="F22" s="20">
        <v>1638335</v>
      </c>
      <c r="G22" s="20">
        <v>923249</v>
      </c>
      <c r="H22" s="20">
        <v>864264</v>
      </c>
      <c r="I22" s="20">
        <v>784091</v>
      </c>
      <c r="J22" s="20">
        <v>730826</v>
      </c>
      <c r="K22" s="20">
        <v>1224</v>
      </c>
      <c r="L22" s="20">
        <v>4913</v>
      </c>
      <c r="M22" s="20">
        <v>3947</v>
      </c>
      <c r="O22" s="18">
        <v>17</v>
      </c>
      <c r="P22" s="19" t="str">
        <f t="shared" si="0"/>
        <v>恩 納 村</v>
      </c>
      <c r="Q22" s="20">
        <v>4288462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11996</v>
      </c>
      <c r="Y22" s="20">
        <v>0</v>
      </c>
      <c r="Z22" s="20">
        <v>0</v>
      </c>
      <c r="AB22" s="18">
        <v>17</v>
      </c>
      <c r="AC22" s="19" t="str">
        <f t="shared" si="1"/>
        <v>恩 納 村</v>
      </c>
      <c r="AD22" s="20">
        <v>28025484</v>
      </c>
      <c r="AE22" s="20">
        <v>20992421</v>
      </c>
      <c r="AF22" s="20">
        <v>16827445</v>
      </c>
      <c r="AG22" s="20">
        <v>24899627</v>
      </c>
      <c r="AH22" s="20">
        <v>24532829</v>
      </c>
      <c r="AI22" s="20">
        <v>10053401</v>
      </c>
      <c r="AJ22" s="20">
        <v>9871785</v>
      </c>
      <c r="AK22" s="20">
        <v>15200</v>
      </c>
      <c r="AL22" s="20">
        <v>31474</v>
      </c>
      <c r="AM22" s="20">
        <v>25154</v>
      </c>
      <c r="AN22" s="7" t="str">
        <f>IF('内訳（地積等１）○'!IN22+SUM(D22,Q22)='内訳（地積等２）○'!AD22,"○","ERRRR")</f>
        <v>○</v>
      </c>
      <c r="AO22" s="7" t="str">
        <f>IF('内訳（地積等１）○'!IO22+SUM(E22,R22)='内訳（地積等２）○'!AE22,"○","ERRRR")</f>
        <v>○</v>
      </c>
      <c r="AP22" s="7" t="str">
        <f>IF('内訳（地積等１）○'!IP22+SUM(F22,S22)='内訳（地積等２）○'!AF22,"○","ERRRR")</f>
        <v>○</v>
      </c>
      <c r="AQ22" s="7" t="str">
        <f>IF('内訳（地積等１）○'!IQ22+SUM(G22,T22)='内訳（地積等２）○'!AG22,"○","ERRRR")</f>
        <v>○</v>
      </c>
      <c r="AR22" s="7" t="str">
        <f>IF('内訳（地積等１）○'!IR22+SUM(H22,U22)='内訳（地積等２）○'!AH22,"○","ERRRR")</f>
        <v>○</v>
      </c>
      <c r="AS22" s="7" t="str">
        <f>IF('内訳（地積等１）○'!IS22+SUM(J22,W22)='内訳（地積等２）○'!AJ22,"○","ERRRR")</f>
        <v>○</v>
      </c>
      <c r="AT22" s="7" t="str">
        <f>IF('内訳（地積等１）○'!IT22+SUM(K22,X22)='内訳（地積等２）○'!AK22,"○","ERRRR")</f>
        <v>○</v>
      </c>
      <c r="AU22" s="7" t="str">
        <f>IF('内訳（地積等１）○'!IU22+SUM(L22,Y22)='内訳（地積等２）○'!AL22,"○","ERRRR")</f>
        <v>○</v>
      </c>
      <c r="AV22" s="7" t="str">
        <f>IF('内訳（地積等１）○'!IV22+SUM(M22,Z22)='内訳（地積等２）○'!AM22,"○","ERRRR")</f>
        <v>○</v>
      </c>
    </row>
    <row r="23" spans="2:48" s="7" customFormat="1" ht="15" customHeight="1">
      <c r="B23" s="18">
        <v>18</v>
      </c>
      <c r="C23" s="19" t="s">
        <v>71</v>
      </c>
      <c r="D23" s="20">
        <v>14370739</v>
      </c>
      <c r="E23" s="20">
        <v>976750</v>
      </c>
      <c r="F23" s="20">
        <v>796638</v>
      </c>
      <c r="G23" s="20">
        <v>172758</v>
      </c>
      <c r="H23" s="20">
        <v>151820</v>
      </c>
      <c r="I23" s="20">
        <v>172593</v>
      </c>
      <c r="J23" s="20">
        <v>151711</v>
      </c>
      <c r="K23" s="20">
        <v>1094</v>
      </c>
      <c r="L23" s="20">
        <v>1388</v>
      </c>
      <c r="M23" s="20">
        <v>1027</v>
      </c>
      <c r="O23" s="18">
        <v>18</v>
      </c>
      <c r="P23" s="19" t="str">
        <f t="shared" si="0"/>
        <v>宜野座村</v>
      </c>
      <c r="Q23" s="20">
        <v>3656423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7050</v>
      </c>
      <c r="Y23" s="20">
        <v>0</v>
      </c>
      <c r="Z23" s="20">
        <v>0</v>
      </c>
      <c r="AB23" s="18">
        <v>18</v>
      </c>
      <c r="AC23" s="19" t="str">
        <f t="shared" si="1"/>
        <v>宜野座村</v>
      </c>
      <c r="AD23" s="20">
        <v>21642476</v>
      </c>
      <c r="AE23" s="20">
        <v>9677524</v>
      </c>
      <c r="AF23" s="20">
        <v>7826456</v>
      </c>
      <c r="AG23" s="20">
        <v>7074565</v>
      </c>
      <c r="AH23" s="20">
        <v>6836218</v>
      </c>
      <c r="AI23" s="20">
        <v>2493536</v>
      </c>
      <c r="AJ23" s="20">
        <v>2398405</v>
      </c>
      <c r="AK23" s="20">
        <v>10861</v>
      </c>
      <c r="AL23" s="20">
        <v>11944</v>
      </c>
      <c r="AM23" s="20">
        <v>9441</v>
      </c>
      <c r="AN23" s="7" t="str">
        <f>IF('内訳（地積等１）○'!IN23+SUM(D23,Q23)='内訳（地積等２）○'!AD23,"○","ERRRR")</f>
        <v>○</v>
      </c>
      <c r="AO23" s="7" t="str">
        <f>IF('内訳（地積等１）○'!IO23+SUM(E23,R23)='内訳（地積等２）○'!AE23,"○","ERRRR")</f>
        <v>○</v>
      </c>
      <c r="AP23" s="7" t="str">
        <f>IF('内訳（地積等１）○'!IP23+SUM(F23,S23)='内訳（地積等２）○'!AF23,"○","ERRRR")</f>
        <v>○</v>
      </c>
      <c r="AQ23" s="7" t="str">
        <f>IF('内訳（地積等１）○'!IQ23+SUM(G23,T23)='内訳（地積等２）○'!AG23,"○","ERRRR")</f>
        <v>○</v>
      </c>
      <c r="AR23" s="7" t="str">
        <f>IF('内訳（地積等１）○'!IR23+SUM(H23,U23)='内訳（地積等２）○'!AH23,"○","ERRRR")</f>
        <v>○</v>
      </c>
      <c r="AS23" s="7" t="str">
        <f>IF('内訳（地積等１）○'!IS23+SUM(J23,W23)='内訳（地積等２）○'!AJ23,"○","ERRRR")</f>
        <v>○</v>
      </c>
      <c r="AT23" s="7" t="str">
        <f>IF('内訳（地積等１）○'!IT23+SUM(K23,X23)='内訳（地積等２）○'!AK23,"○","ERRRR")</f>
        <v>○</v>
      </c>
      <c r="AU23" s="7" t="str">
        <f>IF('内訳（地積等１）○'!IU23+SUM(L23,Y23)='内訳（地積等２）○'!AL23,"○","ERRRR")</f>
        <v>○</v>
      </c>
      <c r="AV23" s="7" t="str">
        <f>IF('内訳（地積等１）○'!IV23+SUM(M23,Z23)='内訳（地積等２）○'!AM23,"○","ERRRR")</f>
        <v>○</v>
      </c>
    </row>
    <row r="24" spans="2:48" s="7" customFormat="1" ht="15" customHeight="1">
      <c r="B24" s="18">
        <v>19</v>
      </c>
      <c r="C24" s="19" t="s">
        <v>72</v>
      </c>
      <c r="D24" s="20">
        <v>17178423</v>
      </c>
      <c r="E24" s="20">
        <v>6950485</v>
      </c>
      <c r="F24" s="20">
        <v>6479295</v>
      </c>
      <c r="G24" s="20">
        <v>5555825</v>
      </c>
      <c r="H24" s="20">
        <v>5534392</v>
      </c>
      <c r="I24" s="20">
        <v>4412977</v>
      </c>
      <c r="J24" s="20">
        <v>4392581</v>
      </c>
      <c r="K24" s="20">
        <v>2507</v>
      </c>
      <c r="L24" s="20">
        <v>5674</v>
      </c>
      <c r="M24" s="20">
        <v>5225</v>
      </c>
      <c r="O24" s="18">
        <v>19</v>
      </c>
      <c r="P24" s="19" t="str">
        <f t="shared" si="0"/>
        <v>金 武 町</v>
      </c>
      <c r="Q24" s="20">
        <v>2522139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7966</v>
      </c>
      <c r="Y24" s="20">
        <v>0</v>
      </c>
      <c r="Z24" s="20">
        <v>0</v>
      </c>
      <c r="AB24" s="18">
        <v>19</v>
      </c>
      <c r="AC24" s="19" t="str">
        <f t="shared" si="1"/>
        <v>金 武 町</v>
      </c>
      <c r="AD24" s="20">
        <v>22446724</v>
      </c>
      <c r="AE24" s="20">
        <v>13883066</v>
      </c>
      <c r="AF24" s="20">
        <v>12431337</v>
      </c>
      <c r="AG24" s="20">
        <v>26052272</v>
      </c>
      <c r="AH24" s="20">
        <v>25866908</v>
      </c>
      <c r="AI24" s="20">
        <v>10498014</v>
      </c>
      <c r="AJ24" s="20">
        <v>10423661</v>
      </c>
      <c r="AK24" s="20">
        <v>12754</v>
      </c>
      <c r="AL24" s="20">
        <v>20445</v>
      </c>
      <c r="AM24" s="20">
        <v>18200</v>
      </c>
      <c r="AN24" s="7" t="str">
        <f>IF('内訳（地積等１）○'!IN24+SUM(D24,Q24)='内訳（地積等２）○'!AD24,"○","ERRRR")</f>
        <v>○</v>
      </c>
      <c r="AO24" s="7" t="str">
        <f>IF('内訳（地積等１）○'!IO24+SUM(E24,R24)='内訳（地積等２）○'!AE24,"○","ERRRR")</f>
        <v>○</v>
      </c>
      <c r="AP24" s="7" t="str">
        <f>IF('内訳（地積等１）○'!IP24+SUM(F24,S24)='内訳（地積等２）○'!AF24,"○","ERRRR")</f>
        <v>○</v>
      </c>
      <c r="AQ24" s="7" t="str">
        <f>IF('内訳（地積等１）○'!IQ24+SUM(G24,T24)='内訳（地積等２）○'!AG24,"○","ERRRR")</f>
        <v>○</v>
      </c>
      <c r="AR24" s="7" t="str">
        <f>IF('内訳（地積等１）○'!IR24+SUM(H24,U24)='内訳（地積等２）○'!AH24,"○","ERRRR")</f>
        <v>○</v>
      </c>
      <c r="AS24" s="7" t="str">
        <f>IF('内訳（地積等１）○'!IS24+SUM(J24,W24)='内訳（地積等２）○'!AJ24,"○","ERRRR")</f>
        <v>○</v>
      </c>
      <c r="AT24" s="7" t="str">
        <f>IF('内訳（地積等１）○'!IT24+SUM(K24,X24)='内訳（地積等２）○'!AK24,"○","ERRRR")</f>
        <v>○</v>
      </c>
      <c r="AU24" s="7" t="str">
        <f>IF('内訳（地積等１）○'!IU24+SUM(L24,Y24)='内訳（地積等２）○'!AL24,"○","ERRRR")</f>
        <v>○</v>
      </c>
      <c r="AV24" s="7" t="str">
        <f>IF('内訳（地積等１）○'!IV24+SUM(M24,Z24)='内訳（地積等２）○'!AM24,"○","ERRRR")</f>
        <v>○</v>
      </c>
    </row>
    <row r="25" spans="2:48" s="7" customFormat="1" ht="15" customHeight="1">
      <c r="B25" s="18">
        <v>20</v>
      </c>
      <c r="C25" s="19" t="s">
        <v>73</v>
      </c>
      <c r="D25" s="20">
        <v>2096911</v>
      </c>
      <c r="E25" s="20">
        <v>481699</v>
      </c>
      <c r="F25" s="20">
        <v>214603</v>
      </c>
      <c r="G25" s="20">
        <v>6325</v>
      </c>
      <c r="H25" s="20">
        <v>2792</v>
      </c>
      <c r="I25" s="20">
        <v>6325</v>
      </c>
      <c r="J25" s="20">
        <v>2792</v>
      </c>
      <c r="K25" s="20">
        <v>787</v>
      </c>
      <c r="L25" s="20">
        <v>553</v>
      </c>
      <c r="M25" s="20">
        <v>322</v>
      </c>
      <c r="O25" s="18">
        <v>20</v>
      </c>
      <c r="P25" s="19" t="str">
        <f t="shared" si="0"/>
        <v>伊 江 村</v>
      </c>
      <c r="Q25" s="20">
        <v>1629809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9668</v>
      </c>
      <c r="Y25" s="20">
        <v>0</v>
      </c>
      <c r="Z25" s="20">
        <v>0</v>
      </c>
      <c r="AB25" s="18">
        <v>20</v>
      </c>
      <c r="AC25" s="19" t="str">
        <f t="shared" si="1"/>
        <v>伊 江 村</v>
      </c>
      <c r="AD25" s="20">
        <v>5066946</v>
      </c>
      <c r="AE25" s="20">
        <v>15795857</v>
      </c>
      <c r="AF25" s="20">
        <v>12931442</v>
      </c>
      <c r="AG25" s="20">
        <v>9927866</v>
      </c>
      <c r="AH25" s="20">
        <v>9774226</v>
      </c>
      <c r="AI25" s="20">
        <v>3048564</v>
      </c>
      <c r="AJ25" s="20">
        <v>2957146</v>
      </c>
      <c r="AK25" s="20">
        <v>11805</v>
      </c>
      <c r="AL25" s="20">
        <v>17201</v>
      </c>
      <c r="AM25" s="20">
        <v>14322</v>
      </c>
      <c r="AN25" s="7" t="str">
        <f>IF('内訳（地積等１）○'!IN25+SUM(D25,Q25)='内訳（地積等２）○'!AD25,"○","ERRRR")</f>
        <v>○</v>
      </c>
      <c r="AO25" s="7" t="str">
        <f>IF('内訳（地積等１）○'!IO25+SUM(E25,R25)='内訳（地積等２）○'!AE25,"○","ERRRR")</f>
        <v>○</v>
      </c>
      <c r="AP25" s="7" t="str">
        <f>IF('内訳（地積等１）○'!IP25+SUM(F25,S25)='内訳（地積等２）○'!AF25,"○","ERRRR")</f>
        <v>○</v>
      </c>
      <c r="AQ25" s="7" t="str">
        <f>IF('内訳（地積等１）○'!IQ25+SUM(G25,T25)='内訳（地積等２）○'!AG25,"○","ERRRR")</f>
        <v>○</v>
      </c>
      <c r="AR25" s="7" t="str">
        <f>IF('内訳（地積等１）○'!IR25+SUM(H25,U25)='内訳（地積等２）○'!AH25,"○","ERRRR")</f>
        <v>○</v>
      </c>
      <c r="AS25" s="7" t="str">
        <f>IF('内訳（地積等１）○'!IS25+SUM(J25,W25)='内訳（地積等２）○'!AJ25,"○","ERRRR")</f>
        <v>○</v>
      </c>
      <c r="AT25" s="7" t="str">
        <f>IF('内訳（地積等１）○'!IT25+SUM(K25,X25)='内訳（地積等２）○'!AK25,"○","ERRRR")</f>
        <v>○</v>
      </c>
      <c r="AU25" s="7" t="str">
        <f>IF('内訳（地積等１）○'!IU25+SUM(L25,Y25)='内訳（地積等２）○'!AL25,"○","ERRRR")</f>
        <v>○</v>
      </c>
      <c r="AV25" s="7" t="str">
        <f>IF('内訳（地積等１）○'!IV25+SUM(M25,Z25)='内訳（地積等２）○'!AM25,"○","ERRRR")</f>
        <v>○</v>
      </c>
    </row>
    <row r="26" spans="2:48" s="7" customFormat="1" ht="15" customHeight="1">
      <c r="B26" s="18">
        <v>21</v>
      </c>
      <c r="C26" s="19" t="s">
        <v>74</v>
      </c>
      <c r="D26" s="20">
        <v>6789194</v>
      </c>
      <c r="E26" s="20">
        <v>10488254</v>
      </c>
      <c r="F26" s="20">
        <v>10311759</v>
      </c>
      <c r="G26" s="20">
        <v>50893804</v>
      </c>
      <c r="H26" s="20">
        <v>50837979</v>
      </c>
      <c r="I26" s="20">
        <v>30811752</v>
      </c>
      <c r="J26" s="20">
        <v>30774306</v>
      </c>
      <c r="K26" s="20">
        <v>2174</v>
      </c>
      <c r="L26" s="20">
        <v>11737</v>
      </c>
      <c r="M26" s="20">
        <v>11131</v>
      </c>
      <c r="O26" s="18">
        <v>21</v>
      </c>
      <c r="P26" s="19" t="str">
        <f t="shared" si="0"/>
        <v>読 谷 村</v>
      </c>
      <c r="Q26" s="20">
        <v>4203030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14065</v>
      </c>
      <c r="Y26" s="20">
        <v>0</v>
      </c>
      <c r="Z26" s="20">
        <v>0</v>
      </c>
      <c r="AB26" s="18">
        <v>21</v>
      </c>
      <c r="AC26" s="19" t="str">
        <f t="shared" si="1"/>
        <v>読 谷 村</v>
      </c>
      <c r="AD26" s="20">
        <v>12042704</v>
      </c>
      <c r="AE26" s="20">
        <v>23127296</v>
      </c>
      <c r="AF26" s="20">
        <v>21382471</v>
      </c>
      <c r="AG26" s="20">
        <v>152404346</v>
      </c>
      <c r="AH26" s="20">
        <v>152198501</v>
      </c>
      <c r="AI26" s="20">
        <v>58548049</v>
      </c>
      <c r="AJ26" s="20">
        <v>58431538</v>
      </c>
      <c r="AK26" s="20">
        <v>18132</v>
      </c>
      <c r="AL26" s="20">
        <v>44652</v>
      </c>
      <c r="AM26" s="20">
        <v>40927</v>
      </c>
      <c r="AN26" s="7" t="str">
        <f>IF('内訳（地積等１）○'!IN26+SUM(D26,Q26)='内訳（地積等２）○'!AD26,"○","ERRRR")</f>
        <v>○</v>
      </c>
      <c r="AO26" s="7" t="str">
        <f>IF('内訳（地積等１）○'!IO26+SUM(E26,R26)='内訳（地積等２）○'!AE26,"○","ERRRR")</f>
        <v>○</v>
      </c>
      <c r="AP26" s="7" t="str">
        <f>IF('内訳（地積等１）○'!IP26+SUM(F26,S26)='内訳（地積等２）○'!AF26,"○","ERRRR")</f>
        <v>○</v>
      </c>
      <c r="AQ26" s="7" t="str">
        <f>IF('内訳（地積等１）○'!IQ26+SUM(G26,T26)='内訳（地積等２）○'!AG26,"○","ERRRR")</f>
        <v>○</v>
      </c>
      <c r="AR26" s="7" t="str">
        <f>IF('内訳（地積等１）○'!IR26+SUM(H26,U26)='内訳（地積等２）○'!AH26,"○","ERRRR")</f>
        <v>○</v>
      </c>
      <c r="AS26" s="7" t="str">
        <f>IF('内訳（地積等１）○'!IS26+SUM(J26,W26)='内訳（地積等２）○'!AJ26,"○","ERRRR")</f>
        <v>○</v>
      </c>
      <c r="AT26" s="7" t="str">
        <f>IF('内訳（地積等１）○'!IT26+SUM(K26,X26)='内訳（地積等２）○'!AK26,"○","ERRRR")</f>
        <v>○</v>
      </c>
      <c r="AU26" s="7" t="str">
        <f>IF('内訳（地積等１）○'!IU26+SUM(L26,Y26)='内訳（地積等２）○'!AL26,"○","ERRRR")</f>
        <v>○</v>
      </c>
      <c r="AV26" s="7" t="str">
        <f>IF('内訳（地積等１）○'!IV26+SUM(M26,Z26)='内訳（地積等２）○'!AM26,"○","ERRRR")</f>
        <v>○</v>
      </c>
    </row>
    <row r="27" spans="2:48" s="7" customFormat="1" ht="15" customHeight="1">
      <c r="B27" s="18">
        <v>22</v>
      </c>
      <c r="C27" s="19" t="s">
        <v>75</v>
      </c>
      <c r="D27" s="20">
        <v>2844475</v>
      </c>
      <c r="E27" s="20">
        <v>9471472</v>
      </c>
      <c r="F27" s="20">
        <v>9471327</v>
      </c>
      <c r="G27" s="20">
        <v>127273480</v>
      </c>
      <c r="H27" s="20">
        <v>127271739</v>
      </c>
      <c r="I27" s="20">
        <v>76354125</v>
      </c>
      <c r="J27" s="20">
        <v>76353048</v>
      </c>
      <c r="K27" s="20">
        <v>686</v>
      </c>
      <c r="L27" s="20">
        <v>8063</v>
      </c>
      <c r="M27" s="20">
        <v>8052</v>
      </c>
      <c r="O27" s="18">
        <v>22</v>
      </c>
      <c r="P27" s="19" t="str">
        <f t="shared" si="0"/>
        <v>嘉手納町</v>
      </c>
      <c r="Q27" s="20">
        <v>1227972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4692</v>
      </c>
      <c r="Y27" s="20">
        <v>0</v>
      </c>
      <c r="Z27" s="20">
        <v>0</v>
      </c>
      <c r="AB27" s="18">
        <v>22</v>
      </c>
      <c r="AC27" s="19" t="str">
        <f t="shared" si="1"/>
        <v>嘉手納町</v>
      </c>
      <c r="AD27" s="20">
        <v>4388907</v>
      </c>
      <c r="AE27" s="20">
        <v>10651093</v>
      </c>
      <c r="AF27" s="20">
        <v>10636739</v>
      </c>
      <c r="AG27" s="20">
        <v>168635717</v>
      </c>
      <c r="AH27" s="20">
        <v>168593954</v>
      </c>
      <c r="AI27" s="20">
        <v>86586881</v>
      </c>
      <c r="AJ27" s="20">
        <v>86578625</v>
      </c>
      <c r="AK27" s="20">
        <v>5888</v>
      </c>
      <c r="AL27" s="20">
        <v>13827</v>
      </c>
      <c r="AM27" s="20">
        <v>13717</v>
      </c>
      <c r="AN27" s="7" t="str">
        <f>IF('内訳（地積等１）○'!IN27+SUM(D27,Q27)='内訳（地積等２）○'!AD27,"○","ERRRR")</f>
        <v>○</v>
      </c>
      <c r="AO27" s="7" t="str">
        <f>IF('内訳（地積等１）○'!IO27+SUM(E27,R27)='内訳（地積等２）○'!AE27,"○","ERRRR")</f>
        <v>○</v>
      </c>
      <c r="AP27" s="7" t="str">
        <f>IF('内訳（地積等１）○'!IP27+SUM(F27,S27)='内訳（地積等２）○'!AF27,"○","ERRRR")</f>
        <v>○</v>
      </c>
      <c r="AQ27" s="7" t="str">
        <f>IF('内訳（地積等１）○'!IQ27+SUM(G27,T27)='内訳（地積等２）○'!AG27,"○","ERRRR")</f>
        <v>○</v>
      </c>
      <c r="AR27" s="7" t="str">
        <f>IF('内訳（地積等１）○'!IR27+SUM(H27,U27)='内訳（地積等２）○'!AH27,"○","ERRRR")</f>
        <v>○</v>
      </c>
      <c r="AS27" s="7" t="str">
        <f>IF('内訳（地積等１）○'!IS27+SUM(J27,W27)='内訳（地積等２）○'!AJ27,"○","ERRRR")</f>
        <v>○</v>
      </c>
      <c r="AT27" s="7" t="str">
        <f>IF('内訳（地積等１）○'!IT27+SUM(K27,X27)='内訳（地積等２）○'!AK27,"○","ERRRR")</f>
        <v>○</v>
      </c>
      <c r="AU27" s="7" t="str">
        <f>IF('内訳（地積等１）○'!IU27+SUM(L27,Y27)='内訳（地積等２）○'!AL27,"○","ERRRR")</f>
        <v>○</v>
      </c>
      <c r="AV27" s="7" t="str">
        <f>IF('内訳（地積等１）○'!IV27+SUM(M27,Z27)='内訳（地積等２）○'!AM27,"○","ERRRR")</f>
        <v>○</v>
      </c>
    </row>
    <row r="28" spans="2:48" s="7" customFormat="1" ht="15" customHeight="1">
      <c r="B28" s="21">
        <v>23</v>
      </c>
      <c r="C28" s="19" t="s">
        <v>76</v>
      </c>
      <c r="D28" s="20">
        <v>231995</v>
      </c>
      <c r="E28" s="20">
        <v>7034950</v>
      </c>
      <c r="F28" s="20">
        <v>7034468</v>
      </c>
      <c r="G28" s="20">
        <v>121437212</v>
      </c>
      <c r="H28" s="20">
        <v>121429365</v>
      </c>
      <c r="I28" s="20">
        <v>72904840</v>
      </c>
      <c r="J28" s="20">
        <v>72900077</v>
      </c>
      <c r="K28" s="20">
        <v>408</v>
      </c>
      <c r="L28" s="20">
        <v>8909</v>
      </c>
      <c r="M28" s="20">
        <v>8877</v>
      </c>
      <c r="O28" s="21">
        <v>23</v>
      </c>
      <c r="P28" s="19" t="str">
        <f t="shared" si="0"/>
        <v>北 谷 町</v>
      </c>
      <c r="Q28" s="20">
        <v>2935851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8229</v>
      </c>
      <c r="Y28" s="20">
        <v>0</v>
      </c>
      <c r="Z28" s="20">
        <v>0</v>
      </c>
      <c r="AB28" s="21">
        <v>23</v>
      </c>
      <c r="AC28" s="19" t="str">
        <f t="shared" si="1"/>
        <v>北 谷 町</v>
      </c>
      <c r="AD28" s="20">
        <v>3392439</v>
      </c>
      <c r="AE28" s="20">
        <v>10387561</v>
      </c>
      <c r="AF28" s="20">
        <v>10297676</v>
      </c>
      <c r="AG28" s="20">
        <v>255507267</v>
      </c>
      <c r="AH28" s="20">
        <v>255462296</v>
      </c>
      <c r="AI28" s="20">
        <v>118606028</v>
      </c>
      <c r="AJ28" s="20">
        <v>118591693</v>
      </c>
      <c r="AK28" s="20">
        <v>8856</v>
      </c>
      <c r="AL28" s="20">
        <v>22090</v>
      </c>
      <c r="AM28" s="20">
        <v>21734</v>
      </c>
      <c r="AN28" s="7" t="str">
        <f>IF('内訳（地積等１）○'!IN28+SUM(D28,Q28)='内訳（地積等２）○'!AD28,"○","ERRRR")</f>
        <v>○</v>
      </c>
      <c r="AO28" s="7" t="str">
        <f>IF('内訳（地積等１）○'!IO28+SUM(E28,R28)='内訳（地積等２）○'!AE28,"○","ERRRR")</f>
        <v>○</v>
      </c>
      <c r="AP28" s="7" t="str">
        <f>IF('内訳（地積等１）○'!IP28+SUM(F28,S28)='内訳（地積等２）○'!AF28,"○","ERRRR")</f>
        <v>○</v>
      </c>
      <c r="AQ28" s="7" t="str">
        <f>IF('内訳（地積等１）○'!IQ28+SUM(G28,T28)='内訳（地積等２）○'!AG28,"○","ERRRR")</f>
        <v>○</v>
      </c>
      <c r="AR28" s="7" t="str">
        <f>IF('内訳（地積等１）○'!IR28+SUM(H28,U28)='内訳（地積等２）○'!AH28,"○","ERRRR")</f>
        <v>○</v>
      </c>
      <c r="AS28" s="7" t="str">
        <f>IF('内訳（地積等１）○'!IS28+SUM(J28,W28)='内訳（地積等２）○'!AJ28,"○","ERRRR")</f>
        <v>○</v>
      </c>
      <c r="AT28" s="7" t="str">
        <f>IF('内訳（地積等１）○'!IT28+SUM(K28,X28)='内訳（地積等２）○'!AK28,"○","ERRRR")</f>
        <v>○</v>
      </c>
      <c r="AU28" s="7" t="str">
        <f>IF('内訳（地積等１）○'!IU28+SUM(L28,Y28)='内訳（地積等２）○'!AL28,"○","ERRRR")</f>
        <v>○</v>
      </c>
      <c r="AV28" s="7" t="str">
        <f>IF('内訳（地積等１）○'!IV28+SUM(M28,Z28)='内訳（地積等２）○'!AM28,"○","ERRRR")</f>
        <v>○</v>
      </c>
    </row>
    <row r="29" spans="2:48" s="7" customFormat="1" ht="15" customHeight="1">
      <c r="B29" s="18">
        <v>24</v>
      </c>
      <c r="C29" s="19" t="s">
        <v>77</v>
      </c>
      <c r="D29" s="20">
        <v>264781</v>
      </c>
      <c r="E29" s="20">
        <v>2241716</v>
      </c>
      <c r="F29" s="20">
        <v>2240851</v>
      </c>
      <c r="G29" s="20">
        <v>34007831</v>
      </c>
      <c r="H29" s="20">
        <v>34001595</v>
      </c>
      <c r="I29" s="20">
        <v>20490837</v>
      </c>
      <c r="J29" s="20">
        <v>20486951</v>
      </c>
      <c r="K29" s="20">
        <v>458</v>
      </c>
      <c r="L29" s="20">
        <v>3963</v>
      </c>
      <c r="M29" s="20">
        <v>3931</v>
      </c>
      <c r="O29" s="18">
        <v>24</v>
      </c>
      <c r="P29" s="19" t="str">
        <f t="shared" si="0"/>
        <v>北中城村</v>
      </c>
      <c r="Q29" s="20">
        <v>1751320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9613</v>
      </c>
      <c r="Y29" s="20">
        <v>0</v>
      </c>
      <c r="Z29" s="20">
        <v>0</v>
      </c>
      <c r="AB29" s="18">
        <v>24</v>
      </c>
      <c r="AC29" s="19" t="str">
        <f t="shared" si="1"/>
        <v>北中城村</v>
      </c>
      <c r="AD29" s="20">
        <v>2657875</v>
      </c>
      <c r="AE29" s="20">
        <v>8115899</v>
      </c>
      <c r="AF29" s="20">
        <v>7115686</v>
      </c>
      <c r="AG29" s="20">
        <v>83627799</v>
      </c>
      <c r="AH29" s="20">
        <v>83559875</v>
      </c>
      <c r="AI29" s="20">
        <v>33961189</v>
      </c>
      <c r="AJ29" s="20">
        <v>33924767</v>
      </c>
      <c r="AK29" s="20">
        <v>11284</v>
      </c>
      <c r="AL29" s="20">
        <v>20096</v>
      </c>
      <c r="AM29" s="20">
        <v>18006</v>
      </c>
      <c r="AN29" s="7" t="str">
        <f>IF('内訳（地積等１）○'!IN29+SUM(D29,Q29)='内訳（地積等２）○'!AD29,"○","ERRRR")</f>
        <v>○</v>
      </c>
      <c r="AO29" s="7" t="str">
        <f>IF('内訳（地積等１）○'!IO29+SUM(E29,R29)='内訳（地積等２）○'!AE29,"○","ERRRR")</f>
        <v>○</v>
      </c>
      <c r="AP29" s="7" t="str">
        <f>IF('内訳（地積等１）○'!IP29+SUM(F29,S29)='内訳（地積等２）○'!AF29,"○","ERRRR")</f>
        <v>○</v>
      </c>
      <c r="AQ29" s="7" t="str">
        <f>IF('内訳（地積等１）○'!IQ29+SUM(G29,T29)='内訳（地積等２）○'!AG29,"○","ERRRR")</f>
        <v>○</v>
      </c>
      <c r="AR29" s="7" t="str">
        <f>IF('内訳（地積等１）○'!IR29+SUM(H29,U29)='内訳（地積等２）○'!AH29,"○","ERRRR")</f>
        <v>○</v>
      </c>
      <c r="AS29" s="7" t="str">
        <f>IF('内訳（地積等１）○'!IS29+SUM(J29,W29)='内訳（地積等２）○'!AJ29,"○","ERRRR")</f>
        <v>○</v>
      </c>
      <c r="AT29" s="7" t="str">
        <f>IF('内訳（地積等１）○'!IT29+SUM(K29,X29)='内訳（地積等２）○'!AK29,"○","ERRRR")</f>
        <v>○</v>
      </c>
      <c r="AU29" s="7" t="str">
        <f>IF('内訳（地積等１）○'!IU29+SUM(L29,Y29)='内訳（地積等２）○'!AL29,"○","ERRRR")</f>
        <v>○</v>
      </c>
      <c r="AV29" s="7" t="str">
        <f>IF('内訳（地積等１）○'!IV29+SUM(M29,Z29)='内訳（地積等２）○'!AM29,"○","ERRRR")</f>
        <v>○</v>
      </c>
    </row>
    <row r="30" spans="2:48" s="7" customFormat="1" ht="15" customHeight="1">
      <c r="B30" s="18">
        <v>25</v>
      </c>
      <c r="C30" s="19" t="s">
        <v>78</v>
      </c>
      <c r="D30" s="20">
        <v>125256</v>
      </c>
      <c r="E30" s="20">
        <v>834163</v>
      </c>
      <c r="F30" s="20">
        <v>813281</v>
      </c>
      <c r="G30" s="20">
        <v>7331913</v>
      </c>
      <c r="H30" s="20">
        <v>7322440</v>
      </c>
      <c r="I30" s="20">
        <v>4579520</v>
      </c>
      <c r="J30" s="20">
        <v>4573278</v>
      </c>
      <c r="K30" s="20">
        <v>223</v>
      </c>
      <c r="L30" s="20">
        <v>2203</v>
      </c>
      <c r="M30" s="20">
        <v>2020</v>
      </c>
      <c r="O30" s="18">
        <v>25</v>
      </c>
      <c r="P30" s="19" t="str">
        <f t="shared" si="0"/>
        <v>中 城 村</v>
      </c>
      <c r="Q30" s="20">
        <v>2252590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12994</v>
      </c>
      <c r="Y30" s="20">
        <v>0</v>
      </c>
      <c r="Z30" s="20">
        <v>0</v>
      </c>
      <c r="AB30" s="18">
        <v>25</v>
      </c>
      <c r="AC30" s="19" t="str">
        <f t="shared" si="1"/>
        <v>中 城 村</v>
      </c>
      <c r="AD30" s="20">
        <v>3145430</v>
      </c>
      <c r="AE30" s="20">
        <v>11494781</v>
      </c>
      <c r="AF30" s="20">
        <v>9128872</v>
      </c>
      <c r="AG30" s="20">
        <v>66012173</v>
      </c>
      <c r="AH30" s="20">
        <v>65626469</v>
      </c>
      <c r="AI30" s="20">
        <v>22633717</v>
      </c>
      <c r="AJ30" s="20">
        <v>22535708</v>
      </c>
      <c r="AK30" s="20">
        <v>14615</v>
      </c>
      <c r="AL30" s="20">
        <v>24475</v>
      </c>
      <c r="AM30" s="20">
        <v>20354</v>
      </c>
      <c r="AN30" s="7" t="str">
        <f>IF('内訳（地積等１）○'!IN30+SUM(D30,Q30)='内訳（地積等２）○'!AD30,"○","ERRRR")</f>
        <v>○</v>
      </c>
      <c r="AO30" s="7" t="str">
        <f>IF('内訳（地積等１）○'!IO30+SUM(E30,R30)='内訳（地積等２）○'!AE30,"○","ERRRR")</f>
        <v>○</v>
      </c>
      <c r="AP30" s="7" t="str">
        <f>IF('内訳（地積等１）○'!IP30+SUM(F30,S30)='内訳（地積等２）○'!AF30,"○","ERRRR")</f>
        <v>○</v>
      </c>
      <c r="AQ30" s="7" t="str">
        <f>IF('内訳（地積等１）○'!IQ30+SUM(G30,T30)='内訳（地積等２）○'!AG30,"○","ERRRR")</f>
        <v>○</v>
      </c>
      <c r="AR30" s="7" t="str">
        <f>IF('内訳（地積等１）○'!IR30+SUM(H30,U30)='内訳（地積等２）○'!AH30,"○","ERRRR")</f>
        <v>○</v>
      </c>
      <c r="AS30" s="7" t="str">
        <f>IF('内訳（地積等１）○'!IS30+SUM(J30,W30)='内訳（地積等２）○'!AJ30,"○","ERRRR")</f>
        <v>○</v>
      </c>
      <c r="AT30" s="7" t="str">
        <f>IF('内訳（地積等１）○'!IT30+SUM(K30,X30)='内訳（地積等２）○'!AK30,"○","ERRRR")</f>
        <v>○</v>
      </c>
      <c r="AU30" s="7" t="str">
        <f>IF('内訳（地積等１）○'!IU30+SUM(L30,Y30)='内訳（地積等２）○'!AL30,"○","ERRRR")</f>
        <v>○</v>
      </c>
      <c r="AV30" s="7" t="str">
        <f>IF('内訳（地積等１）○'!IV30+SUM(M30,Z30)='内訳（地積等２）○'!AM30,"○","ERRRR")</f>
        <v>○</v>
      </c>
    </row>
    <row r="31" spans="2:48" s="7" customFormat="1" ht="15" customHeight="1">
      <c r="B31" s="18">
        <v>26</v>
      </c>
      <c r="C31" s="19" t="s">
        <v>79</v>
      </c>
      <c r="D31" s="20">
        <v>1052452</v>
      </c>
      <c r="E31" s="20">
        <v>1392881</v>
      </c>
      <c r="F31" s="20">
        <v>1216032</v>
      </c>
      <c r="G31" s="20">
        <v>11298185</v>
      </c>
      <c r="H31" s="20">
        <v>11273878</v>
      </c>
      <c r="I31" s="20">
        <v>7241375</v>
      </c>
      <c r="J31" s="20">
        <v>7223492</v>
      </c>
      <c r="K31" s="20">
        <v>685</v>
      </c>
      <c r="L31" s="20">
        <v>3133</v>
      </c>
      <c r="M31" s="20">
        <v>2645</v>
      </c>
      <c r="O31" s="18">
        <v>26</v>
      </c>
      <c r="P31" s="19" t="str">
        <f t="shared" si="0"/>
        <v>西 原 町</v>
      </c>
      <c r="Q31" s="20">
        <v>2006988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14868</v>
      </c>
      <c r="Y31" s="20">
        <v>0</v>
      </c>
      <c r="Z31" s="20">
        <v>0</v>
      </c>
      <c r="AB31" s="18">
        <v>26</v>
      </c>
      <c r="AC31" s="19" t="str">
        <f t="shared" si="1"/>
        <v>西 原 町</v>
      </c>
      <c r="AD31" s="20">
        <v>4116055</v>
      </c>
      <c r="AE31" s="20">
        <v>10707244</v>
      </c>
      <c r="AF31" s="20">
        <v>9139864</v>
      </c>
      <c r="AG31" s="20">
        <v>128385498</v>
      </c>
      <c r="AH31" s="20">
        <v>128155739</v>
      </c>
      <c r="AI31" s="20">
        <v>48286226</v>
      </c>
      <c r="AJ31" s="20">
        <v>48154065</v>
      </c>
      <c r="AK31" s="20">
        <v>16799</v>
      </c>
      <c r="AL31" s="20">
        <v>24365</v>
      </c>
      <c r="AM31" s="20">
        <v>21461</v>
      </c>
      <c r="AN31" s="7" t="str">
        <f>IF('内訳（地積等１）○'!IN31+SUM(D31,Q31)='内訳（地積等２）○'!AD31,"○","ERRRR")</f>
        <v>○</v>
      </c>
      <c r="AO31" s="7" t="str">
        <f>IF('内訳（地積等１）○'!IO31+SUM(E31,R31)='内訳（地積等２）○'!AE31,"○","ERRRR")</f>
        <v>○</v>
      </c>
      <c r="AP31" s="7" t="str">
        <f>IF('内訳（地積等１）○'!IP31+SUM(F31,S31)='内訳（地積等２）○'!AF31,"○","ERRRR")</f>
        <v>○</v>
      </c>
      <c r="AQ31" s="7" t="str">
        <f>IF('内訳（地積等１）○'!IQ31+SUM(G31,T31)='内訳（地積等２）○'!AG31,"○","ERRRR")</f>
        <v>○</v>
      </c>
      <c r="AR31" s="7" t="str">
        <f>IF('内訳（地積等１）○'!IR31+SUM(H31,U31)='内訳（地積等２）○'!AH31,"○","ERRRR")</f>
        <v>○</v>
      </c>
      <c r="AS31" s="7" t="str">
        <f>IF('内訳（地積等１）○'!IS31+SUM(J31,W31)='内訳（地積等２）○'!AJ31,"○","ERRRR")</f>
        <v>○</v>
      </c>
      <c r="AT31" s="7" t="str">
        <f>IF('内訳（地積等１）○'!IT31+SUM(K31,X31)='内訳（地積等２）○'!AK31,"○","ERRRR")</f>
        <v>○</v>
      </c>
      <c r="AU31" s="7" t="str">
        <f>IF('内訳（地積等１）○'!IU31+SUM(L31,Y31)='内訳（地積等２）○'!AL31,"○","ERRRR")</f>
        <v>○</v>
      </c>
      <c r="AV31" s="7" t="str">
        <f>IF('内訳（地積等１）○'!IV31+SUM(M31,Z31)='内訳（地積等２）○'!AM31,"○","ERRRR")</f>
        <v>○</v>
      </c>
    </row>
    <row r="32" spans="2:48" s="7" customFormat="1" ht="15" customHeight="1">
      <c r="B32" s="18">
        <v>27</v>
      </c>
      <c r="C32" s="19" t="s">
        <v>80</v>
      </c>
      <c r="D32" s="20">
        <v>571440</v>
      </c>
      <c r="E32" s="20">
        <v>376513</v>
      </c>
      <c r="F32" s="20">
        <v>371541</v>
      </c>
      <c r="G32" s="20">
        <v>2627595</v>
      </c>
      <c r="H32" s="20">
        <v>2615366</v>
      </c>
      <c r="I32" s="20">
        <v>1581926</v>
      </c>
      <c r="J32" s="20">
        <v>1574624</v>
      </c>
      <c r="K32" s="20">
        <v>548</v>
      </c>
      <c r="L32" s="20">
        <v>1196</v>
      </c>
      <c r="M32" s="20">
        <v>1110</v>
      </c>
      <c r="O32" s="18">
        <v>27</v>
      </c>
      <c r="P32" s="19" t="str">
        <f t="shared" si="0"/>
        <v>与那原町</v>
      </c>
      <c r="Q32" s="20">
        <v>988134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5504</v>
      </c>
      <c r="Y32" s="20">
        <v>0</v>
      </c>
      <c r="Z32" s="20">
        <v>0</v>
      </c>
      <c r="AB32" s="18">
        <v>27</v>
      </c>
      <c r="AC32" s="19" t="str">
        <f t="shared" si="1"/>
        <v>与那原町</v>
      </c>
      <c r="AD32" s="20">
        <v>1838396</v>
      </c>
      <c r="AE32" s="20">
        <v>3241604</v>
      </c>
      <c r="AF32" s="20">
        <v>2655312</v>
      </c>
      <c r="AG32" s="20">
        <v>48925117</v>
      </c>
      <c r="AH32" s="20">
        <v>48823615</v>
      </c>
      <c r="AI32" s="20">
        <v>15498562</v>
      </c>
      <c r="AJ32" s="20">
        <v>15456441</v>
      </c>
      <c r="AK32" s="20">
        <v>6813</v>
      </c>
      <c r="AL32" s="20">
        <v>10689</v>
      </c>
      <c r="AM32" s="20">
        <v>9607</v>
      </c>
      <c r="AN32" s="7" t="str">
        <f>IF('内訳（地積等１）○'!IN32+SUM(D32,Q32)='内訳（地積等２）○'!AD32,"○","ERRRR")</f>
        <v>○</v>
      </c>
      <c r="AO32" s="7" t="str">
        <f>IF('内訳（地積等１）○'!IO32+SUM(E32,R32)='内訳（地積等２）○'!AE32,"○","ERRRR")</f>
        <v>○</v>
      </c>
      <c r="AP32" s="7" t="str">
        <f>IF('内訳（地積等１）○'!IP32+SUM(F32,S32)='内訳（地積等２）○'!AF32,"○","ERRRR")</f>
        <v>○</v>
      </c>
      <c r="AQ32" s="7" t="str">
        <f>IF('内訳（地積等１）○'!IQ32+SUM(G32,T32)='内訳（地積等２）○'!AG32,"○","ERRRR")</f>
        <v>○</v>
      </c>
      <c r="AR32" s="7" t="str">
        <f>IF('内訳（地積等１）○'!IR32+SUM(H32,U32)='内訳（地積等２）○'!AH32,"○","ERRRR")</f>
        <v>○</v>
      </c>
      <c r="AS32" s="7" t="str">
        <f>IF('内訳（地積等１）○'!IS32+SUM(J32,W32)='内訳（地積等２）○'!AJ32,"○","ERRRR")</f>
        <v>○</v>
      </c>
      <c r="AT32" s="7" t="str">
        <f>IF('内訳（地積等１）○'!IT32+SUM(K32,X32)='内訳（地積等２）○'!AK32,"○","ERRRR")</f>
        <v>○</v>
      </c>
      <c r="AU32" s="7" t="str">
        <f>IF('内訳（地積等１）○'!IU32+SUM(L32,Y32)='内訳（地積等２）○'!AL32,"○","ERRRR")</f>
        <v>○</v>
      </c>
      <c r="AV32" s="7" t="str">
        <f>IF('内訳（地積等１）○'!IV32+SUM(M32,Z32)='内訳（地積等２）○'!AM32,"○","ERRRR")</f>
        <v>○</v>
      </c>
    </row>
    <row r="33" spans="2:48" s="7" customFormat="1" ht="15" customHeight="1">
      <c r="B33" s="18">
        <v>28</v>
      </c>
      <c r="C33" s="19" t="s">
        <v>81</v>
      </c>
      <c r="D33" s="20">
        <v>267923</v>
      </c>
      <c r="E33" s="20">
        <v>676351</v>
      </c>
      <c r="F33" s="20">
        <v>673747</v>
      </c>
      <c r="G33" s="20">
        <v>13973796</v>
      </c>
      <c r="H33" s="20">
        <v>13964433</v>
      </c>
      <c r="I33" s="20">
        <v>9187044</v>
      </c>
      <c r="J33" s="20">
        <v>9180901</v>
      </c>
      <c r="K33" s="20">
        <v>763</v>
      </c>
      <c r="L33" s="20">
        <v>1981</v>
      </c>
      <c r="M33" s="20">
        <v>1921</v>
      </c>
      <c r="O33" s="18">
        <v>28</v>
      </c>
      <c r="P33" s="19" t="str">
        <f t="shared" si="0"/>
        <v>南風原町</v>
      </c>
      <c r="Q33" s="20">
        <v>2786435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12101</v>
      </c>
      <c r="Y33" s="20">
        <v>0</v>
      </c>
      <c r="Z33" s="20">
        <v>0</v>
      </c>
      <c r="AB33" s="18">
        <v>28</v>
      </c>
      <c r="AC33" s="19" t="str">
        <f t="shared" si="1"/>
        <v>南風原町</v>
      </c>
      <c r="AD33" s="20">
        <v>3695512</v>
      </c>
      <c r="AE33" s="20">
        <v>7024488</v>
      </c>
      <c r="AF33" s="20">
        <v>6292300</v>
      </c>
      <c r="AG33" s="20">
        <v>135258290</v>
      </c>
      <c r="AH33" s="20">
        <v>135095419</v>
      </c>
      <c r="AI33" s="20">
        <v>49984088</v>
      </c>
      <c r="AJ33" s="20">
        <v>49905617</v>
      </c>
      <c r="AK33" s="20">
        <v>13948</v>
      </c>
      <c r="AL33" s="20">
        <v>21525</v>
      </c>
      <c r="AM33" s="20">
        <v>20108</v>
      </c>
      <c r="AN33" s="7" t="str">
        <f>IF('内訳（地積等１）○'!IN33+SUM(D33,Q33)='内訳（地積等２）○'!AD33,"○","ERRRR")</f>
        <v>○</v>
      </c>
      <c r="AO33" s="7" t="str">
        <f>IF('内訳（地積等１）○'!IO33+SUM(E33,R33)='内訳（地積等２）○'!AE33,"○","ERRRR")</f>
        <v>○</v>
      </c>
      <c r="AP33" s="7" t="str">
        <f>IF('内訳（地積等１）○'!IP33+SUM(F33,S33)='内訳（地積等２）○'!AF33,"○","ERRRR")</f>
        <v>○</v>
      </c>
      <c r="AQ33" s="7" t="str">
        <f>IF('内訳（地積等１）○'!IQ33+SUM(G33,T33)='内訳（地積等２）○'!AG33,"○","ERRRR")</f>
        <v>○</v>
      </c>
      <c r="AR33" s="7" t="str">
        <f>IF('内訳（地積等１）○'!IR33+SUM(H33,U33)='内訳（地積等２）○'!AH33,"○","ERRRR")</f>
        <v>○</v>
      </c>
      <c r="AS33" s="7" t="str">
        <f>IF('内訳（地積等１）○'!IS33+SUM(J33,W33)='内訳（地積等２）○'!AJ33,"○","ERRRR")</f>
        <v>○</v>
      </c>
      <c r="AT33" s="7" t="str">
        <f>IF('内訳（地積等１）○'!IT33+SUM(K33,X33)='内訳（地積等２）○'!AK33,"○","ERRRR")</f>
        <v>○</v>
      </c>
      <c r="AU33" s="7" t="str">
        <f>IF('内訳（地積等１）○'!IU33+SUM(L33,Y33)='内訳（地積等２）○'!AL33,"○","ERRRR")</f>
        <v>○</v>
      </c>
      <c r="AV33" s="7" t="str">
        <f>IF('内訳（地積等１）○'!IV33+SUM(M33,Z33)='内訳（地積等２）○'!AM33,"○","ERRRR")</f>
        <v>○</v>
      </c>
    </row>
    <row r="34" spans="2:48" s="7" customFormat="1" ht="15" customHeight="1">
      <c r="B34" s="18">
        <v>29</v>
      </c>
      <c r="C34" s="19" t="s">
        <v>82</v>
      </c>
      <c r="D34" s="20">
        <v>81223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126</v>
      </c>
      <c r="L34" s="20">
        <v>0</v>
      </c>
      <c r="M34" s="20">
        <v>0</v>
      </c>
      <c r="O34" s="18">
        <v>29</v>
      </c>
      <c r="P34" s="19" t="str">
        <f t="shared" si="0"/>
        <v>渡嘉敷村</v>
      </c>
      <c r="Q34" s="20">
        <v>6368423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791</v>
      </c>
      <c r="Y34" s="20">
        <v>0</v>
      </c>
      <c r="Z34" s="20">
        <v>0</v>
      </c>
      <c r="AB34" s="18">
        <v>29</v>
      </c>
      <c r="AC34" s="19" t="str">
        <f t="shared" si="1"/>
        <v>渡嘉敷村</v>
      </c>
      <c r="AD34" s="20">
        <v>14952732</v>
      </c>
      <c r="AE34" s="20">
        <v>3105894</v>
      </c>
      <c r="AF34" s="20">
        <v>2397934</v>
      </c>
      <c r="AG34" s="20">
        <v>1017295</v>
      </c>
      <c r="AH34" s="20">
        <v>939567</v>
      </c>
      <c r="AI34" s="20">
        <v>369318</v>
      </c>
      <c r="AJ34" s="20">
        <v>348773</v>
      </c>
      <c r="AK34" s="20">
        <v>1589</v>
      </c>
      <c r="AL34" s="20">
        <v>4926</v>
      </c>
      <c r="AM34" s="20">
        <v>3323</v>
      </c>
      <c r="AN34" s="7" t="str">
        <f>IF('内訳（地積等１）○'!IN34+SUM(D34,Q34)='内訳（地積等２）○'!AD34,"○","ERRRR")</f>
        <v>○</v>
      </c>
      <c r="AO34" s="7" t="str">
        <f>IF('内訳（地積等１）○'!IO34+SUM(E34,R34)='内訳（地積等２）○'!AE34,"○","ERRRR")</f>
        <v>○</v>
      </c>
      <c r="AP34" s="7" t="str">
        <f>IF('内訳（地積等１）○'!IP34+SUM(F34,S34)='内訳（地積等２）○'!AF34,"○","ERRRR")</f>
        <v>○</v>
      </c>
      <c r="AQ34" s="7" t="str">
        <f>IF('内訳（地積等１）○'!IQ34+SUM(G34,T34)='内訳（地積等２）○'!AG34,"○","ERRRR")</f>
        <v>○</v>
      </c>
      <c r="AR34" s="7" t="str">
        <f>IF('内訳（地積等１）○'!IR34+SUM(H34,U34)='内訳（地積等２）○'!AH34,"○","ERRRR")</f>
        <v>○</v>
      </c>
      <c r="AS34" s="7" t="str">
        <f>IF('内訳（地積等１）○'!IS34+SUM(J34,W34)='内訳（地積等２）○'!AJ34,"○","ERRRR")</f>
        <v>○</v>
      </c>
      <c r="AT34" s="7" t="str">
        <f>IF('内訳（地積等１）○'!IT34+SUM(K34,X34)='内訳（地積等２）○'!AK34,"○","ERRRR")</f>
        <v>○</v>
      </c>
      <c r="AU34" s="7" t="str">
        <f>IF('内訳（地積等１）○'!IU34+SUM(L34,Y34)='内訳（地積等２）○'!AL34,"○","ERRRR")</f>
        <v>○</v>
      </c>
      <c r="AV34" s="7" t="str">
        <f>IF('内訳（地積等１）○'!IV34+SUM(M34,Z34)='内訳（地積等２）○'!AM34,"○","ERRRR")</f>
        <v>○</v>
      </c>
    </row>
    <row r="35" spans="2:48" s="7" customFormat="1" ht="15" customHeight="1">
      <c r="B35" s="18">
        <v>30</v>
      </c>
      <c r="C35" s="23" t="s">
        <v>83</v>
      </c>
      <c r="D35" s="20">
        <v>26635</v>
      </c>
      <c r="E35" s="20">
        <v>9702</v>
      </c>
      <c r="F35" s="20">
        <v>4999</v>
      </c>
      <c r="G35" s="20">
        <v>229</v>
      </c>
      <c r="H35" s="20">
        <v>118</v>
      </c>
      <c r="I35" s="20">
        <v>217</v>
      </c>
      <c r="J35" s="20">
        <v>111</v>
      </c>
      <c r="K35" s="24">
        <v>62</v>
      </c>
      <c r="L35" s="24">
        <v>38</v>
      </c>
      <c r="M35" s="24">
        <v>24</v>
      </c>
      <c r="O35" s="18">
        <v>30</v>
      </c>
      <c r="P35" s="19" t="str">
        <f t="shared" si="0"/>
        <v>座間味村</v>
      </c>
      <c r="Q35" s="20">
        <v>4777149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4">
        <v>712</v>
      </c>
      <c r="Y35" s="24">
        <v>0</v>
      </c>
      <c r="Z35" s="24">
        <v>0</v>
      </c>
      <c r="AB35" s="18">
        <v>30</v>
      </c>
      <c r="AC35" s="19" t="str">
        <f t="shared" si="1"/>
        <v>座間味村</v>
      </c>
      <c r="AD35" s="20">
        <v>13223868</v>
      </c>
      <c r="AE35" s="20">
        <v>2497385</v>
      </c>
      <c r="AF35" s="20">
        <v>1827942</v>
      </c>
      <c r="AG35" s="20">
        <v>1144430</v>
      </c>
      <c r="AH35" s="20">
        <v>1017847</v>
      </c>
      <c r="AI35" s="20">
        <v>261651</v>
      </c>
      <c r="AJ35" s="20">
        <v>230177</v>
      </c>
      <c r="AK35" s="24">
        <v>1821</v>
      </c>
      <c r="AL35" s="24">
        <v>6685</v>
      </c>
      <c r="AM35" s="24">
        <v>4592</v>
      </c>
      <c r="AN35" s="7" t="str">
        <f>IF('内訳（地積等１）○'!IN35+SUM(D35,Q35)='内訳（地積等２）○'!AD35,"○","ERRRR")</f>
        <v>○</v>
      </c>
      <c r="AO35" s="7" t="str">
        <f>IF('内訳（地積等１）○'!IO35+SUM(E35,R35)='内訳（地積等２）○'!AE35,"○","ERRRR")</f>
        <v>○</v>
      </c>
      <c r="AP35" s="7" t="str">
        <f>IF('内訳（地積等１）○'!IP35+SUM(F35,S35)='内訳（地積等２）○'!AF35,"○","ERRRR")</f>
        <v>○</v>
      </c>
      <c r="AQ35" s="7" t="str">
        <f>IF('内訳（地積等１）○'!IQ35+SUM(G35,T35)='内訳（地積等２）○'!AG35,"○","ERRRR")</f>
        <v>○</v>
      </c>
      <c r="AR35" s="7" t="str">
        <f>IF('内訳（地積等１）○'!IR35+SUM(H35,U35)='内訳（地積等２）○'!AH35,"○","ERRRR")</f>
        <v>○</v>
      </c>
      <c r="AS35" s="7" t="str">
        <f>IF('内訳（地積等１）○'!IS35+SUM(J35,W35)='内訳（地積等２）○'!AJ35,"○","ERRRR")</f>
        <v>○</v>
      </c>
      <c r="AT35" s="7" t="str">
        <f>IF('内訳（地積等１）○'!IT35+SUM(K35,X35)='内訳（地積等２）○'!AK35,"○","ERRRR")</f>
        <v>○</v>
      </c>
      <c r="AU35" s="7" t="str">
        <f>IF('内訳（地積等１）○'!IU35+SUM(L35,Y35)='内訳（地積等２）○'!AL35,"○","ERRRR")</f>
        <v>○</v>
      </c>
      <c r="AV35" s="7" t="str">
        <f>IF('内訳（地積等１）○'!IV35+SUM(M35,Z35)='内訳（地積等２）○'!AM35,"○","ERRRR")</f>
        <v>○</v>
      </c>
    </row>
    <row r="36" spans="2:48" s="7" customFormat="1" ht="15" customHeight="1">
      <c r="B36" s="18">
        <v>31</v>
      </c>
      <c r="C36" s="23" t="s">
        <v>84</v>
      </c>
      <c r="D36" s="20">
        <v>29860</v>
      </c>
      <c r="E36" s="20">
        <v>1732</v>
      </c>
      <c r="F36" s="20">
        <v>371</v>
      </c>
      <c r="G36" s="20">
        <v>59</v>
      </c>
      <c r="H36" s="20">
        <v>12</v>
      </c>
      <c r="I36" s="20">
        <v>59</v>
      </c>
      <c r="J36" s="20">
        <v>12</v>
      </c>
      <c r="K36" s="24">
        <v>51</v>
      </c>
      <c r="L36" s="24">
        <v>7</v>
      </c>
      <c r="M36" s="24">
        <v>3</v>
      </c>
      <c r="O36" s="18">
        <v>31</v>
      </c>
      <c r="P36" s="19" t="str">
        <f t="shared" si="0"/>
        <v>粟 国 村</v>
      </c>
      <c r="Q36" s="20">
        <v>1096937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4">
        <v>2580</v>
      </c>
      <c r="Y36" s="24">
        <v>0</v>
      </c>
      <c r="Z36" s="24">
        <v>0</v>
      </c>
      <c r="AB36" s="18">
        <v>31</v>
      </c>
      <c r="AC36" s="19" t="str">
        <f t="shared" si="1"/>
        <v>粟 国 村</v>
      </c>
      <c r="AD36" s="20">
        <v>1193950</v>
      </c>
      <c r="AE36" s="20">
        <v>5741270</v>
      </c>
      <c r="AF36" s="20">
        <v>2628360</v>
      </c>
      <c r="AG36" s="20">
        <v>619084</v>
      </c>
      <c r="AH36" s="20">
        <v>304976</v>
      </c>
      <c r="AI36" s="20">
        <v>225172</v>
      </c>
      <c r="AJ36" s="20">
        <v>114951</v>
      </c>
      <c r="AK36" s="24">
        <v>3073</v>
      </c>
      <c r="AL36" s="24">
        <v>17255</v>
      </c>
      <c r="AM36" s="24">
        <v>6789</v>
      </c>
      <c r="AN36" s="7" t="str">
        <f>IF('内訳（地積等１）○'!IN36+SUM(D36,Q36)='内訳（地積等２）○'!AD36,"○","ERRRR")</f>
        <v>○</v>
      </c>
      <c r="AO36" s="7" t="str">
        <f>IF('内訳（地積等１）○'!IO36+SUM(E36,R36)='内訳（地積等２）○'!AE36,"○","ERRRR")</f>
        <v>○</v>
      </c>
      <c r="AP36" s="7" t="str">
        <f>IF('内訳（地積等１）○'!IP36+SUM(F36,S36)='内訳（地積等２）○'!AF36,"○","ERRRR")</f>
        <v>○</v>
      </c>
      <c r="AQ36" s="7" t="str">
        <f>IF('内訳（地積等１）○'!IQ36+SUM(G36,T36)='内訳（地積等２）○'!AG36,"○","ERRRR")</f>
        <v>○</v>
      </c>
      <c r="AR36" s="7" t="str">
        <f>IF('内訳（地積等１）○'!IR36+SUM(H36,U36)='内訳（地積等２）○'!AH36,"○","ERRRR")</f>
        <v>○</v>
      </c>
      <c r="AS36" s="7" t="str">
        <f>IF('内訳（地積等１）○'!IS36+SUM(J36,W36)='内訳（地積等２）○'!AJ36,"○","ERRRR")</f>
        <v>○</v>
      </c>
      <c r="AT36" s="7" t="str">
        <f>IF('内訳（地積等１）○'!IT36+SUM(K36,X36)='内訳（地積等２）○'!AK36,"○","ERRRR")</f>
        <v>○</v>
      </c>
      <c r="AU36" s="7" t="str">
        <f>IF('内訳（地積等１）○'!IU36+SUM(L36,Y36)='内訳（地積等２）○'!AL36,"○","ERRRR")</f>
        <v>○</v>
      </c>
      <c r="AV36" s="7" t="str">
        <f>IF('内訳（地積等１）○'!IV36+SUM(M36,Z36)='内訳（地積等２）○'!AM36,"○","ERRRR")</f>
        <v>○</v>
      </c>
    </row>
    <row r="37" spans="2:48" s="7" customFormat="1" ht="15" customHeight="1">
      <c r="B37" s="18">
        <v>32</v>
      </c>
      <c r="C37" s="19" t="s">
        <v>85</v>
      </c>
      <c r="D37" s="20">
        <v>158270</v>
      </c>
      <c r="E37" s="20">
        <v>63</v>
      </c>
      <c r="F37" s="20">
        <v>63</v>
      </c>
      <c r="G37" s="20">
        <v>34</v>
      </c>
      <c r="H37" s="20">
        <v>34</v>
      </c>
      <c r="I37" s="20">
        <v>34</v>
      </c>
      <c r="J37" s="20">
        <v>34</v>
      </c>
      <c r="K37" s="20">
        <v>79</v>
      </c>
      <c r="L37" s="20">
        <v>1</v>
      </c>
      <c r="M37" s="20">
        <v>1</v>
      </c>
      <c r="O37" s="18">
        <v>32</v>
      </c>
      <c r="P37" s="19" t="str">
        <f t="shared" si="0"/>
        <v>渡名喜村</v>
      </c>
      <c r="Q37" s="20">
        <v>556590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215</v>
      </c>
      <c r="Y37" s="20">
        <v>0</v>
      </c>
      <c r="Z37" s="20">
        <v>0</v>
      </c>
      <c r="AB37" s="18">
        <v>32</v>
      </c>
      <c r="AC37" s="19" t="str">
        <f t="shared" si="1"/>
        <v>渡名喜村</v>
      </c>
      <c r="AD37" s="20">
        <v>1623349</v>
      </c>
      <c r="AE37" s="20">
        <v>2208004</v>
      </c>
      <c r="AF37" s="20">
        <v>769797</v>
      </c>
      <c r="AG37" s="20">
        <v>168394</v>
      </c>
      <c r="AH37" s="20">
        <v>65980</v>
      </c>
      <c r="AI37" s="20">
        <v>64049</v>
      </c>
      <c r="AJ37" s="20">
        <v>29234</v>
      </c>
      <c r="AK37" s="20">
        <v>508</v>
      </c>
      <c r="AL37" s="20">
        <v>6051</v>
      </c>
      <c r="AM37" s="20">
        <v>1710</v>
      </c>
      <c r="AN37" s="7" t="str">
        <f>IF('内訳（地積等１）○'!IN37+SUM(D37,Q37)='内訳（地積等２）○'!AD37,"○","ERRRR")</f>
        <v>○</v>
      </c>
      <c r="AO37" s="7" t="str">
        <f>IF('内訳（地積等１）○'!IO37+SUM(E37,R37)='内訳（地積等２）○'!AE37,"○","ERRRR")</f>
        <v>○</v>
      </c>
      <c r="AP37" s="7" t="str">
        <f>IF('内訳（地積等１）○'!IP37+SUM(F37,S37)='内訳（地積等２）○'!AF37,"○","ERRRR")</f>
        <v>○</v>
      </c>
      <c r="AQ37" s="7" t="str">
        <f>IF('内訳（地積等１）○'!IQ37+SUM(G37,T37)='内訳（地積等２）○'!AG37,"○","ERRRR")</f>
        <v>○</v>
      </c>
      <c r="AR37" s="7" t="str">
        <f>IF('内訳（地積等１）○'!IR37+SUM(H37,U37)='内訳（地積等２）○'!AH37,"○","ERRRR")</f>
        <v>○</v>
      </c>
      <c r="AS37" s="7" t="str">
        <f>IF('内訳（地積等１）○'!IS37+SUM(J37,W37)='内訳（地積等２）○'!AJ37,"○","ERRRR")</f>
        <v>○</v>
      </c>
      <c r="AT37" s="7" t="str">
        <f>IF('内訳（地積等１）○'!IT37+SUM(K37,X37)='内訳（地積等２）○'!AK37,"○","ERRRR")</f>
        <v>○</v>
      </c>
      <c r="AU37" s="7" t="str">
        <f>IF('内訳（地積等１）○'!IU37+SUM(L37,Y37)='内訳（地積等２）○'!AL37,"○","ERRRR")</f>
        <v>○</v>
      </c>
      <c r="AV37" s="7" t="str">
        <f>IF('内訳（地積等１）○'!IV37+SUM(M37,Z37)='内訳（地積等２）○'!AM37,"○","ERRRR")</f>
        <v>○</v>
      </c>
    </row>
    <row r="38" spans="2:48" s="7" customFormat="1" ht="15" customHeight="1">
      <c r="B38" s="25">
        <v>33</v>
      </c>
      <c r="C38" s="26" t="s">
        <v>86</v>
      </c>
      <c r="D38" s="27">
        <v>359797</v>
      </c>
      <c r="E38" s="27">
        <v>170920</v>
      </c>
      <c r="F38" s="27">
        <v>170833</v>
      </c>
      <c r="G38" s="27">
        <v>329897</v>
      </c>
      <c r="H38" s="27">
        <v>329664</v>
      </c>
      <c r="I38" s="27">
        <v>238779</v>
      </c>
      <c r="J38" s="27">
        <v>238624</v>
      </c>
      <c r="K38" s="27">
        <v>325</v>
      </c>
      <c r="L38" s="27">
        <v>66</v>
      </c>
      <c r="M38" s="27">
        <v>65</v>
      </c>
      <c r="O38" s="18">
        <v>33</v>
      </c>
      <c r="P38" s="26" t="str">
        <f aca="true" t="shared" si="5" ref="P38:P46">C38</f>
        <v>南大東村</v>
      </c>
      <c r="Q38" s="20">
        <v>8614876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7">
        <v>3847</v>
      </c>
      <c r="Y38" s="27">
        <v>0</v>
      </c>
      <c r="Z38" s="27">
        <v>0</v>
      </c>
      <c r="AB38" s="18">
        <v>33</v>
      </c>
      <c r="AC38" s="26" t="str">
        <f aca="true" t="shared" si="6" ref="AC38:AC46">P38</f>
        <v>南大東村</v>
      </c>
      <c r="AD38" s="20">
        <v>11991921</v>
      </c>
      <c r="AE38" s="20">
        <v>18321450</v>
      </c>
      <c r="AF38" s="20">
        <v>18007720</v>
      </c>
      <c r="AG38" s="20">
        <v>1691285</v>
      </c>
      <c r="AH38" s="20">
        <v>1620694</v>
      </c>
      <c r="AI38" s="20">
        <v>1104551</v>
      </c>
      <c r="AJ38" s="20">
        <v>1086988</v>
      </c>
      <c r="AK38" s="27">
        <v>5216</v>
      </c>
      <c r="AL38" s="27">
        <v>3797</v>
      </c>
      <c r="AM38" s="27">
        <v>3142</v>
      </c>
      <c r="AN38" s="7" t="str">
        <f>IF('内訳（地積等１）○'!IN38+SUM(D38,Q38)='内訳（地積等２）○'!AD38,"○","ERRRR")</f>
        <v>○</v>
      </c>
      <c r="AO38" s="7" t="str">
        <f>IF('内訳（地積等１）○'!IO38+SUM(E38,R38)='内訳（地積等２）○'!AE38,"○","ERRRR")</f>
        <v>○</v>
      </c>
      <c r="AP38" s="7" t="str">
        <f>IF('内訳（地積等１）○'!IP38+SUM(F38,S38)='内訳（地積等２）○'!AF38,"○","ERRRR")</f>
        <v>○</v>
      </c>
      <c r="AQ38" s="7" t="str">
        <f>IF('内訳（地積等１）○'!IQ38+SUM(G38,T38)='内訳（地積等２）○'!AG38,"○","ERRRR")</f>
        <v>○</v>
      </c>
      <c r="AR38" s="7" t="str">
        <f>IF('内訳（地積等１）○'!IR38+SUM(H38,U38)='内訳（地積等２）○'!AH38,"○","ERRRR")</f>
        <v>○</v>
      </c>
      <c r="AS38" s="7" t="str">
        <f>IF('内訳（地積等１）○'!IS38+SUM(J38,W38)='内訳（地積等２）○'!AJ38,"○","ERRRR")</f>
        <v>○</v>
      </c>
      <c r="AT38" s="7" t="str">
        <f>IF('内訳（地積等１）○'!IT38+SUM(K38,X38)='内訳（地積等２）○'!AK38,"○","ERRRR")</f>
        <v>○</v>
      </c>
      <c r="AU38" s="7" t="str">
        <f>IF('内訳（地積等１）○'!IU38+SUM(L38,Y38)='内訳（地積等２）○'!AL38,"○","ERRRR")</f>
        <v>○</v>
      </c>
      <c r="AV38" s="7" t="str">
        <f>IF('内訳（地積等１）○'!IV38+SUM(M38,Z38)='内訳（地積等２）○'!AM38,"○","ERRRR")</f>
        <v>○</v>
      </c>
    </row>
    <row r="39" spans="2:48" s="7" customFormat="1" ht="15" customHeight="1">
      <c r="B39" s="18">
        <v>34</v>
      </c>
      <c r="C39" s="19" t="s">
        <v>87</v>
      </c>
      <c r="D39" s="20">
        <v>301250</v>
      </c>
      <c r="E39" s="20">
        <v>94620</v>
      </c>
      <c r="F39" s="20">
        <v>91874</v>
      </c>
      <c r="G39" s="20">
        <v>839</v>
      </c>
      <c r="H39" s="20">
        <v>815</v>
      </c>
      <c r="I39" s="20">
        <v>839</v>
      </c>
      <c r="J39" s="20">
        <v>815</v>
      </c>
      <c r="K39" s="20">
        <v>256</v>
      </c>
      <c r="L39" s="20">
        <v>20</v>
      </c>
      <c r="M39" s="20">
        <v>17</v>
      </c>
      <c r="O39" s="18">
        <v>34</v>
      </c>
      <c r="P39" s="19" t="str">
        <f t="shared" si="5"/>
        <v>北大東村</v>
      </c>
      <c r="Q39" s="20">
        <v>4536544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1378</v>
      </c>
      <c r="Y39" s="20">
        <v>0</v>
      </c>
      <c r="Z39" s="20">
        <v>0</v>
      </c>
      <c r="AB39" s="18">
        <v>34</v>
      </c>
      <c r="AC39" s="19" t="str">
        <f t="shared" si="6"/>
        <v>北大東村</v>
      </c>
      <c r="AD39" s="20">
        <v>5992715</v>
      </c>
      <c r="AE39" s="20">
        <v>7074500</v>
      </c>
      <c r="AF39" s="20">
        <v>6933223</v>
      </c>
      <c r="AG39" s="20">
        <v>235481</v>
      </c>
      <c r="AH39" s="20">
        <v>220047</v>
      </c>
      <c r="AI39" s="20">
        <v>156549</v>
      </c>
      <c r="AJ39" s="20">
        <v>151130</v>
      </c>
      <c r="AK39" s="20">
        <v>2048</v>
      </c>
      <c r="AL39" s="20">
        <v>1073</v>
      </c>
      <c r="AM39" s="20">
        <v>966</v>
      </c>
      <c r="AN39" s="7" t="str">
        <f>IF('内訳（地積等１）○'!IN39+SUM(D39,Q39)='内訳（地積等２）○'!AD39,"○","ERRRR")</f>
        <v>○</v>
      </c>
      <c r="AO39" s="7" t="str">
        <f>IF('内訳（地積等１）○'!IO39+SUM(E39,R39)='内訳（地積等２）○'!AE39,"○","ERRRR")</f>
        <v>○</v>
      </c>
      <c r="AP39" s="7" t="str">
        <f>IF('内訳（地積等１）○'!IP39+SUM(F39,S39)='内訳（地積等２）○'!AF39,"○","ERRRR")</f>
        <v>○</v>
      </c>
      <c r="AQ39" s="7" t="str">
        <f>IF('内訳（地積等１）○'!IQ39+SUM(G39,T39)='内訳（地積等２）○'!AG39,"○","ERRRR")</f>
        <v>○</v>
      </c>
      <c r="AR39" s="7" t="str">
        <f>IF('内訳（地積等１）○'!IR39+SUM(H39,U39)='内訳（地積等２）○'!AH39,"○","ERRRR")</f>
        <v>○</v>
      </c>
      <c r="AS39" s="7" t="str">
        <f>IF('内訳（地積等１）○'!IS39+SUM(J39,W39)='内訳（地積等２）○'!AJ39,"○","ERRRR")</f>
        <v>○</v>
      </c>
      <c r="AT39" s="7" t="str">
        <f>IF('内訳（地積等１）○'!IT39+SUM(K39,X39)='内訳（地積等２）○'!AK39,"○","ERRRR")</f>
        <v>○</v>
      </c>
      <c r="AU39" s="7" t="str">
        <f>IF('内訳（地積等１）○'!IU39+SUM(L39,Y39)='内訳（地積等２）○'!AL39,"○","ERRRR")</f>
        <v>○</v>
      </c>
      <c r="AV39" s="7" t="str">
        <f>IF('内訳（地積等１）○'!IV39+SUM(M39,Z39)='内訳（地積等２）○'!AM39,"○","ERRRR")</f>
        <v>○</v>
      </c>
    </row>
    <row r="40" spans="2:48" s="7" customFormat="1" ht="15" customHeight="1">
      <c r="B40" s="18">
        <v>35</v>
      </c>
      <c r="C40" s="19" t="s">
        <v>88</v>
      </c>
      <c r="D40" s="20">
        <v>667480</v>
      </c>
      <c r="E40" s="20">
        <v>515919</v>
      </c>
      <c r="F40" s="20">
        <v>273947</v>
      </c>
      <c r="G40" s="20">
        <v>22970</v>
      </c>
      <c r="H40" s="20">
        <v>12647</v>
      </c>
      <c r="I40" s="20">
        <v>20197</v>
      </c>
      <c r="J40" s="20">
        <v>11136</v>
      </c>
      <c r="K40" s="20">
        <v>563</v>
      </c>
      <c r="L40" s="20">
        <v>1304</v>
      </c>
      <c r="M40" s="20">
        <v>670</v>
      </c>
      <c r="O40" s="18">
        <v>35</v>
      </c>
      <c r="P40" s="19" t="str">
        <f t="shared" si="5"/>
        <v>伊平屋村</v>
      </c>
      <c r="Q40" s="20">
        <v>1494303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3351</v>
      </c>
      <c r="Y40" s="20">
        <v>0</v>
      </c>
      <c r="Z40" s="20">
        <v>0</v>
      </c>
      <c r="AB40" s="18">
        <v>35</v>
      </c>
      <c r="AC40" s="19" t="str">
        <f t="shared" si="6"/>
        <v>伊平屋村</v>
      </c>
      <c r="AD40" s="20">
        <v>14753028</v>
      </c>
      <c r="AE40" s="20">
        <v>5829640</v>
      </c>
      <c r="AF40" s="20">
        <v>3603548</v>
      </c>
      <c r="AG40" s="20">
        <v>611674</v>
      </c>
      <c r="AH40" s="20">
        <v>434610</v>
      </c>
      <c r="AI40" s="20">
        <v>320450</v>
      </c>
      <c r="AJ40" s="20">
        <v>229845</v>
      </c>
      <c r="AK40" s="20">
        <v>5451</v>
      </c>
      <c r="AL40" s="20">
        <v>9166</v>
      </c>
      <c r="AM40" s="20">
        <v>4970</v>
      </c>
      <c r="AN40" s="7" t="str">
        <f>IF('内訳（地積等１）○'!IN40+SUM(D40,Q40)='内訳（地積等２）○'!AD40,"○","ERRRR")</f>
        <v>○</v>
      </c>
      <c r="AO40" s="7" t="str">
        <f>IF('内訳（地積等１）○'!IO40+SUM(E40,R40)='内訳（地積等２）○'!AE40,"○","ERRRR")</f>
        <v>○</v>
      </c>
      <c r="AP40" s="7" t="str">
        <f>IF('内訳（地積等１）○'!IP40+SUM(F40,S40)='内訳（地積等２）○'!AF40,"○","ERRRR")</f>
        <v>○</v>
      </c>
      <c r="AQ40" s="7" t="str">
        <f>IF('内訳（地積等１）○'!IQ40+SUM(G40,T40)='内訳（地積等２）○'!AG40,"○","ERRRR")</f>
        <v>○</v>
      </c>
      <c r="AR40" s="7" t="str">
        <f>IF('内訳（地積等１）○'!IR40+SUM(H40,U40)='内訳（地積等２）○'!AH40,"○","ERRRR")</f>
        <v>○</v>
      </c>
      <c r="AS40" s="7" t="str">
        <f>IF('内訳（地積等１）○'!IS40+SUM(J40,W40)='内訳（地積等２）○'!AJ40,"○","ERRRR")</f>
        <v>○</v>
      </c>
      <c r="AT40" s="7" t="str">
        <f>IF('内訳（地積等１）○'!IT40+SUM(K40,X40)='内訳（地積等２）○'!AK40,"○","ERRRR")</f>
        <v>○</v>
      </c>
      <c r="AU40" s="7" t="str">
        <f>IF('内訳（地積等１）○'!IU40+SUM(L40,Y40)='内訳（地積等２）○'!AL40,"○","ERRRR")</f>
        <v>○</v>
      </c>
      <c r="AV40" s="7" t="str">
        <f>IF('内訳（地積等１）○'!IV40+SUM(M40,Z40)='内訳（地積等２）○'!AM40,"○","ERRRR")</f>
        <v>○</v>
      </c>
    </row>
    <row r="41" spans="2:48" s="7" customFormat="1" ht="15" customHeight="1">
      <c r="B41" s="18">
        <v>36</v>
      </c>
      <c r="C41" s="19" t="s">
        <v>89</v>
      </c>
      <c r="D41" s="20">
        <v>721499</v>
      </c>
      <c r="E41" s="20">
        <v>108721</v>
      </c>
      <c r="F41" s="20">
        <v>58399</v>
      </c>
      <c r="G41" s="20">
        <v>7123</v>
      </c>
      <c r="H41" s="20">
        <v>5639</v>
      </c>
      <c r="I41" s="20">
        <v>6297</v>
      </c>
      <c r="J41" s="20">
        <v>4813</v>
      </c>
      <c r="K41" s="20">
        <v>991</v>
      </c>
      <c r="L41" s="20">
        <v>288</v>
      </c>
      <c r="M41" s="20">
        <v>141</v>
      </c>
      <c r="O41" s="18">
        <v>36</v>
      </c>
      <c r="P41" s="19" t="str">
        <f t="shared" si="5"/>
        <v>伊是名村</v>
      </c>
      <c r="Q41" s="20">
        <v>2177562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7723</v>
      </c>
      <c r="Y41" s="20">
        <v>0</v>
      </c>
      <c r="Z41" s="20">
        <v>0</v>
      </c>
      <c r="AB41" s="18">
        <v>36</v>
      </c>
      <c r="AC41" s="19" t="str">
        <f t="shared" si="6"/>
        <v>伊是名村</v>
      </c>
      <c r="AD41" s="20">
        <v>7051362</v>
      </c>
      <c r="AE41" s="20">
        <v>7451493</v>
      </c>
      <c r="AF41" s="20">
        <v>4885718</v>
      </c>
      <c r="AG41" s="20">
        <v>1037698</v>
      </c>
      <c r="AH41" s="20">
        <v>748701</v>
      </c>
      <c r="AI41" s="20">
        <v>471428</v>
      </c>
      <c r="AJ41" s="20">
        <v>346530</v>
      </c>
      <c r="AK41" s="20">
        <v>10932</v>
      </c>
      <c r="AL41" s="20">
        <v>11502</v>
      </c>
      <c r="AM41" s="20">
        <v>6656</v>
      </c>
      <c r="AN41" s="7" t="str">
        <f>IF('内訳（地積等１）○'!IN41+SUM(D41,Q41)='内訳（地積等２）○'!AD41,"○","ERRRR")</f>
        <v>○</v>
      </c>
      <c r="AO41" s="7" t="str">
        <f>IF('内訳（地積等１）○'!IO41+SUM(E41,R41)='内訳（地積等２）○'!AE41,"○","ERRRR")</f>
        <v>○</v>
      </c>
      <c r="AP41" s="7" t="str">
        <f>IF('内訳（地積等１）○'!IP41+SUM(F41,S41)='内訳（地積等２）○'!AF41,"○","ERRRR")</f>
        <v>○</v>
      </c>
      <c r="AQ41" s="7" t="str">
        <f>IF('内訳（地積等１）○'!IQ41+SUM(G41,T41)='内訳（地積等２）○'!AG41,"○","ERRRR")</f>
        <v>○</v>
      </c>
      <c r="AR41" s="7" t="str">
        <f>IF('内訳（地積等１）○'!IR41+SUM(H41,U41)='内訳（地積等２）○'!AH41,"○","ERRRR")</f>
        <v>○</v>
      </c>
      <c r="AS41" s="7" t="str">
        <f>IF('内訳（地積等１）○'!IS41+SUM(J41,W41)='内訳（地積等２）○'!AJ41,"○","ERRRR")</f>
        <v>○</v>
      </c>
      <c r="AT41" s="7" t="str">
        <f>IF('内訳（地積等１）○'!IT41+SUM(K41,X41)='内訳（地積等２）○'!AK41,"○","ERRRR")</f>
        <v>○</v>
      </c>
      <c r="AU41" s="7" t="str">
        <f>IF('内訳（地積等１）○'!IU41+SUM(L41,Y41)='内訳（地積等２）○'!AL41,"○","ERRRR")</f>
        <v>○</v>
      </c>
      <c r="AV41" s="7" t="str">
        <f>IF('内訳（地積等１）○'!IV41+SUM(M41,Z41)='内訳（地積等２）○'!AM41,"○","ERRRR")</f>
        <v>○</v>
      </c>
    </row>
    <row r="42" spans="2:48" s="7" customFormat="1" ht="15" customHeight="1">
      <c r="B42" s="18">
        <v>37</v>
      </c>
      <c r="C42" s="19" t="s">
        <v>90</v>
      </c>
      <c r="D42" s="20">
        <v>1493977</v>
      </c>
      <c r="E42" s="20">
        <v>422009</v>
      </c>
      <c r="F42" s="20">
        <v>330174</v>
      </c>
      <c r="G42" s="20">
        <v>333521</v>
      </c>
      <c r="H42" s="20">
        <v>329984</v>
      </c>
      <c r="I42" s="20">
        <v>230218</v>
      </c>
      <c r="J42" s="20">
        <v>227249</v>
      </c>
      <c r="K42" s="20">
        <v>1682</v>
      </c>
      <c r="L42" s="20">
        <v>532</v>
      </c>
      <c r="M42" s="20">
        <v>399</v>
      </c>
      <c r="O42" s="18">
        <v>37</v>
      </c>
      <c r="P42" s="19" t="str">
        <f t="shared" si="5"/>
        <v>久米島町</v>
      </c>
      <c r="Q42" s="20">
        <v>10925663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17872</v>
      </c>
      <c r="Y42" s="20">
        <v>0</v>
      </c>
      <c r="Z42" s="20">
        <v>0</v>
      </c>
      <c r="AB42" s="18">
        <v>37</v>
      </c>
      <c r="AC42" s="19" t="str">
        <f t="shared" si="6"/>
        <v>久米島町</v>
      </c>
      <c r="AD42" s="20">
        <v>37491017</v>
      </c>
      <c r="AE42" s="20">
        <v>26008983</v>
      </c>
      <c r="AF42" s="20">
        <v>20467677</v>
      </c>
      <c r="AG42" s="20">
        <v>14633645</v>
      </c>
      <c r="AH42" s="20">
        <v>14352816</v>
      </c>
      <c r="AI42" s="20">
        <v>5298143</v>
      </c>
      <c r="AJ42" s="20">
        <v>5129228</v>
      </c>
      <c r="AK42" s="20">
        <v>22962</v>
      </c>
      <c r="AL42" s="20">
        <v>37649</v>
      </c>
      <c r="AM42" s="20">
        <v>27957</v>
      </c>
      <c r="AN42" s="7" t="str">
        <f>IF('内訳（地積等１）○'!IN42+SUM(D42,Q42)='内訳（地積等２）○'!AD42,"○","ERRRR")</f>
        <v>○</v>
      </c>
      <c r="AO42" s="7" t="str">
        <f>IF('内訳（地積等１）○'!IO42+SUM(E42,R42)='内訳（地積等２）○'!AE42,"○","ERRRR")</f>
        <v>○</v>
      </c>
      <c r="AP42" s="7" t="str">
        <f>IF('内訳（地積等１）○'!IP42+SUM(F42,S42)='内訳（地積等２）○'!AF42,"○","ERRRR")</f>
        <v>○</v>
      </c>
      <c r="AQ42" s="7" t="str">
        <f>IF('内訳（地積等１）○'!IQ42+SUM(G42,T42)='内訳（地積等２）○'!AG42,"○","ERRRR")</f>
        <v>○</v>
      </c>
      <c r="AR42" s="7" t="str">
        <f>IF('内訳（地積等１）○'!IR42+SUM(H42,U42)='内訳（地積等２）○'!AH42,"○","ERRRR")</f>
        <v>○</v>
      </c>
      <c r="AS42" s="7" t="str">
        <f>IF('内訳（地積等１）○'!IS42+SUM(J42,W42)='内訳（地積等２）○'!AJ42,"○","ERRRR")</f>
        <v>○</v>
      </c>
      <c r="AT42" s="7" t="str">
        <f>IF('内訳（地積等１）○'!IT42+SUM(K42,X42)='内訳（地積等２）○'!AK42,"○","ERRRR")</f>
        <v>○</v>
      </c>
      <c r="AU42" s="7" t="str">
        <f>IF('内訳（地積等１）○'!IU42+SUM(L42,Y42)='内訳（地積等２）○'!AL42,"○","ERRRR")</f>
        <v>○</v>
      </c>
      <c r="AV42" s="7" t="str">
        <f>IF('内訳（地積等１）○'!IV42+SUM(M42,Z42)='内訳（地積等２）○'!AM42,"○","ERRRR")</f>
        <v>○</v>
      </c>
    </row>
    <row r="43" spans="2:48" s="7" customFormat="1" ht="15" customHeight="1">
      <c r="B43" s="18">
        <v>38</v>
      </c>
      <c r="C43" s="19" t="s">
        <v>91</v>
      </c>
      <c r="D43" s="20">
        <v>381623</v>
      </c>
      <c r="E43" s="20">
        <v>1332615</v>
      </c>
      <c r="F43" s="20">
        <v>1251849</v>
      </c>
      <c r="G43" s="20">
        <v>3015337</v>
      </c>
      <c r="H43" s="20">
        <v>2987071</v>
      </c>
      <c r="I43" s="20">
        <v>1886805</v>
      </c>
      <c r="J43" s="20">
        <v>1870153</v>
      </c>
      <c r="K43" s="20">
        <v>954</v>
      </c>
      <c r="L43" s="20">
        <v>2001</v>
      </c>
      <c r="M43" s="20">
        <v>1784</v>
      </c>
      <c r="O43" s="18">
        <v>38</v>
      </c>
      <c r="P43" s="19" t="str">
        <f t="shared" si="5"/>
        <v>八重瀬町</v>
      </c>
      <c r="Q43" s="20">
        <v>3124371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16771</v>
      </c>
      <c r="Y43" s="20">
        <v>0</v>
      </c>
      <c r="Z43" s="20">
        <v>0</v>
      </c>
      <c r="AB43" s="18">
        <v>38</v>
      </c>
      <c r="AC43" s="19" t="str">
        <f t="shared" si="6"/>
        <v>八重瀬町</v>
      </c>
      <c r="AD43" s="20">
        <v>4481518</v>
      </c>
      <c r="AE43" s="20">
        <v>20832493</v>
      </c>
      <c r="AF43" s="20">
        <v>16661732</v>
      </c>
      <c r="AG43" s="20">
        <v>67366785</v>
      </c>
      <c r="AH43" s="20">
        <v>66947003</v>
      </c>
      <c r="AI43" s="20">
        <v>20730341</v>
      </c>
      <c r="AJ43" s="20">
        <v>20488980</v>
      </c>
      <c r="AK43" s="20">
        <v>20234</v>
      </c>
      <c r="AL43" s="20">
        <v>33063</v>
      </c>
      <c r="AM43" s="20">
        <v>27856</v>
      </c>
      <c r="AN43" s="7" t="str">
        <f>IF('内訳（地積等１）○'!IN43+SUM(D43,Q43)='内訳（地積等２）○'!AD43,"○","ERRRR")</f>
        <v>○</v>
      </c>
      <c r="AO43" s="7" t="str">
        <f>IF('内訳（地積等１）○'!IO43+SUM(E43,R43)='内訳（地積等２）○'!AE43,"○","ERRRR")</f>
        <v>○</v>
      </c>
      <c r="AP43" s="7" t="str">
        <f>IF('内訳（地積等１）○'!IP43+SUM(F43,S43)='内訳（地積等２）○'!AF43,"○","ERRRR")</f>
        <v>○</v>
      </c>
      <c r="AQ43" s="7" t="str">
        <f>IF('内訳（地積等１）○'!IQ43+SUM(G43,T43)='内訳（地積等２）○'!AG43,"○","ERRRR")</f>
        <v>○</v>
      </c>
      <c r="AR43" s="7" t="str">
        <f>IF('内訳（地積等１）○'!IR43+SUM(H43,U43)='内訳（地積等２）○'!AH43,"○","ERRRR")</f>
        <v>○</v>
      </c>
      <c r="AS43" s="7" t="str">
        <f>IF('内訳（地積等１）○'!IS43+SUM(J43,W43)='内訳（地積等２）○'!AJ43,"○","ERRRR")</f>
        <v>○</v>
      </c>
      <c r="AT43" s="7" t="str">
        <f>IF('内訳（地積等１）○'!IT43+SUM(K43,X43)='内訳（地積等２）○'!AK43,"○","ERRRR")</f>
        <v>○</v>
      </c>
      <c r="AU43" s="7" t="str">
        <f>IF('内訳（地積等１）○'!IU43+SUM(L43,Y43)='内訳（地積等２）○'!AL43,"○","ERRRR")</f>
        <v>○</v>
      </c>
      <c r="AV43" s="7" t="str">
        <f>IF('内訳（地積等１）○'!IV43+SUM(M43,Z43)='内訳（地積等２）○'!AM43,"○","ERRRR")</f>
        <v>○</v>
      </c>
    </row>
    <row r="44" spans="2:48" s="7" customFormat="1" ht="15" customHeight="1">
      <c r="B44" s="18">
        <v>39</v>
      </c>
      <c r="C44" s="19" t="s">
        <v>92</v>
      </c>
      <c r="D44" s="20">
        <v>599662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140</v>
      </c>
      <c r="L44" s="20">
        <v>0</v>
      </c>
      <c r="M44" s="20">
        <v>0</v>
      </c>
      <c r="O44" s="18">
        <v>39</v>
      </c>
      <c r="P44" s="19" t="str">
        <f t="shared" si="5"/>
        <v>多良間村</v>
      </c>
      <c r="Q44" s="20">
        <v>1377826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1132</v>
      </c>
      <c r="Y44" s="20">
        <v>0</v>
      </c>
      <c r="Z44" s="20">
        <v>0</v>
      </c>
      <c r="AB44" s="18">
        <v>39</v>
      </c>
      <c r="AC44" s="19" t="str">
        <f t="shared" si="6"/>
        <v>多良間村</v>
      </c>
      <c r="AD44" s="20">
        <v>5070913</v>
      </c>
      <c r="AE44" s="20">
        <v>11382206</v>
      </c>
      <c r="AF44" s="20">
        <v>10538630</v>
      </c>
      <c r="AG44" s="20">
        <v>1616221</v>
      </c>
      <c r="AH44" s="20">
        <v>1551811</v>
      </c>
      <c r="AI44" s="20">
        <v>718401</v>
      </c>
      <c r="AJ44" s="20">
        <v>686766</v>
      </c>
      <c r="AK44" s="20">
        <v>1564</v>
      </c>
      <c r="AL44" s="20">
        <v>5582</v>
      </c>
      <c r="AM44" s="20">
        <v>5028</v>
      </c>
      <c r="AN44" s="7" t="str">
        <f>IF('内訳（地積等１）○'!IN44+SUM(D44,Q44)='内訳（地積等２）○'!AD44,"○","ERRRR")</f>
        <v>○</v>
      </c>
      <c r="AO44" s="7" t="str">
        <f>IF('内訳（地積等１）○'!IO44+SUM(E44,R44)='内訳（地積等２）○'!AE44,"○","ERRRR")</f>
        <v>○</v>
      </c>
      <c r="AP44" s="7" t="str">
        <f>IF('内訳（地積等１）○'!IP44+SUM(F44,S44)='内訳（地積等２）○'!AF44,"○","ERRRR")</f>
        <v>○</v>
      </c>
      <c r="AQ44" s="7" t="str">
        <f>IF('内訳（地積等１）○'!IQ44+SUM(G44,T44)='内訳（地積等２）○'!AG44,"○","ERRRR")</f>
        <v>○</v>
      </c>
      <c r="AR44" s="7" t="str">
        <f>IF('内訳（地積等１）○'!IR44+SUM(H44,U44)='内訳（地積等２）○'!AH44,"○","ERRRR")</f>
        <v>○</v>
      </c>
      <c r="AS44" s="7" t="str">
        <f>IF('内訳（地積等１）○'!IS44+SUM(J44,W44)='内訳（地積等２）○'!AJ44,"○","ERRRR")</f>
        <v>○</v>
      </c>
      <c r="AT44" s="7" t="str">
        <f>IF('内訳（地積等１）○'!IT44+SUM(K44,X44)='内訳（地積等２）○'!AK44,"○","ERRRR")</f>
        <v>○</v>
      </c>
      <c r="AU44" s="7" t="str">
        <f>IF('内訳（地積等１）○'!IU44+SUM(L44,Y44)='内訳（地積等２）○'!AL44,"○","ERRRR")</f>
        <v>○</v>
      </c>
      <c r="AV44" s="7" t="str">
        <f>IF('内訳（地積等１）○'!IV44+SUM(M44,Z44)='内訳（地積等２）○'!AM44,"○","ERRRR")</f>
        <v>○</v>
      </c>
    </row>
    <row r="45" spans="2:48" s="7" customFormat="1" ht="15" customHeight="1">
      <c r="B45" s="18">
        <v>40</v>
      </c>
      <c r="C45" s="19" t="s">
        <v>93</v>
      </c>
      <c r="D45" s="20">
        <v>1346615</v>
      </c>
      <c r="E45" s="20">
        <v>359641</v>
      </c>
      <c r="F45" s="20">
        <v>327586</v>
      </c>
      <c r="G45" s="20">
        <v>18787</v>
      </c>
      <c r="H45" s="20">
        <v>17924</v>
      </c>
      <c r="I45" s="20">
        <v>18528</v>
      </c>
      <c r="J45" s="20">
        <v>17694</v>
      </c>
      <c r="K45" s="20">
        <v>1241</v>
      </c>
      <c r="L45" s="20">
        <v>403</v>
      </c>
      <c r="M45" s="20">
        <v>342</v>
      </c>
      <c r="O45" s="18">
        <v>40</v>
      </c>
      <c r="P45" s="19" t="str">
        <f t="shared" si="5"/>
        <v>竹 富 町</v>
      </c>
      <c r="Q45" s="20">
        <v>12609932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9568</v>
      </c>
      <c r="Y45" s="20">
        <v>0</v>
      </c>
      <c r="Z45" s="20">
        <v>0</v>
      </c>
      <c r="AB45" s="18">
        <v>40</v>
      </c>
      <c r="AC45" s="19" t="str">
        <f t="shared" si="6"/>
        <v>竹 富 町</v>
      </c>
      <c r="AD45" s="20">
        <v>280999846</v>
      </c>
      <c r="AE45" s="20">
        <v>53070154</v>
      </c>
      <c r="AF45" s="20">
        <v>46176672</v>
      </c>
      <c r="AG45" s="20">
        <v>7437075</v>
      </c>
      <c r="AH45" s="20">
        <v>7130388</v>
      </c>
      <c r="AI45" s="20">
        <v>3976878</v>
      </c>
      <c r="AJ45" s="20">
        <v>3822857</v>
      </c>
      <c r="AK45" s="20">
        <v>13514</v>
      </c>
      <c r="AL45" s="20">
        <v>26725</v>
      </c>
      <c r="AM45" s="20">
        <v>20438</v>
      </c>
      <c r="AN45" s="7" t="str">
        <f>IF('内訳（地積等１）○'!IN45+SUM(D45,Q45)='内訳（地積等２）○'!AD45,"○","ERRRR")</f>
        <v>○</v>
      </c>
      <c r="AO45" s="7" t="str">
        <f>IF('内訳（地積等１）○'!IO45+SUM(E45,R45)='内訳（地積等２）○'!AE45,"○","ERRRR")</f>
        <v>○</v>
      </c>
      <c r="AP45" s="7" t="str">
        <f>IF('内訳（地積等１）○'!IP45+SUM(F45,S45)='内訳（地積等２）○'!AF45,"○","ERRRR")</f>
        <v>○</v>
      </c>
      <c r="AQ45" s="7" t="str">
        <f>IF('内訳（地積等１）○'!IQ45+SUM(G45,T45)='内訳（地積等２）○'!AG45,"○","ERRRR")</f>
        <v>○</v>
      </c>
      <c r="AR45" s="7" t="str">
        <f>IF('内訳（地積等１）○'!IR45+SUM(H45,U45)='内訳（地積等２）○'!AH45,"○","ERRRR")</f>
        <v>○</v>
      </c>
      <c r="AS45" s="7" t="str">
        <f>IF('内訳（地積等１）○'!IS45+SUM(J45,W45)='内訳（地積等２）○'!AJ45,"○","ERRRR")</f>
        <v>○</v>
      </c>
      <c r="AT45" s="7" t="str">
        <f>IF('内訳（地積等１）○'!IT45+SUM(K45,X45)='内訳（地積等２）○'!AK45,"○","ERRRR")</f>
        <v>○</v>
      </c>
      <c r="AU45" s="7" t="str">
        <f>IF('内訳（地積等１）○'!IU45+SUM(L45,Y45)='内訳（地積等２）○'!AL45,"○","ERRRR")</f>
        <v>○</v>
      </c>
      <c r="AV45" s="7" t="str">
        <f>IF('内訳（地積等１）○'!IV45+SUM(M45,Z45)='内訳（地積等２）○'!AM45,"○","ERRRR")</f>
        <v>○</v>
      </c>
    </row>
    <row r="46" spans="2:48" s="7" customFormat="1" ht="15" customHeight="1">
      <c r="B46" s="18">
        <v>41</v>
      </c>
      <c r="C46" s="19" t="s">
        <v>94</v>
      </c>
      <c r="D46" s="20">
        <v>1009751</v>
      </c>
      <c r="E46" s="20">
        <v>287516</v>
      </c>
      <c r="F46" s="20">
        <v>258802</v>
      </c>
      <c r="G46" s="20">
        <v>15514</v>
      </c>
      <c r="H46" s="20">
        <v>13662</v>
      </c>
      <c r="I46" s="20">
        <v>12978</v>
      </c>
      <c r="J46" s="20">
        <v>11573</v>
      </c>
      <c r="K46" s="20">
        <v>398</v>
      </c>
      <c r="L46" s="20">
        <v>132</v>
      </c>
      <c r="M46" s="20">
        <v>101</v>
      </c>
      <c r="O46" s="18">
        <v>41</v>
      </c>
      <c r="P46" s="19" t="str">
        <f t="shared" si="5"/>
        <v>与那国町</v>
      </c>
      <c r="Q46" s="20">
        <v>1319794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2731</v>
      </c>
      <c r="Y46" s="20">
        <v>0</v>
      </c>
      <c r="Z46" s="20">
        <v>0</v>
      </c>
      <c r="AB46" s="18">
        <v>41</v>
      </c>
      <c r="AC46" s="19" t="str">
        <f t="shared" si="6"/>
        <v>与那国町</v>
      </c>
      <c r="AD46" s="20">
        <v>16282213</v>
      </c>
      <c r="AE46" s="20">
        <v>11570036</v>
      </c>
      <c r="AF46" s="20">
        <v>8916316</v>
      </c>
      <c r="AG46" s="20">
        <v>2232893</v>
      </c>
      <c r="AH46" s="20">
        <v>2077479</v>
      </c>
      <c r="AI46" s="20">
        <v>971584</v>
      </c>
      <c r="AJ46" s="20">
        <v>899339</v>
      </c>
      <c r="AK46" s="20">
        <v>4000</v>
      </c>
      <c r="AL46" s="20">
        <v>5670</v>
      </c>
      <c r="AM46" s="20">
        <v>4160</v>
      </c>
      <c r="AN46" s="7" t="str">
        <f>IF('内訳（地積等１）○'!IN46+SUM(D46,Q46)='内訳（地積等２）○'!AD46,"○","ERRRR")</f>
        <v>○</v>
      </c>
      <c r="AO46" s="7" t="str">
        <f>IF('内訳（地積等１）○'!IO46+SUM(E46,R46)='内訳（地積等２）○'!AE46,"○","ERRRR")</f>
        <v>○</v>
      </c>
      <c r="AP46" s="7" t="str">
        <f>IF('内訳（地積等１）○'!IP46+SUM(F46,S46)='内訳（地積等２）○'!AF46,"○","ERRRR")</f>
        <v>○</v>
      </c>
      <c r="AQ46" s="7" t="str">
        <f>IF('内訳（地積等１）○'!IQ46+SUM(G46,T46)='内訳（地積等２）○'!AG46,"○","ERRRR")</f>
        <v>○</v>
      </c>
      <c r="AR46" s="7" t="str">
        <f>IF('内訳（地積等１）○'!IR46+SUM(H46,U46)='内訳（地積等２）○'!AH46,"○","ERRRR")</f>
        <v>○</v>
      </c>
      <c r="AS46" s="7" t="str">
        <f>IF('内訳（地積等１）○'!IS46+SUM(J46,W46)='内訳（地積等２）○'!AJ46,"○","ERRRR")</f>
        <v>○</v>
      </c>
      <c r="AT46" s="7" t="str">
        <f>IF('内訳（地積等１）○'!IT46+SUM(K46,X46)='内訳（地積等２）○'!AK46,"○","ERRRR")</f>
        <v>○</v>
      </c>
      <c r="AU46" s="7" t="str">
        <f>IF('内訳（地積等１）○'!IU46+SUM(L46,Y46)='内訳（地積等２）○'!AL46,"○","ERRRR")</f>
        <v>○</v>
      </c>
      <c r="AV46" s="7" t="str">
        <f>IF('内訳（地積等１）○'!IV46+SUM(M46,Z46)='内訳（地積等２）○'!AM46,"○","ERRRR")</f>
        <v>○</v>
      </c>
    </row>
    <row r="47" spans="2:48" s="7" customFormat="1" ht="15" customHeight="1">
      <c r="B47" s="35"/>
      <c r="C47" s="36" t="s">
        <v>44</v>
      </c>
      <c r="D47" s="37">
        <f>SUM(D17:D46)</f>
        <v>58585784</v>
      </c>
      <c r="E47" s="37">
        <f aca="true" t="shared" si="7" ref="E47:M47">SUM(E17:E46)</f>
        <v>50046915</v>
      </c>
      <c r="F47" s="37">
        <f t="shared" si="7"/>
        <v>46899319</v>
      </c>
      <c r="G47" s="37">
        <f t="shared" si="7"/>
        <v>380964631</v>
      </c>
      <c r="H47" s="37">
        <f t="shared" si="7"/>
        <v>380614674</v>
      </c>
      <c r="I47" s="37">
        <f t="shared" si="7"/>
        <v>232140589</v>
      </c>
      <c r="J47" s="37">
        <f t="shared" si="7"/>
        <v>231865836</v>
      </c>
      <c r="K47" s="37">
        <f t="shared" si="7"/>
        <v>21892</v>
      </c>
      <c r="L47" s="37">
        <f t="shared" si="7"/>
        <v>65335</v>
      </c>
      <c r="M47" s="37">
        <f t="shared" si="7"/>
        <v>58079</v>
      </c>
      <c r="O47" s="35"/>
      <c r="P47" s="36" t="s">
        <v>44</v>
      </c>
      <c r="Q47" s="37">
        <f aca="true" t="shared" si="8" ref="Q47:Z47">SUM(Q17:Q46)</f>
        <v>125679509</v>
      </c>
      <c r="R47" s="37">
        <f t="shared" si="8"/>
        <v>0</v>
      </c>
      <c r="S47" s="37">
        <f t="shared" si="8"/>
        <v>0</v>
      </c>
      <c r="T47" s="37">
        <f t="shared" si="8"/>
        <v>0</v>
      </c>
      <c r="U47" s="37">
        <f t="shared" si="8"/>
        <v>0</v>
      </c>
      <c r="V47" s="37">
        <f t="shared" si="8"/>
        <v>0</v>
      </c>
      <c r="W47" s="37">
        <f t="shared" si="8"/>
        <v>0</v>
      </c>
      <c r="X47" s="37">
        <f t="shared" si="8"/>
        <v>236813</v>
      </c>
      <c r="Y47" s="37">
        <f t="shared" si="8"/>
        <v>0</v>
      </c>
      <c r="Z47" s="37">
        <f t="shared" si="8"/>
        <v>0</v>
      </c>
      <c r="AB47" s="35"/>
      <c r="AC47" s="36" t="s">
        <v>44</v>
      </c>
      <c r="AD47" s="37">
        <f aca="true" t="shared" si="9" ref="AD47:AM47">SUM(AD17:AD46)</f>
        <v>748417650</v>
      </c>
      <c r="AE47" s="37">
        <f t="shared" si="9"/>
        <v>489736667</v>
      </c>
      <c r="AF47" s="37">
        <f t="shared" si="9"/>
        <v>395855536</v>
      </c>
      <c r="AG47" s="37">
        <f t="shared" si="9"/>
        <v>1256028230</v>
      </c>
      <c r="AH47" s="37">
        <f t="shared" si="9"/>
        <v>1248131834</v>
      </c>
      <c r="AI47" s="37">
        <f t="shared" si="9"/>
        <v>512671249</v>
      </c>
      <c r="AJ47" s="37">
        <f t="shared" si="9"/>
        <v>509389584</v>
      </c>
      <c r="AK47" s="37">
        <f t="shared" si="9"/>
        <v>305587</v>
      </c>
      <c r="AL47" s="37">
        <f t="shared" si="9"/>
        <v>581169</v>
      </c>
      <c r="AM47" s="37">
        <f t="shared" si="9"/>
        <v>442785</v>
      </c>
      <c r="AN47" s="7" t="str">
        <f>IF('内訳（地積等１）○'!IN47+SUM(D47,Q47)='内訳（地積等２）○'!AD47,"○","ERRRR")</f>
        <v>○</v>
      </c>
      <c r="AO47" s="7" t="str">
        <f>IF('内訳（地積等１）○'!IO47+SUM(E47,R47)='内訳（地積等２）○'!AE47,"○","ERRRR")</f>
        <v>○</v>
      </c>
      <c r="AP47" s="7" t="str">
        <f>IF('内訳（地積等１）○'!IP47+SUM(F47,S47)='内訳（地積等２）○'!AF47,"○","ERRRR")</f>
        <v>○</v>
      </c>
      <c r="AQ47" s="7" t="str">
        <f>IF('内訳（地積等１）○'!IQ47+SUM(G47,T47)='内訳（地積等２）○'!AG47,"○","ERRRR")</f>
        <v>○</v>
      </c>
      <c r="AR47" s="7" t="str">
        <f>IF('内訳（地積等１）○'!IR47+SUM(H47,U47)='内訳（地積等２）○'!AH47,"○","ERRRR")</f>
        <v>○</v>
      </c>
      <c r="AS47" s="7" t="str">
        <f>IF('内訳（地積等１）○'!IS47+SUM(J47,W47)='内訳（地積等２）○'!AJ47,"○","ERRRR")</f>
        <v>○</v>
      </c>
      <c r="AT47" s="7" t="str">
        <f>IF('内訳（地積等１）○'!IT47+SUM(K47,X47)='内訳（地積等２）○'!AK47,"○","ERRRR")</f>
        <v>○</v>
      </c>
      <c r="AU47" s="7" t="str">
        <f>IF('内訳（地積等１）○'!IU47+SUM(L47,Y47)='内訳（地積等２）○'!AL47,"○","ERRRR")</f>
        <v>○</v>
      </c>
      <c r="AV47" s="7" t="str">
        <f>IF('内訳（地積等１）○'!IV47+SUM(M47,Z47)='内訳（地積等２）○'!AM47,"○","ERRRR")</f>
        <v>○</v>
      </c>
    </row>
    <row r="48" spans="2:48" s="42" customFormat="1" ht="15" customHeight="1">
      <c r="B48" s="38"/>
      <c r="C48" s="39" t="s">
        <v>45</v>
      </c>
      <c r="D48" s="40">
        <f>SUM(D47,D16)</f>
        <v>89790477</v>
      </c>
      <c r="E48" s="40">
        <f aca="true" t="shared" si="10" ref="E48:M48">SUM(E47,E16)</f>
        <v>111445062</v>
      </c>
      <c r="F48" s="40">
        <f t="shared" si="10"/>
        <v>107227827</v>
      </c>
      <c r="G48" s="40">
        <f t="shared" si="10"/>
        <v>1231179573</v>
      </c>
      <c r="H48" s="40">
        <f t="shared" si="10"/>
        <v>1230444125</v>
      </c>
      <c r="I48" s="40">
        <f t="shared" si="10"/>
        <v>749781003</v>
      </c>
      <c r="J48" s="40">
        <f t="shared" si="10"/>
        <v>749258301</v>
      </c>
      <c r="K48" s="40">
        <f t="shared" si="10"/>
        <v>45876</v>
      </c>
      <c r="L48" s="40">
        <f t="shared" si="10"/>
        <v>155953</v>
      </c>
      <c r="M48" s="40">
        <f t="shared" si="10"/>
        <v>144963</v>
      </c>
      <c r="N48" s="7"/>
      <c r="O48" s="38"/>
      <c r="P48" s="39" t="s">
        <v>45</v>
      </c>
      <c r="Q48" s="40">
        <f aca="true" t="shared" si="11" ref="Q48:Z48">SUM(Q47,Q16)</f>
        <v>248474032</v>
      </c>
      <c r="R48" s="40">
        <f t="shared" si="11"/>
        <v>0</v>
      </c>
      <c r="S48" s="40">
        <f t="shared" si="11"/>
        <v>0</v>
      </c>
      <c r="T48" s="40">
        <f t="shared" si="11"/>
        <v>0</v>
      </c>
      <c r="U48" s="40">
        <f t="shared" si="11"/>
        <v>0</v>
      </c>
      <c r="V48" s="40">
        <f t="shared" si="11"/>
        <v>0</v>
      </c>
      <c r="W48" s="40">
        <f t="shared" si="11"/>
        <v>0</v>
      </c>
      <c r="X48" s="40">
        <f t="shared" si="11"/>
        <v>625883</v>
      </c>
      <c r="Y48" s="40">
        <f t="shared" si="11"/>
        <v>0</v>
      </c>
      <c r="Z48" s="40">
        <f t="shared" si="11"/>
        <v>0</v>
      </c>
      <c r="AA48" s="7"/>
      <c r="AB48" s="38"/>
      <c r="AC48" s="39" t="s">
        <v>45</v>
      </c>
      <c r="AD48" s="40">
        <f aca="true" t="shared" si="12" ref="AD48:AM48">SUM(AD47,AD16)</f>
        <v>1137612944</v>
      </c>
      <c r="AE48" s="40">
        <f t="shared" si="12"/>
        <v>1044015203</v>
      </c>
      <c r="AF48" s="40">
        <f t="shared" si="12"/>
        <v>869463177</v>
      </c>
      <c r="AG48" s="40">
        <f t="shared" si="12"/>
        <v>5558226465</v>
      </c>
      <c r="AH48" s="40">
        <f t="shared" si="12"/>
        <v>5539966677</v>
      </c>
      <c r="AI48" s="40">
        <f t="shared" si="12"/>
        <v>2163101908</v>
      </c>
      <c r="AJ48" s="40">
        <f t="shared" si="12"/>
        <v>2156175360</v>
      </c>
      <c r="AK48" s="40">
        <f t="shared" si="12"/>
        <v>771247</v>
      </c>
      <c r="AL48" s="40">
        <f t="shared" si="12"/>
        <v>1395542</v>
      </c>
      <c r="AM48" s="40">
        <f t="shared" si="12"/>
        <v>1157629</v>
      </c>
      <c r="AN48" s="42" t="str">
        <f>IF('内訳（地積等１）○'!IN48+SUM(D48,Q48)='内訳（地積等２）○'!AD48,"○","ERRRR")</f>
        <v>○</v>
      </c>
      <c r="AO48" s="42" t="str">
        <f>IF('内訳（地積等１）○'!IO48+SUM(E48,R48)='内訳（地積等２）○'!AE48,"○","ERRRR")</f>
        <v>○</v>
      </c>
      <c r="AP48" s="42" t="str">
        <f>IF('内訳（地積等１）○'!IP48+SUM(F48,S48)='内訳（地積等２）○'!AF48,"○","ERRRR")</f>
        <v>○</v>
      </c>
      <c r="AQ48" s="42" t="str">
        <f>IF('内訳（地積等１）○'!IQ48+SUM(G48,T48)='内訳（地積等２）○'!AG48,"○","ERRRR")</f>
        <v>○</v>
      </c>
      <c r="AR48" s="42" t="str">
        <f>IF('内訳（地積等１）○'!IR48+SUM(H48,U48)='内訳（地積等２）○'!AH48,"○","ERRRR")</f>
        <v>○</v>
      </c>
      <c r="AS48" s="42" t="str">
        <f>IF('内訳（地積等１）○'!IS48+SUM(J48,W48)='内訳（地積等２）○'!AJ48,"○","ERRRR")</f>
        <v>○</v>
      </c>
      <c r="AT48" s="42" t="str">
        <f>IF('内訳（地積等１）○'!IT48+SUM(K48,X48)='内訳（地積等２）○'!AK48,"○","ERRRR")</f>
        <v>○</v>
      </c>
      <c r="AU48" s="42" t="str">
        <f>IF('内訳（地積等１）○'!IU48+SUM(L48,Y48)='内訳（地積等２）○'!AL48,"○","ERRRR")</f>
        <v>○</v>
      </c>
      <c r="AV48" s="42" t="str">
        <f>IF('内訳（地積等１）○'!IV48+SUM(M48,Z48)='内訳（地積等２）○'!AM48,"○","ERRRR")</f>
        <v>○</v>
      </c>
    </row>
  </sheetData>
  <sheetProtection/>
  <mergeCells count="18">
    <mergeCell ref="T3:U3"/>
    <mergeCell ref="V3:W3"/>
    <mergeCell ref="AG3:AH3"/>
    <mergeCell ref="AD3:AF3"/>
    <mergeCell ref="AK3:AM3"/>
    <mergeCell ref="X3:Z3"/>
    <mergeCell ref="AB3:AB4"/>
    <mergeCell ref="AC3:AC4"/>
    <mergeCell ref="AI3:AJ3"/>
    <mergeCell ref="B3:B4"/>
    <mergeCell ref="C3:C4"/>
    <mergeCell ref="D3:F3"/>
    <mergeCell ref="G3:H3"/>
    <mergeCell ref="Q3:S3"/>
    <mergeCell ref="I3:J3"/>
    <mergeCell ref="K3:M3"/>
    <mergeCell ref="O3:O4"/>
    <mergeCell ref="P3:P4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4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2014-01-16T02:22:19Z</cp:lastPrinted>
  <dcterms:created xsi:type="dcterms:W3CDTF">2003-03-10T08:29:16Z</dcterms:created>
  <dcterms:modified xsi:type="dcterms:W3CDTF">2014-08-12T11:03:05Z</dcterms:modified>
  <cp:category/>
  <cp:version/>
  <cp:contentType/>
  <cp:contentStatus/>
</cp:coreProperties>
</file>