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zamami\Desktop\令和４年度\庁内照会等\公営企業に係る経営比較分析表\"/>
    </mc:Choice>
  </mc:AlternateContent>
  <xr:revisionPtr revIDLastSave="0" documentId="13_ncr:1_{1FAC3308-1402-4FF6-B9B7-426626224E40}" xr6:coauthVersionLast="47" xr6:coauthVersionMax="47" xr10:uidLastSave="{00000000-0000-0000-0000-000000000000}"/>
  <workbookProtection workbookAlgorithmName="SHA-512" workbookHashValue="gVzyZCd2qH+bpdN7PBQXcDh+LoeCvgG8OJUA57zkPsA8TdLFVB3NfuFqum2I6w7IinzCZK6teT0e37Z1r9Saeg==" workbookSaltValue="vGhVB919pOYU17uuRoHWSQ=="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H85" i="4"/>
  <c r="E85" i="4"/>
  <c r="AT10" i="4"/>
  <c r="AL10" i="4"/>
  <c r="W10" i="4"/>
  <c r="P10" i="4"/>
  <c r="B10" i="4"/>
  <c r="BB8" i="4"/>
  <c r="AT8" i="4"/>
  <c r="AL8" i="4"/>
  <c r="AD8" i="4"/>
  <c r="P8" i="4"/>
  <c r="B6" i="4"/>
</calcChain>
</file>

<file path=xl/sharedStrings.xml><?xml version="1.0" encoding="utf-8"?>
<sst xmlns="http://schemas.openxmlformats.org/spreadsheetml/2006/main" count="233" uniqueCount="118">
  <si>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</si>
  <si>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</si>
  <si>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</si>
  <si>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</si>
  <si>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</si>
  <si>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</si>
  <si>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</si>
  <si>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</si>
  <si>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</si>
  <si>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</si>
  <si>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</si>
  <si>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</si>
  <si>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</si>
  <si>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</si>
  <si>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</si>
  <si>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</si>
  <si>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</si>
  <si>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</si>
  <si>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</si>
  <si>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</si>
  <si>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</si>
  <si>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</si>
  <si>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</si>
  <si>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</si>
  <si>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</si>
  <si>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</si>
  <si>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</si>
  <si>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</si>
  <si>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</si>
  <si>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</si>
  <si>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</si>
  <si>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</si>
  <si>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</si>
  <si>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</si>
  <si>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</si>
  <si>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</si>
  <si>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</si>
  <si>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</si>
  <si>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</si>
  <si>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</si>
  <si>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</si>
  <si>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</si>
  <si>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</si>
  <si>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</si>
  <si>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</si>
  <si>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</si>
  <si>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</si>
  <si>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</si>
  <si>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</si>
  <si>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</si>
  <si>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</si>
  <si>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</si>
  <si>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</si>
  <si>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</si>
  <si>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</si>
  <si>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</si>
  <si>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</si>
  <si>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</si>
  <si>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</si>
  <si>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</si>
  <si>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</si>
  <si>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</si>
  <si>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</si>
  <si>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</si>
  <si>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</si>
  <si>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</si>
  <si>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</si>
  <si>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</si>
  <si>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</si>
  <si>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</si>
  <si>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</si>
  <si>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</si>
  <si>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</si>
  <si>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</si>
  <si>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</si>
  <si>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</si>
  <si>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</si>
  <si>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</si>
  <si>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</si>
  <si>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</si>
  <si>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</si>
  <si>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</si>
  <si>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</si>
  <si>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</si>
  <si>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</si>
  <si>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</si>
  <si>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</si>
  <si>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</si>
  <si>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</si>
  <si>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</si>
  <si>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</si>
  <si>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</si>
  <si>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</si>
  <si>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</si>
  <si>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</si>
  <si>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</si>
  <si>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</si>
  <si>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</si>
  <si>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</si>
  <si>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</si>
  <si>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</si>
  <si>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</si>
  <si>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</si>
  <si>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</si>
  <si>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</si>
  <si>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</si>
  <si>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</si>
  <si>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</si>
  <si>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</si>
  <si>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</si>
  <si>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</si>
  <si>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</si>
  <si>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</si>
  <si>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</si>
  <si>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</si>
  <si>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③管路更新率
長年利用している管路において、劣化や有収率等の向上を目的に令和3年度は座間味地区の配水管布設工事、阿嘉地区の配水管布設工事を行った。</t>
    <rPh sb="1" eb="5">
      <t>カンロコウシン</t>
    </rPh>
    <rPh sb="5" eb="6">
      <t>リツ</t>
    </rPh>
    <rPh sb="7" eb="9">
      <t>ナガネン</t>
    </rPh>
    <rPh sb="9" eb="11">
      <t>リヨウ</t>
    </rPh>
    <rPh sb="15" eb="17">
      <t>カンロ</t>
    </rPh>
    <rPh sb="22" eb="24">
      <t>レッカ</t>
    </rPh>
    <rPh sb="25" eb="28">
      <t>ユウシュウリツ</t>
    </rPh>
    <rPh sb="28" eb="29">
      <t>ナド</t>
    </rPh>
    <rPh sb="30" eb="32">
      <t>コウジョウ</t>
    </rPh>
    <rPh sb="33" eb="35">
      <t>モクテキ</t>
    </rPh>
    <rPh sb="36" eb="37">
      <t>レイ</t>
    </rPh>
    <rPh sb="37" eb="38">
      <t>ワ</t>
    </rPh>
    <rPh sb="39" eb="41">
      <t>ネンド</t>
    </rPh>
    <rPh sb="42" eb="45">
      <t>ザマミ</t>
    </rPh>
    <rPh sb="45" eb="47">
      <t>チク</t>
    </rPh>
    <rPh sb="48" eb="55">
      <t>ハイスイカンフセツコウジ</t>
    </rPh>
    <rPh sb="56" eb="60">
      <t>アカチク</t>
    </rPh>
    <rPh sb="61" eb="68">
      <t>ハイスイカンフセツコウジ</t>
    </rPh>
    <rPh sb="69" eb="70">
      <t>オコナ</t>
    </rPh>
    <phoneticPr fontId="4"/>
  </si>
  <si>
    <t>分析の結果、本村は給水原価が高く経費回収率の悪さがあり、かなり厳しい経営状況にある。
・令和2年3月末から阿嘉・慶留間地区において企業局による受水開始をしたことで阿嘉・慶留間地区の費用は減少したが、座間味島においては令和6年3月までは村単独施設による運営を行わないければならない。座間味島も企業局により受水が開始されると運営コストの削減見込まれる。
・老朽化している施設については、平成30年度より順次、管路更新設計調査、配水管布設工事を行っており、今後も計画的に整備を行う。</t>
    <rPh sb="0" eb="2">
      <t>ブンセキ</t>
    </rPh>
    <rPh sb="3" eb="5">
      <t>ケッカ</t>
    </rPh>
    <rPh sb="6" eb="8">
      <t>ホンソン</t>
    </rPh>
    <rPh sb="9" eb="13">
      <t>キュウスイゲンカ</t>
    </rPh>
    <rPh sb="14" eb="15">
      <t>タカ</t>
    </rPh>
    <rPh sb="16" eb="21">
      <t>ケイヒカイシュウリツ</t>
    </rPh>
    <rPh sb="22" eb="23">
      <t>ワル</t>
    </rPh>
    <rPh sb="31" eb="32">
      <t>キビ</t>
    </rPh>
    <rPh sb="34" eb="36">
      <t>ケイエイ</t>
    </rPh>
    <rPh sb="36" eb="38">
      <t>ジョウキョウ</t>
    </rPh>
    <rPh sb="44" eb="45">
      <t>レイ</t>
    </rPh>
    <rPh sb="45" eb="46">
      <t>ワ</t>
    </rPh>
    <rPh sb="47" eb="48">
      <t>ネン</t>
    </rPh>
    <rPh sb="49" eb="50">
      <t>ガツ</t>
    </rPh>
    <rPh sb="50" eb="51">
      <t>マツ</t>
    </rPh>
    <rPh sb="53" eb="55">
      <t>アカ</t>
    </rPh>
    <rPh sb="56" eb="59">
      <t>ゲルマ</t>
    </rPh>
    <rPh sb="59" eb="61">
      <t>チク</t>
    </rPh>
    <rPh sb="65" eb="68">
      <t>キギョウキョク</t>
    </rPh>
    <rPh sb="71" eb="75">
      <t>ジュスイカイシ</t>
    </rPh>
    <rPh sb="81" eb="83">
      <t>アカ</t>
    </rPh>
    <rPh sb="84" eb="87">
      <t>ゲルマ</t>
    </rPh>
    <rPh sb="87" eb="89">
      <t>チク</t>
    </rPh>
    <rPh sb="90" eb="92">
      <t>ヒヨウ</t>
    </rPh>
    <rPh sb="93" eb="95">
      <t>ゲンショウ</t>
    </rPh>
    <rPh sb="99" eb="102">
      <t>ザマミ</t>
    </rPh>
    <rPh sb="102" eb="103">
      <t>ジマ</t>
    </rPh>
    <rPh sb="108" eb="109">
      <t>レイ</t>
    </rPh>
    <rPh sb="109" eb="110">
      <t>ワ</t>
    </rPh>
    <rPh sb="111" eb="112">
      <t>ネン</t>
    </rPh>
    <rPh sb="113" eb="114">
      <t>ガツ</t>
    </rPh>
    <rPh sb="117" eb="122">
      <t>ソンタンドクシセツ</t>
    </rPh>
    <rPh sb="125" eb="127">
      <t>ウンエイ</t>
    </rPh>
    <rPh sb="128" eb="129">
      <t>オコナ</t>
    </rPh>
    <rPh sb="140" eb="143">
      <t>ザマミ</t>
    </rPh>
    <rPh sb="143" eb="144">
      <t>ジマ</t>
    </rPh>
    <rPh sb="145" eb="148">
      <t>キギョウキョク</t>
    </rPh>
    <rPh sb="151" eb="153">
      <t>ジュスイ</t>
    </rPh>
    <rPh sb="154" eb="156">
      <t>カイシ</t>
    </rPh>
    <rPh sb="160" eb="162">
      <t>ウンエイ</t>
    </rPh>
    <rPh sb="166" eb="168">
      <t>サクゲン</t>
    </rPh>
    <rPh sb="168" eb="170">
      <t>ミコ</t>
    </rPh>
    <rPh sb="176" eb="179">
      <t>ロウキュウカ</t>
    </rPh>
    <rPh sb="183" eb="185">
      <t>シセツ</t>
    </rPh>
    <rPh sb="191" eb="193">
      <t>ヘイセイ</t>
    </rPh>
    <rPh sb="195" eb="197">
      <t>ネンド</t>
    </rPh>
    <rPh sb="199" eb="201">
      <t>ジュンジ</t>
    </rPh>
    <rPh sb="202" eb="206">
      <t>カンロコウシン</t>
    </rPh>
    <rPh sb="206" eb="208">
      <t>セッケイ</t>
    </rPh>
    <rPh sb="208" eb="210">
      <t>チョウサ</t>
    </rPh>
    <rPh sb="211" eb="218">
      <t>ハイスイカンフセツコウジ</t>
    </rPh>
    <rPh sb="219" eb="220">
      <t>オコナ</t>
    </rPh>
    <rPh sb="225" eb="227">
      <t>コンゴ</t>
    </rPh>
    <rPh sb="228" eb="231">
      <t>ケイカクテキ</t>
    </rPh>
    <rPh sb="232" eb="234">
      <t>セイビ</t>
    </rPh>
    <rPh sb="235" eb="236">
      <t>オコナ</t>
    </rPh>
    <phoneticPr fontId="4"/>
  </si>
  <si>
    <t>①収益的収支比率
収益的収支比率について全国平均「73.42」類似団体平均「69.05」に対し本村は、「102.87」と経営状況は昨年度より良化している。一般会計繰入金による歳入の増額によるものであり、給水収益が十分でないため今後も経費の抑制・有収水量の向上につとめ対応していく。　　　　　　　　　　　　　　　　　　　　　　　　④企業債残高対給水収益比率
企業債残高対給水収益比率について全国平均「940.88」類似団体「1,125.25」に対し本村は「1,184.49」となっており昨年度以上に比率が低くなっている。これまで施設整備に要した企業債が多くあり、近年終了した企業債もあるため減少しているが、管路整備を行っているため、今後上がる見通しとなっている。
⑤料金回収率
料金回収率については全国平均「54.59」、類似団体「41.44」に対し本村は平均「26.60」となっており料金による回収率が昨年度と比べ微増したが、類似団体の平均値を下回っていることからも、今後基準に定められている経営改善を図る必要がある。
⑥給水原価
給水原価について全国平均「301.20」類似団体「403.61」に対し、本村は「1,015.20」と原価が非常に高い状況である。法適用会計対応費等による増額によるものと思われるが、1㎥当たりの原価が高料金であり、これまでの施設整備・維持管理へのコストがかかりこのような結果となっている。今後運営の在り方に改善が必要である。
⑦施設利用率
施設利用率について全国平均「56.42」類似団体「51.46」に対し本村においては「33.71」と低い数値になっているが、施設の利用率（設備・規模）について特に問題ないと判断する。
⑨有収率
有収率につき全国平均「71.01」類似団体「68.58」に対し、本村は「95.28」と上回っており、今後も有収率の維持に努める。</t>
    <rPh sb="70" eb="72">
      <t>リョウカ</t>
    </rPh>
    <rPh sb="77" eb="81">
      <t>イッパンカイケイ</t>
    </rPh>
    <rPh sb="81" eb="84">
      <t>クリイレキン</t>
    </rPh>
    <rPh sb="87" eb="89">
      <t>サイニュウ</t>
    </rPh>
    <rPh sb="90" eb="92">
      <t>ゾウガク</t>
    </rPh>
    <rPh sb="101" eb="105">
      <t>キュウスイシュウエキ</t>
    </rPh>
    <rPh sb="307" eb="308">
      <t>オコナ</t>
    </rPh>
    <rPh sb="401" eb="404">
      <t>サクネンド</t>
    </rPh>
    <rPh sb="405" eb="406">
      <t>クラ</t>
    </rPh>
    <rPh sb="407" eb="409">
      <t>ビゾウ</t>
    </rPh>
    <rPh sb="489" eb="490">
      <t>タイ</t>
    </rPh>
    <rPh sb="519" eb="521">
      <t>ヒジョウ</t>
    </rPh>
    <rPh sb="530" eb="533">
      <t>ホウテキヨウ</t>
    </rPh>
    <rPh sb="533" eb="535">
      <t>カイケイ</t>
    </rPh>
    <rPh sb="535" eb="538">
      <t>タイオウヒ</t>
    </rPh>
    <rPh sb="538" eb="539">
      <t>ナド</t>
    </rPh>
    <rPh sb="542" eb="544">
      <t>ゾウガク</t>
    </rPh>
    <rPh sb="550" eb="551">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</si>
</sst>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formatCode="#,##0.00;&quot;△&quot;#,##0.00;&quot;-&quot;">
                  <c:v>11.36</c:v>
                </c:pt>
                <c:pt idx="4" formatCode="#,##0.00;&quot;△&quot;#,##0.00;&quot;-&quot;">
                  <c:v>10.52</c:v>
                </c:pt>
              </c:numCache>
            </c:numRef>
          </c:val>
          <c:extLst>
            <c:ext xmlns:c16="http://schemas.microsoft.com/office/drawing/2014/chart" uri="{C3380CC4-5D6E-409C-BE32-E72D297353CC}">
              <c16:uniqueId val="{00000000-443D-4525-8358-7B739ACF0C4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443D-4525-8358-7B739ACF0C4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38.090000000000003</c:v>
                </c:pt>
                <c:pt idx="1">
                  <c:v>38.61</c:v>
                </c:pt>
                <c:pt idx="2">
                  <c:v>38.229999999999997</c:v>
                </c:pt>
                <c:pt idx="3">
                  <c:v>33.21</c:v>
                </c:pt>
                <c:pt idx="4">
                  <c:v>33.71</c:v>
                </c:pt>
              </c:numCache>
            </c:numRef>
          </c:val>
          <c:extLst>
            <c:ext xmlns:c16="http://schemas.microsoft.com/office/drawing/2014/chart" uri="{C3380CC4-5D6E-409C-BE32-E72D297353CC}">
              <c16:uniqueId val="{00000000-A3B6-404D-BBFA-22C5F6841BC2}"/>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A3B6-404D-BBFA-22C5F6841BC2}"/>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98.84</c:v>
                </c:pt>
                <c:pt idx="1">
                  <c:v>92.75</c:v>
                </c:pt>
                <c:pt idx="2">
                  <c:v>95.67</c:v>
                </c:pt>
                <c:pt idx="3">
                  <c:v>92.01</c:v>
                </c:pt>
                <c:pt idx="4">
                  <c:v>95.28</c:v>
                </c:pt>
              </c:numCache>
            </c:numRef>
          </c:val>
          <c:extLst>
            <c:ext xmlns:c16="http://schemas.microsoft.com/office/drawing/2014/chart" uri="{C3380CC4-5D6E-409C-BE32-E72D297353CC}">
              <c16:uniqueId val="{00000000-3C4E-4C1E-8094-714B1CA0CAD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3C4E-4C1E-8094-714B1CA0CAD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82.52</c:v>
                </c:pt>
                <c:pt idx="1">
                  <c:v>81.78</c:v>
                </c:pt>
                <c:pt idx="2">
                  <c:v>73.319999999999993</c:v>
                </c:pt>
                <c:pt idx="3">
                  <c:v>81.59</c:v>
                </c:pt>
                <c:pt idx="4">
                  <c:v>102.87</c:v>
                </c:pt>
              </c:numCache>
            </c:numRef>
          </c:val>
          <c:extLst>
            <c:ext xmlns:c16="http://schemas.microsoft.com/office/drawing/2014/chart" uri="{C3380CC4-5D6E-409C-BE32-E72D297353CC}">
              <c16:uniqueId val="{00000000-6298-4FE7-A8DA-6EC284BFE67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6298-4FE7-A8DA-6EC284BFE67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37-4A18-8B78-142A65B99A4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37-4A18-8B78-142A65B99A4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2-44CC-AFA9-896441A537E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2-44CC-AFA9-896441A537E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93-45BC-B47B-5575144015C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93-45BC-B47B-5575144015C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9F-4A0F-AE10-433D43C1CD1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9F-4A0F-AE10-433D43C1CD1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1138.24</c:v>
                </c:pt>
                <c:pt idx="1">
                  <c:v>1130.1099999999999</c:v>
                </c:pt>
                <c:pt idx="2">
                  <c:v>1065.71</c:v>
                </c:pt>
                <c:pt idx="3">
                  <c:v>1266.49</c:v>
                </c:pt>
                <c:pt idx="4">
                  <c:v>1184.49</c:v>
                </c:pt>
              </c:numCache>
            </c:numRef>
          </c:val>
          <c:extLst>
            <c:ext xmlns:c16="http://schemas.microsoft.com/office/drawing/2014/chart" uri="{C3380CC4-5D6E-409C-BE32-E72D297353CC}">
              <c16:uniqueId val="{00000000-2776-42D9-82AC-E399099538A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2776-42D9-82AC-E399099538A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32.54</c:v>
                </c:pt>
                <c:pt idx="1">
                  <c:v>34.24</c:v>
                </c:pt>
                <c:pt idx="2">
                  <c:v>36.590000000000003</c:v>
                </c:pt>
                <c:pt idx="3">
                  <c:v>19.260000000000002</c:v>
                </c:pt>
                <c:pt idx="4">
                  <c:v>26.6</c:v>
                </c:pt>
              </c:numCache>
            </c:numRef>
          </c:val>
          <c:extLst>
            <c:ext xmlns:c16="http://schemas.microsoft.com/office/drawing/2014/chart" uri="{C3380CC4-5D6E-409C-BE32-E72D297353CC}">
              <c16:uniqueId val="{00000000-3FC0-4F10-B250-261136DCC144}"/>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3FC0-4F10-B250-261136DCC144}"/>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805.74</c:v>
                </c:pt>
                <c:pt idx="1">
                  <c:v>754.55</c:v>
                </c:pt>
                <c:pt idx="2">
                  <c:v>744.92</c:v>
                </c:pt>
                <c:pt idx="3">
                  <c:v>1401.4</c:v>
                </c:pt>
                <c:pt idx="4">
                  <c:v>1015.2</c:v>
                </c:pt>
              </c:numCache>
            </c:numRef>
          </c:val>
          <c:extLst>
            <c:ext xmlns:c16="http://schemas.microsoft.com/office/drawing/2014/chart" uri="{C3380CC4-5D6E-409C-BE32-E72D297353CC}">
              <c16:uniqueId val="{00000000-D0E3-415B-B208-917D612D3D3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D0E3-415B-B208-917D612D3D3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9" zoomScaleNormal="100" workbookViewId="0">
      <selection activeCell="BN8" sqref="BN8:BY8"/>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沖縄県　座間味村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920</v>
      </c>
      <c r="AM8" s="37"/>
      <c r="AN8" s="37"/>
      <c r="AO8" s="37"/>
      <c r="AP8" s="37"/>
      <c r="AQ8" s="37"/>
      <c r="AR8" s="37"/>
      <c r="AS8" s="37"/>
      <c r="AT8" s="38">
        <f>データ!$S$6</f>
        <v>16.739999999999998</v>
      </c>
      <c r="AU8" s="38"/>
      <c r="AV8" s="38"/>
      <c r="AW8" s="38"/>
      <c r="AX8" s="38"/>
      <c r="AY8" s="38"/>
      <c r="AZ8" s="38"/>
      <c r="BA8" s="38"/>
      <c r="BB8" s="38">
        <f>データ!$T$6</f>
        <v>54.96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3837</v>
      </c>
      <c r="X10" s="37"/>
      <c r="Y10" s="37"/>
      <c r="Z10" s="37"/>
      <c r="AA10" s="37"/>
      <c r="AB10" s="37"/>
      <c r="AC10" s="37"/>
      <c r="AD10" s="2"/>
      <c r="AE10" s="2"/>
      <c r="AF10" s="2"/>
      <c r="AG10" s="2"/>
      <c r="AH10" s="2"/>
      <c r="AI10" s="2"/>
      <c r="AJ10" s="2"/>
      <c r="AK10" s="2"/>
      <c r="AL10" s="37">
        <f>データ!$U$6</f>
        <v>871</v>
      </c>
      <c r="AM10" s="37"/>
      <c r="AN10" s="37"/>
      <c r="AO10" s="37"/>
      <c r="AP10" s="37"/>
      <c r="AQ10" s="37"/>
      <c r="AR10" s="37"/>
      <c r="AS10" s="37"/>
      <c r="AT10" s="38">
        <f>データ!$V$6</f>
        <v>11.77</v>
      </c>
      <c r="AU10" s="38"/>
      <c r="AV10" s="38"/>
      <c r="AW10" s="38"/>
      <c r="AX10" s="38"/>
      <c r="AY10" s="38"/>
      <c r="AZ10" s="38"/>
      <c r="BA10" s="38"/>
      <c r="BB10" s="38">
        <f>データ!$W$6</f>
        <v>74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117</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OXRW1smKZ/hkW0EOEv1iIGkWnBaGjUp8OJayjeCfrBOSWSURfggDS6GdooH+uazny0eJdC9aF+W4E3P4AyfOwA==" saltValue="Mgad4B4UzGna3HTzqJeS8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8" t="s">
        <v>51</v>
      </c>
      <c r="I3" s="79"/>
      <c r="J3" s="79"/>
      <c r="K3" s="79"/>
      <c r="L3" s="79"/>
      <c r="M3" s="79"/>
      <c r="N3" s="79"/>
      <c r="O3" s="79"/>
      <c r="P3" s="79"/>
      <c r="Q3" s="79"/>
      <c r="R3" s="79"/>
      <c r="S3" s="79"/>
      <c r="T3" s="79"/>
      <c r="U3" s="79"/>
      <c r="V3" s="79"/>
      <c r="W3" s="80"/>
      <c r="X3" s="84" t="s">
        <v>52</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53</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2">
      <c r="A4" s="15" t="s">
        <v>54</v>
      </c>
      <c r="B4" s="17"/>
      <c r="C4" s="17"/>
      <c r="D4" s="17"/>
      <c r="E4" s="17"/>
      <c r="F4" s="17"/>
      <c r="G4" s="17"/>
      <c r="H4" s="81"/>
      <c r="I4" s="82"/>
      <c r="J4" s="82"/>
      <c r="K4" s="82"/>
      <c r="L4" s="82"/>
      <c r="M4" s="82"/>
      <c r="N4" s="82"/>
      <c r="O4" s="82"/>
      <c r="P4" s="82"/>
      <c r="Q4" s="82"/>
      <c r="R4" s="82"/>
      <c r="S4" s="82"/>
      <c r="T4" s="82"/>
      <c r="U4" s="82"/>
      <c r="V4" s="82"/>
      <c r="W4" s="83"/>
      <c r="X4" s="77" t="s">
        <v>55</v>
      </c>
      <c r="Y4" s="77"/>
      <c r="Z4" s="77"/>
      <c r="AA4" s="77"/>
      <c r="AB4" s="77"/>
      <c r="AC4" s="77"/>
      <c r="AD4" s="77"/>
      <c r="AE4" s="77"/>
      <c r="AF4" s="77"/>
      <c r="AG4" s="77"/>
      <c r="AH4" s="77"/>
      <c r="AI4" s="77" t="s">
        <v>56</v>
      </c>
      <c r="AJ4" s="77"/>
      <c r="AK4" s="77"/>
      <c r="AL4" s="77"/>
      <c r="AM4" s="77"/>
      <c r="AN4" s="77"/>
      <c r="AO4" s="77"/>
      <c r="AP4" s="77"/>
      <c r="AQ4" s="77"/>
      <c r="AR4" s="77"/>
      <c r="AS4" s="77"/>
      <c r="AT4" s="77" t="s">
        <v>57</v>
      </c>
      <c r="AU4" s="77"/>
      <c r="AV4" s="77"/>
      <c r="AW4" s="77"/>
      <c r="AX4" s="77"/>
      <c r="AY4" s="77"/>
      <c r="AZ4" s="77"/>
      <c r="BA4" s="77"/>
      <c r="BB4" s="77"/>
      <c r="BC4" s="77"/>
      <c r="BD4" s="77"/>
      <c r="BE4" s="77" t="s">
        <v>58</v>
      </c>
      <c r="BF4" s="77"/>
      <c r="BG4" s="77"/>
      <c r="BH4" s="77"/>
      <c r="BI4" s="77"/>
      <c r="BJ4" s="77"/>
      <c r="BK4" s="77"/>
      <c r="BL4" s="77"/>
      <c r="BM4" s="77"/>
      <c r="BN4" s="77"/>
      <c r="BO4" s="77"/>
      <c r="BP4" s="77" t="s">
        <v>59</v>
      </c>
      <c r="BQ4" s="77"/>
      <c r="BR4" s="77"/>
      <c r="BS4" s="77"/>
      <c r="BT4" s="77"/>
      <c r="BU4" s="77"/>
      <c r="BV4" s="77"/>
      <c r="BW4" s="77"/>
      <c r="BX4" s="77"/>
      <c r="BY4" s="77"/>
      <c r="BZ4" s="77"/>
      <c r="CA4" s="77" t="s">
        <v>60</v>
      </c>
      <c r="CB4" s="77"/>
      <c r="CC4" s="77"/>
      <c r="CD4" s="77"/>
      <c r="CE4" s="77"/>
      <c r="CF4" s="77"/>
      <c r="CG4" s="77"/>
      <c r="CH4" s="77"/>
      <c r="CI4" s="77"/>
      <c r="CJ4" s="77"/>
      <c r="CK4" s="77"/>
      <c r="CL4" s="77" t="s">
        <v>61</v>
      </c>
      <c r="CM4" s="77"/>
      <c r="CN4" s="77"/>
      <c r="CO4" s="77"/>
      <c r="CP4" s="77"/>
      <c r="CQ4" s="77"/>
      <c r="CR4" s="77"/>
      <c r="CS4" s="77"/>
      <c r="CT4" s="77"/>
      <c r="CU4" s="77"/>
      <c r="CV4" s="77"/>
      <c r="CW4" s="77" t="s">
        <v>62</v>
      </c>
      <c r="CX4" s="77"/>
      <c r="CY4" s="77"/>
      <c r="CZ4" s="77"/>
      <c r="DA4" s="77"/>
      <c r="DB4" s="77"/>
      <c r="DC4" s="77"/>
      <c r="DD4" s="77"/>
      <c r="DE4" s="77"/>
      <c r="DF4" s="77"/>
      <c r="DG4" s="77"/>
      <c r="DH4" s="77" t="s">
        <v>63</v>
      </c>
      <c r="DI4" s="77"/>
      <c r="DJ4" s="77"/>
      <c r="DK4" s="77"/>
      <c r="DL4" s="77"/>
      <c r="DM4" s="77"/>
      <c r="DN4" s="77"/>
      <c r="DO4" s="77"/>
      <c r="DP4" s="77"/>
      <c r="DQ4" s="77"/>
      <c r="DR4" s="77"/>
      <c r="DS4" s="77" t="s">
        <v>64</v>
      </c>
      <c r="DT4" s="77"/>
      <c r="DU4" s="77"/>
      <c r="DV4" s="77"/>
      <c r="DW4" s="77"/>
      <c r="DX4" s="77"/>
      <c r="DY4" s="77"/>
      <c r="DZ4" s="77"/>
      <c r="EA4" s="77"/>
      <c r="EB4" s="77"/>
      <c r="EC4" s="77"/>
      <c r="ED4" s="77" t="s">
        <v>65</v>
      </c>
      <c r="EE4" s="77"/>
      <c r="EF4" s="77"/>
      <c r="EG4" s="77"/>
      <c r="EH4" s="77"/>
      <c r="EI4" s="77"/>
      <c r="EJ4" s="77"/>
      <c r="EK4" s="77"/>
      <c r="EL4" s="77"/>
      <c r="EM4" s="77"/>
      <c r="EN4" s="77"/>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2021</v>
      </c>
      <c r="C6" s="20">
        <f t="shared" ref="C6:W6" si="3">C7</f>
        <v>473545</v>
      </c>
      <c r="D6" s="20">
        <f t="shared" si="3"/>
        <v>47</v>
      </c>
      <c r="E6" s="20">
        <f t="shared" si="3"/>
        <v>1</v>
      </c>
      <c r="F6" s="20">
        <f t="shared" si="3"/>
        <v>0</v>
      </c>
      <c r="G6" s="20">
        <f t="shared" si="3"/>
        <v>0</v>
      </c>
      <c r="H6" s="20" t="str">
        <f t="shared" si="3"/>
        <v>沖縄県　座間味村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3837</v>
      </c>
      <c r="R6" s="21">
        <f t="shared" si="3"/>
        <v>920</v>
      </c>
      <c r="S6" s="21">
        <f t="shared" si="3"/>
        <v>16.739999999999998</v>
      </c>
      <c r="T6" s="21">
        <f t="shared" si="3"/>
        <v>54.96</v>
      </c>
      <c r="U6" s="21">
        <f t="shared" si="3"/>
        <v>871</v>
      </c>
      <c r="V6" s="21">
        <f t="shared" si="3"/>
        <v>11.77</v>
      </c>
      <c r="W6" s="21">
        <f t="shared" si="3"/>
        <v>74</v>
      </c>
      <c r="X6" s="22">
        <f>IF(X7="",NA(),X7)</f>
        <v>82.52</v>
      </c>
      <c r="Y6" s="22">
        <f t="shared" ref="Y6:AG6" si="4">IF(Y7="",NA(),Y7)</f>
        <v>81.78</v>
      </c>
      <c r="Z6" s="22">
        <f t="shared" si="4"/>
        <v>73.319999999999993</v>
      </c>
      <c r="AA6" s="22">
        <f t="shared" si="4"/>
        <v>81.59</v>
      </c>
      <c r="AB6" s="22">
        <f t="shared" si="4"/>
        <v>102.87</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1138.24</v>
      </c>
      <c r="BF6" s="22">
        <f t="shared" ref="BF6:BN6" si="7">IF(BF7="",NA(),BF7)</f>
        <v>1130.1099999999999</v>
      </c>
      <c r="BG6" s="22">
        <f t="shared" si="7"/>
        <v>1065.71</v>
      </c>
      <c r="BH6" s="22">
        <f t="shared" si="7"/>
        <v>1266.49</v>
      </c>
      <c r="BI6" s="22">
        <f t="shared" si="7"/>
        <v>1184.49</v>
      </c>
      <c r="BJ6" s="22">
        <f t="shared" si="7"/>
        <v>1302.33</v>
      </c>
      <c r="BK6" s="22">
        <f t="shared" si="7"/>
        <v>1274.21</v>
      </c>
      <c r="BL6" s="22">
        <f t="shared" si="7"/>
        <v>1183.92</v>
      </c>
      <c r="BM6" s="22">
        <f t="shared" si="7"/>
        <v>1128.72</v>
      </c>
      <c r="BN6" s="22">
        <f t="shared" si="7"/>
        <v>1125.25</v>
      </c>
      <c r="BO6" s="21" t="str">
        <f>IF(BO7="","",IF(BO7="-","【-】","【"&amp;SUBSTITUTE(TEXT(BO7,"#,##0.00"),"-","△")&amp;"】"))</f>
        <v>【940.88】</v>
      </c>
      <c r="BP6" s="22">
        <f>IF(BP7="",NA(),BP7)</f>
        <v>32.54</v>
      </c>
      <c r="BQ6" s="22">
        <f t="shared" ref="BQ6:BY6" si="8">IF(BQ7="",NA(),BQ7)</f>
        <v>34.24</v>
      </c>
      <c r="BR6" s="22">
        <f t="shared" si="8"/>
        <v>36.590000000000003</v>
      </c>
      <c r="BS6" s="22">
        <f t="shared" si="8"/>
        <v>19.260000000000002</v>
      </c>
      <c r="BT6" s="22">
        <f t="shared" si="8"/>
        <v>26.6</v>
      </c>
      <c r="BU6" s="22">
        <f t="shared" si="8"/>
        <v>40.89</v>
      </c>
      <c r="BV6" s="22">
        <f t="shared" si="8"/>
        <v>41.25</v>
      </c>
      <c r="BW6" s="22">
        <f t="shared" si="8"/>
        <v>42.5</v>
      </c>
      <c r="BX6" s="22">
        <f t="shared" si="8"/>
        <v>41.84</v>
      </c>
      <c r="BY6" s="22">
        <f t="shared" si="8"/>
        <v>41.44</v>
      </c>
      <c r="BZ6" s="21" t="str">
        <f>IF(BZ7="","",IF(BZ7="-","【-】","【"&amp;SUBSTITUTE(TEXT(BZ7,"#,##0.00"),"-","△")&amp;"】"))</f>
        <v>【54.59】</v>
      </c>
      <c r="CA6" s="22">
        <f>IF(CA7="",NA(),CA7)</f>
        <v>805.74</v>
      </c>
      <c r="CB6" s="22">
        <f t="shared" ref="CB6:CJ6" si="9">IF(CB7="",NA(),CB7)</f>
        <v>754.55</v>
      </c>
      <c r="CC6" s="22">
        <f t="shared" si="9"/>
        <v>744.92</v>
      </c>
      <c r="CD6" s="22">
        <f t="shared" si="9"/>
        <v>1401.4</v>
      </c>
      <c r="CE6" s="22">
        <f t="shared" si="9"/>
        <v>1015.2</v>
      </c>
      <c r="CF6" s="22">
        <f t="shared" si="9"/>
        <v>383.2</v>
      </c>
      <c r="CG6" s="22">
        <f t="shared" si="9"/>
        <v>383.25</v>
      </c>
      <c r="CH6" s="22">
        <f t="shared" si="9"/>
        <v>377.72</v>
      </c>
      <c r="CI6" s="22">
        <f t="shared" si="9"/>
        <v>390.47</v>
      </c>
      <c r="CJ6" s="22">
        <f t="shared" si="9"/>
        <v>403.61</v>
      </c>
      <c r="CK6" s="21" t="str">
        <f>IF(CK7="","",IF(CK7="-","【-】","【"&amp;SUBSTITUTE(TEXT(CK7,"#,##0.00"),"-","△")&amp;"】"))</f>
        <v>【301.20】</v>
      </c>
      <c r="CL6" s="22">
        <f>IF(CL7="",NA(),CL7)</f>
        <v>38.090000000000003</v>
      </c>
      <c r="CM6" s="22">
        <f t="shared" ref="CM6:CU6" si="10">IF(CM7="",NA(),CM7)</f>
        <v>38.61</v>
      </c>
      <c r="CN6" s="22">
        <f t="shared" si="10"/>
        <v>38.229999999999997</v>
      </c>
      <c r="CO6" s="22">
        <f t="shared" si="10"/>
        <v>33.21</v>
      </c>
      <c r="CP6" s="22">
        <f t="shared" si="10"/>
        <v>33.71</v>
      </c>
      <c r="CQ6" s="22">
        <f t="shared" si="10"/>
        <v>47.95</v>
      </c>
      <c r="CR6" s="22">
        <f t="shared" si="10"/>
        <v>48.26</v>
      </c>
      <c r="CS6" s="22">
        <f t="shared" si="10"/>
        <v>48.01</v>
      </c>
      <c r="CT6" s="22">
        <f t="shared" si="10"/>
        <v>49.08</v>
      </c>
      <c r="CU6" s="22">
        <f t="shared" si="10"/>
        <v>51.46</v>
      </c>
      <c r="CV6" s="21" t="str">
        <f>IF(CV7="","",IF(CV7="-","【-】","【"&amp;SUBSTITUTE(TEXT(CV7,"#,##0.00"),"-","△")&amp;"】"))</f>
        <v>【56.42】</v>
      </c>
      <c r="CW6" s="22">
        <f>IF(CW7="",NA(),CW7)</f>
        <v>98.84</v>
      </c>
      <c r="CX6" s="22">
        <f t="shared" ref="CX6:DF6" si="11">IF(CX7="",NA(),CX7)</f>
        <v>92.75</v>
      </c>
      <c r="CY6" s="22">
        <f t="shared" si="11"/>
        <v>95.67</v>
      </c>
      <c r="CZ6" s="22">
        <f t="shared" si="11"/>
        <v>92.01</v>
      </c>
      <c r="DA6" s="22">
        <f t="shared" si="11"/>
        <v>95.28</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2">
        <f t="shared" si="14"/>
        <v>11.36</v>
      </c>
      <c r="EH6" s="22">
        <f t="shared" si="14"/>
        <v>10.52</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473545</v>
      </c>
      <c r="D7" s="24">
        <v>47</v>
      </c>
      <c r="E7" s="24">
        <v>1</v>
      </c>
      <c r="F7" s="24">
        <v>0</v>
      </c>
      <c r="G7" s="24">
        <v>0</v>
      </c>
      <c r="H7" s="24" t="s">
        <v>95</v>
      </c>
      <c r="I7" s="24" t="s">
        <v>96</v>
      </c>
      <c r="J7" s="24" t="s">
        <v>97</v>
      </c>
      <c r="K7" s="24" t="s">
        <v>98</v>
      </c>
      <c r="L7" s="24" t="s">
        <v>99</v>
      </c>
      <c r="M7" s="24" t="s">
        <v>100</v>
      </c>
      <c r="N7" s="25" t="s">
        <v>101</v>
      </c>
      <c r="O7" s="25" t="s">
        <v>102</v>
      </c>
      <c r="P7" s="25">
        <v>100</v>
      </c>
      <c r="Q7" s="25">
        <v>3837</v>
      </c>
      <c r="R7" s="25">
        <v>920</v>
      </c>
      <c r="S7" s="25">
        <v>16.739999999999998</v>
      </c>
      <c r="T7" s="25">
        <v>54.96</v>
      </c>
      <c r="U7" s="25">
        <v>871</v>
      </c>
      <c r="V7" s="25">
        <v>11.77</v>
      </c>
      <c r="W7" s="25">
        <v>74</v>
      </c>
      <c r="X7" s="25">
        <v>82.52</v>
      </c>
      <c r="Y7" s="25">
        <v>81.78</v>
      </c>
      <c r="Z7" s="25">
        <v>73.319999999999993</v>
      </c>
      <c r="AA7" s="25">
        <v>81.59</v>
      </c>
      <c r="AB7" s="25">
        <v>102.87</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1138.24</v>
      </c>
      <c r="BF7" s="25">
        <v>1130.1099999999999</v>
      </c>
      <c r="BG7" s="25">
        <v>1065.71</v>
      </c>
      <c r="BH7" s="25">
        <v>1266.49</v>
      </c>
      <c r="BI7" s="25">
        <v>1184.49</v>
      </c>
      <c r="BJ7" s="25">
        <v>1302.33</v>
      </c>
      <c r="BK7" s="25">
        <v>1274.21</v>
      </c>
      <c r="BL7" s="25">
        <v>1183.92</v>
      </c>
      <c r="BM7" s="25">
        <v>1128.72</v>
      </c>
      <c r="BN7" s="25">
        <v>1125.25</v>
      </c>
      <c r="BO7" s="25">
        <v>940.88</v>
      </c>
      <c r="BP7" s="25">
        <v>32.54</v>
      </c>
      <c r="BQ7" s="25">
        <v>34.24</v>
      </c>
      <c r="BR7" s="25">
        <v>36.590000000000003</v>
      </c>
      <c r="BS7" s="25">
        <v>19.260000000000002</v>
      </c>
      <c r="BT7" s="25">
        <v>26.6</v>
      </c>
      <c r="BU7" s="25">
        <v>40.89</v>
      </c>
      <c r="BV7" s="25">
        <v>41.25</v>
      </c>
      <c r="BW7" s="25">
        <v>42.5</v>
      </c>
      <c r="BX7" s="25">
        <v>41.84</v>
      </c>
      <c r="BY7" s="25">
        <v>41.44</v>
      </c>
      <c r="BZ7" s="25">
        <v>54.59</v>
      </c>
      <c r="CA7" s="25">
        <v>805.74</v>
      </c>
      <c r="CB7" s="25">
        <v>754.55</v>
      </c>
      <c r="CC7" s="25">
        <v>744.92</v>
      </c>
      <c r="CD7" s="25">
        <v>1401.4</v>
      </c>
      <c r="CE7" s="25">
        <v>1015.2</v>
      </c>
      <c r="CF7" s="25">
        <v>383.2</v>
      </c>
      <c r="CG7" s="25">
        <v>383.25</v>
      </c>
      <c r="CH7" s="25">
        <v>377.72</v>
      </c>
      <c r="CI7" s="25">
        <v>390.47</v>
      </c>
      <c r="CJ7" s="25">
        <v>403.61</v>
      </c>
      <c r="CK7" s="25">
        <v>301.2</v>
      </c>
      <c r="CL7" s="25">
        <v>38.090000000000003</v>
      </c>
      <c r="CM7" s="25">
        <v>38.61</v>
      </c>
      <c r="CN7" s="25">
        <v>38.229999999999997</v>
      </c>
      <c r="CO7" s="25">
        <v>33.21</v>
      </c>
      <c r="CP7" s="25">
        <v>33.71</v>
      </c>
      <c r="CQ7" s="25">
        <v>47.95</v>
      </c>
      <c r="CR7" s="25">
        <v>48.26</v>
      </c>
      <c r="CS7" s="25">
        <v>48.01</v>
      </c>
      <c r="CT7" s="25">
        <v>49.08</v>
      </c>
      <c r="CU7" s="25">
        <v>51.46</v>
      </c>
      <c r="CV7" s="25">
        <v>56.42</v>
      </c>
      <c r="CW7" s="25">
        <v>98.84</v>
      </c>
      <c r="CX7" s="25">
        <v>92.75</v>
      </c>
      <c r="CY7" s="25">
        <v>95.67</v>
      </c>
      <c r="CZ7" s="25">
        <v>92.01</v>
      </c>
      <c r="DA7" s="25">
        <v>95.28</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11.36</v>
      </c>
      <c r="EH7" s="25">
        <v>10.52</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108</v>
      </c>
    </row>
    <row r="12" spans="1:144" x14ac:dyDescent="0.2">
      <c r="B12">
        <v>1</v>
      </c>
      <c r="C12">
        <v>1</v>
      </c>
      <c r="D12">
        <v>1</v>
      </c>
      <c r="E12">
        <v>2</v>
      </c>
      <c r="F12">
        <v>3</v>
      </c>
      <c r="G12" t="s">
        <v>109</v>
      </c>
    </row>
    <row r="13" spans="1:144" x14ac:dyDescent="0.2">
      <c r="B13" t="s">
        <v>110</v>
      </c>
      <c r="C13" t="s">
        <v>111</v>
      </c>
      <c r="D13" t="s">
        <v>112</v>
      </c>
      <c r="E13" t="s">
        <v>113</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cp:lastModifiedBy>
  <cp:lastPrinted>2023-01-16T06:53:01Z</cp:lastPrinted>
  <dcterms:created xsi:type="dcterms:W3CDTF">2022-12-01T01:12:14Z</dcterms:created>
  <dcterms:modified xsi:type="dcterms:W3CDTF">2023-01-16T06:53:03Z</dcterms:modified>
  <cp:category/>
</cp:coreProperties>
</file>