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mc:AlternateContent xmlns:mc="http://schemas.openxmlformats.org/markup-compatibility/2006">
    <mc:Choice Requires="x15">
      <x15ac:absPath xmlns:x15ac="http://schemas.microsoft.com/office/spreadsheetml/2010/11/ac" url="C:\Users\arakaki00335\Desktop\【経営比較分析表】2021_472158_46_1718\"/>
    </mc:Choice>
  </mc:AlternateContent>
  <xr:revisionPtr revIDLastSave="0" documentId="13_ncr:1_{A4BD8980-6C22-4721-9367-1C48D17A4739}" xr6:coauthVersionLast="36" xr6:coauthVersionMax="36" xr10:uidLastSave="{00000000-0000-0000-0000-000000000000}"/>
  <workbookProtection workbookAlgorithmName="SHA-512" workbookHashValue="ZxCvK1QMVTq1wDqcwTDYbrD8yv57g78xfsebJWA0YlX6Ivfnc4DFBuxqrIsC2UOY0RqpcL9CogoMYmbjZSEVBA==" workbookSaltValue="38MWW276uqqUY7fURsJg/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AT8" i="4" s="1"/>
  <c r="S6" i="5"/>
  <c r="AL8" i="4" s="1"/>
  <c r="R6" i="5"/>
  <c r="AD10" i="4" s="1"/>
  <c r="Q6" i="5"/>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BB10" i="4"/>
  <c r="AT10" i="4"/>
  <c r="AL10" i="4"/>
  <c r="W10" i="4"/>
  <c r="P10" i="4"/>
  <c r="I10" i="4"/>
  <c r="AD8" i="4"/>
  <c r="W8" i="4"/>
  <c r="P8" i="4"/>
  <c r="I8" i="4"/>
  <c r="B8" i="4"/>
  <c r="B6" i="4"/>
</calcChain>
</file>

<file path=xl/sharedStrings.xml><?xml version="1.0" encoding="utf-8"?>
<sst xmlns="http://schemas.openxmlformats.org/spreadsheetml/2006/main" count="275" uniqueCount="115">
  <si>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</si>
  <si>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</si>
  <si>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</si>
  <si>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</si>
  <si>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</si>
  <si>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</si>
  <si>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</si>
  <si>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</si>
  <si>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</si>
  <si>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</si>
  <si>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</si>
  <si>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</si>
  <si>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</si>
  <si>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</si>
  <si>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</si>
  <si>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</si>
  <si>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</si>
  <si>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</si>
  <si>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</si>
  <si>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</si>
  <si>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</si>
  <si>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</si>
  <si>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</si>
  <si>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</si>
  <si>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</si>
  <si>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</si>
  <si>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</si>
  <si>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</si>
  <si>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</si>
  <si>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</si>
  <si>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</si>
  <si>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</si>
  <si>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</si>
  <si>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</si>
  <si>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</si>
  <si>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</si>
  <si>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</si>
  <si>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</si>
  <si>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</si>
  <si>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</si>
  <si>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</si>
  <si>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</si>
  <si>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</si>
  <si>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</si>
  <si>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</si>
  <si>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</si>
  <si>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</si>
  <si>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</si>
  <si>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</si>
  <si>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</si>
  <si>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</si>
  <si>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</si>
  <si>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</si>
  <si>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</si>
  <si>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</si>
  <si>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</si>
  <si>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</si>
  <si>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</si>
  <si>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</si>
  <si>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</si>
  <si>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</si>
  <si>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</si>
  <si>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</si>
  <si>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</si>
  <si>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</si>
  <si>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</si>
  <si>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</si>
  <si>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</si>
  <si>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</si>
  <si>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</si>
  <si>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</si>
  <si>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</si>
  <si>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</si>
  <si>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</si>
  <si>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</si>
  <si>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</si>
  <si>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</si>
  <si>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</si>
  <si>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</si>
  <si>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</si>
  <si>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</si>
  <si>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</si>
  <si>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</si>
  <si>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</si>
  <si>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</si>
  <si>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</si>
  <si>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</si>
  <si>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</si>
  <si>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</si>
  <si>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</si>
  <si>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</si>
  <si>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</si>
  <si>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</si>
  <si>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</si>
  <si>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</si>
  <si>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南城市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</si>
  <si>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</si>
  <si>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</si>
  <si>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</si>
  <si>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</si>
  <si>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</si>
  <si>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</si>
  <si>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</si>
  <si>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</si>
  <si>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</si>
  <si>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</si>
  <si>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</si>
  <si>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</si>
  <si>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</si>
  <si>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</si>
  <si>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</si>
  <si>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</si>
  <si>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本市は、令和元年度より地方公営企業法の一部を適用し地方公営企業会計へ移行したため、平成30年度以前の数値は0となっています。
　①経常収支比率は、100％を超えているものの、⑤経費回収率が50.59%と低く、全国及び類似団体の平均値を下回っています。これは、汚水処理に係る費用が下水道使用料等で賄えておらず、一般会計からの繰入金で補てんし、事業運営を行っていることによるものです。
　③流動比率は、短期的な支払能力を示す値で100%を下回っており、支払い能力が低い状況となっています。
　④企業債残高対事業規模比率は、全国及び類似団体の平均値を上回っていますが、施設改良整備に伴う公債費負担が高額なのに対して、使用料収入のみで補うことができず高い数値となっています。
　⑥汚水処理原価は、全国及び類似団体の平均値を下回っています。
　⑦施設利用率は、100％を下回っていますが、これは、汚水流入量のピーク時でも安定的に処理を行うこと及び今後の整備による増加を考慮していることによるものです。
　⑧水洗化率は、全国及び類似団体の平均値を下回っているため、今後も接続推進員等による未接続世帯への訪問などを行い普及促進に努めていきます。
</t>
    <rPh sb="200" eb="203">
      <t>タンキテキ</t>
    </rPh>
    <rPh sb="204" eb="206">
      <t>シハラ</t>
    </rPh>
    <rPh sb="206" eb="208">
      <t>ノウリョク</t>
    </rPh>
    <rPh sb="209" eb="210">
      <t>シメ</t>
    </rPh>
    <rPh sb="211" eb="212">
      <t>アタイ</t>
    </rPh>
    <rPh sb="218" eb="220">
      <t>シタマワ</t>
    </rPh>
    <rPh sb="231" eb="232">
      <t>ヒク</t>
    </rPh>
    <rPh sb="233" eb="235">
      <t>ジョウキョウ</t>
    </rPh>
    <rPh sb="282" eb="284">
      <t>シセツ</t>
    </rPh>
    <rPh sb="284" eb="286">
      <t>カイリョウ</t>
    </rPh>
    <rPh sb="286" eb="288">
      <t>セイビ</t>
    </rPh>
    <rPh sb="289" eb="290">
      <t>トモナ</t>
    </rPh>
    <rPh sb="291" eb="294">
      <t>コウサイヒ</t>
    </rPh>
    <rPh sb="294" eb="296">
      <t>フタン</t>
    </rPh>
    <rPh sb="297" eb="299">
      <t>コウガク</t>
    </rPh>
    <rPh sb="302" eb="303">
      <t>タイ</t>
    </rPh>
    <rPh sb="306" eb="309">
      <t>シヨウリョウ</t>
    </rPh>
    <rPh sb="314" eb="315">
      <t>オギナ</t>
    </rPh>
    <rPh sb="322" eb="323">
      <t>タカ</t>
    </rPh>
    <rPh sb="324" eb="326">
      <t>スウチ</t>
    </rPh>
    <rPh sb="508" eb="509">
      <t>ツト</t>
    </rPh>
    <phoneticPr fontId="4"/>
  </si>
  <si>
    <t>　老朽化した施設については、修繕箇所が増加し修繕費やその他維持管理費が増加傾向にあります。
　令和３年度は管渠更新が無かったため③管渠改善率が０となっています。
　今後は、終末処理場の統廃合や機能強化を行い、維持管理費の抑制に努めていきます。</t>
    <phoneticPr fontId="4"/>
  </si>
  <si>
    <t>　本市における農業集落排水事業は、平成11年に供用開始され、現在12箇所の終末処理場があります。処理区域が広く、施設数が多いことにより維持管理運営は煩雑であり維持管理費の増加、老朽化に伴う更新設備投資に係る経費の増大が懸念され、一般会計繰入金への依存度も高く、非常に厳しい経営状況となっています。令和3年4月1日に料金改定を行いましたが、引き続き、経営の健全化・効率化を図って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</si>
</sst>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0.24</c:v>
                </c:pt>
                <c:pt idx="3" formatCode="#,##0.00;&quot;△&quot;#,##0.00">
                  <c:v>0</c:v>
                </c:pt>
                <c:pt idx="4" formatCode="#,##0.00;&quot;△&quot;#,##0.00">
                  <c:v>0</c:v>
                </c:pt>
              </c:numCache>
            </c:numRef>
          </c:val>
          <c:extLst>
            <c:ext xmlns:c16="http://schemas.microsoft.com/office/drawing/2014/chart" uri="{C3380CC4-5D6E-409C-BE32-E72D297353CC}">
              <c16:uniqueId val="{00000000-E6C6-40AE-AC93-736E0512B70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0.25</c:v>
                </c:pt>
                <c:pt idx="4">
                  <c:v>0.05</c:v>
                </c:pt>
              </c:numCache>
            </c:numRef>
          </c:val>
          <c:smooth val="0"/>
          <c:extLst>
            <c:ext xmlns:c16="http://schemas.microsoft.com/office/drawing/2014/chart" uri="{C3380CC4-5D6E-409C-BE32-E72D297353CC}">
              <c16:uniqueId val="{00000001-E6C6-40AE-AC93-736E0512B70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54.85</c:v>
                </c:pt>
                <c:pt idx="3">
                  <c:v>57.06</c:v>
                </c:pt>
                <c:pt idx="4">
                  <c:v>57.71</c:v>
                </c:pt>
              </c:numCache>
            </c:numRef>
          </c:val>
          <c:extLst>
            <c:ext xmlns:c16="http://schemas.microsoft.com/office/drawing/2014/chart" uri="{C3380CC4-5D6E-409C-BE32-E72D297353CC}">
              <c16:uniqueId val="{00000000-1290-4B1E-84E7-B36DE0F110C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50.14</c:v>
                </c:pt>
                <c:pt idx="3">
                  <c:v>54.83</c:v>
                </c:pt>
                <c:pt idx="4">
                  <c:v>66.53</c:v>
                </c:pt>
              </c:numCache>
            </c:numRef>
          </c:val>
          <c:smooth val="0"/>
          <c:extLst>
            <c:ext xmlns:c16="http://schemas.microsoft.com/office/drawing/2014/chart" uri="{C3380CC4-5D6E-409C-BE32-E72D297353CC}">
              <c16:uniqueId val="{00000001-1290-4B1E-84E7-B36DE0F110C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78.17</c:v>
                </c:pt>
                <c:pt idx="3">
                  <c:v>79.44</c:v>
                </c:pt>
                <c:pt idx="4">
                  <c:v>80.3</c:v>
                </c:pt>
              </c:numCache>
            </c:numRef>
          </c:val>
          <c:extLst>
            <c:ext xmlns:c16="http://schemas.microsoft.com/office/drawing/2014/chart" uri="{C3380CC4-5D6E-409C-BE32-E72D297353CC}">
              <c16:uniqueId val="{00000000-05EC-4188-94CB-FC138AADFD0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84.98</c:v>
                </c:pt>
                <c:pt idx="3">
                  <c:v>84.7</c:v>
                </c:pt>
                <c:pt idx="4">
                  <c:v>84.67</c:v>
                </c:pt>
              </c:numCache>
            </c:numRef>
          </c:val>
          <c:smooth val="0"/>
          <c:extLst>
            <c:ext xmlns:c16="http://schemas.microsoft.com/office/drawing/2014/chart" uri="{C3380CC4-5D6E-409C-BE32-E72D297353CC}">
              <c16:uniqueId val="{00000001-05EC-4188-94CB-FC138AADFD0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106.32</c:v>
                </c:pt>
                <c:pt idx="3">
                  <c:v>113.43</c:v>
                </c:pt>
                <c:pt idx="4">
                  <c:v>105.71</c:v>
                </c:pt>
              </c:numCache>
            </c:numRef>
          </c:val>
          <c:extLst>
            <c:ext xmlns:c16="http://schemas.microsoft.com/office/drawing/2014/chart" uri="{C3380CC4-5D6E-409C-BE32-E72D297353CC}">
              <c16:uniqueId val="{00000000-2093-456A-9E3C-ED7828646EC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103.6</c:v>
                </c:pt>
                <c:pt idx="3">
                  <c:v>106.37</c:v>
                </c:pt>
                <c:pt idx="4">
                  <c:v>106.07</c:v>
                </c:pt>
              </c:numCache>
            </c:numRef>
          </c:val>
          <c:smooth val="0"/>
          <c:extLst>
            <c:ext xmlns:c16="http://schemas.microsoft.com/office/drawing/2014/chart" uri="{C3380CC4-5D6E-409C-BE32-E72D297353CC}">
              <c16:uniqueId val="{00000001-2093-456A-9E3C-ED7828646EC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5.72</c:v>
                </c:pt>
                <c:pt idx="3">
                  <c:v>9.18</c:v>
                </c:pt>
                <c:pt idx="4">
                  <c:v>12.52</c:v>
                </c:pt>
              </c:numCache>
            </c:numRef>
          </c:val>
          <c:extLst>
            <c:ext xmlns:c16="http://schemas.microsoft.com/office/drawing/2014/chart" uri="{C3380CC4-5D6E-409C-BE32-E72D297353CC}">
              <c16:uniqueId val="{00000000-3FDE-4B2F-91D2-AA65C9F4F6B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23.06</c:v>
                </c:pt>
                <c:pt idx="3">
                  <c:v>20.34</c:v>
                </c:pt>
                <c:pt idx="4">
                  <c:v>21.85</c:v>
                </c:pt>
              </c:numCache>
            </c:numRef>
          </c:val>
          <c:smooth val="0"/>
          <c:extLst>
            <c:ext xmlns:c16="http://schemas.microsoft.com/office/drawing/2014/chart" uri="{C3380CC4-5D6E-409C-BE32-E72D297353CC}">
              <c16:uniqueId val="{00000001-3FDE-4B2F-91D2-AA65C9F4F6B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FDF-4FE4-8171-0FE8BBBFE26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CFDF-4FE4-8171-0FE8BBBFE26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E96-4080-BA0A-6657D04392F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193.99</c:v>
                </c:pt>
                <c:pt idx="3">
                  <c:v>139.02000000000001</c:v>
                </c:pt>
                <c:pt idx="4">
                  <c:v>132.04</c:v>
                </c:pt>
              </c:numCache>
            </c:numRef>
          </c:val>
          <c:smooth val="0"/>
          <c:extLst>
            <c:ext xmlns:c16="http://schemas.microsoft.com/office/drawing/2014/chart" uri="{C3380CC4-5D6E-409C-BE32-E72D297353CC}">
              <c16:uniqueId val="{00000001-7E96-4080-BA0A-6657D04392F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82.22</c:v>
                </c:pt>
                <c:pt idx="3">
                  <c:v>97.81</c:v>
                </c:pt>
                <c:pt idx="4">
                  <c:v>92.35</c:v>
                </c:pt>
              </c:numCache>
            </c:numRef>
          </c:val>
          <c:extLst>
            <c:ext xmlns:c16="http://schemas.microsoft.com/office/drawing/2014/chart" uri="{C3380CC4-5D6E-409C-BE32-E72D297353CC}">
              <c16:uniqueId val="{00000000-F60D-4700-933E-C463AE0082A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26.99</c:v>
                </c:pt>
                <c:pt idx="3">
                  <c:v>29.13</c:v>
                </c:pt>
                <c:pt idx="4">
                  <c:v>35.69</c:v>
                </c:pt>
              </c:numCache>
            </c:numRef>
          </c:val>
          <c:smooth val="0"/>
          <c:extLst>
            <c:ext xmlns:c16="http://schemas.microsoft.com/office/drawing/2014/chart" uri="{C3380CC4-5D6E-409C-BE32-E72D297353CC}">
              <c16:uniqueId val="{00000001-F60D-4700-933E-C463AE0082A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1232.04</c:v>
                </c:pt>
                <c:pt idx="3">
                  <c:v>1148.7</c:v>
                </c:pt>
                <c:pt idx="4">
                  <c:v>1031.04</c:v>
                </c:pt>
              </c:numCache>
            </c:numRef>
          </c:val>
          <c:extLst>
            <c:ext xmlns:c16="http://schemas.microsoft.com/office/drawing/2014/chart" uri="{C3380CC4-5D6E-409C-BE32-E72D297353CC}">
              <c16:uniqueId val="{00000000-747E-4A1E-9AA3-53496B8DF39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826.83</c:v>
                </c:pt>
                <c:pt idx="3">
                  <c:v>867.83</c:v>
                </c:pt>
                <c:pt idx="4">
                  <c:v>791.76</c:v>
                </c:pt>
              </c:numCache>
            </c:numRef>
          </c:val>
          <c:smooth val="0"/>
          <c:extLst>
            <c:ext xmlns:c16="http://schemas.microsoft.com/office/drawing/2014/chart" uri="{C3380CC4-5D6E-409C-BE32-E72D297353CC}">
              <c16:uniqueId val="{00000001-747E-4A1E-9AA3-53496B8DF39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48.85</c:v>
                </c:pt>
                <c:pt idx="3">
                  <c:v>48.45</c:v>
                </c:pt>
                <c:pt idx="4">
                  <c:v>50.59</c:v>
                </c:pt>
              </c:numCache>
            </c:numRef>
          </c:val>
          <c:extLst>
            <c:ext xmlns:c16="http://schemas.microsoft.com/office/drawing/2014/chart" uri="{C3380CC4-5D6E-409C-BE32-E72D297353CC}">
              <c16:uniqueId val="{00000000-30AB-45A9-8AA5-154EB6E616C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57.31</c:v>
                </c:pt>
                <c:pt idx="3">
                  <c:v>57.08</c:v>
                </c:pt>
                <c:pt idx="4">
                  <c:v>56.26</c:v>
                </c:pt>
              </c:numCache>
            </c:numRef>
          </c:val>
          <c:smooth val="0"/>
          <c:extLst>
            <c:ext xmlns:c16="http://schemas.microsoft.com/office/drawing/2014/chart" uri="{C3380CC4-5D6E-409C-BE32-E72D297353CC}">
              <c16:uniqueId val="{00000001-30AB-45A9-8AA5-154EB6E616C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150</c:v>
                </c:pt>
                <c:pt idx="3">
                  <c:v>150</c:v>
                </c:pt>
                <c:pt idx="4">
                  <c:v>150</c:v>
                </c:pt>
              </c:numCache>
            </c:numRef>
          </c:val>
          <c:extLst>
            <c:ext xmlns:c16="http://schemas.microsoft.com/office/drawing/2014/chart" uri="{C3380CC4-5D6E-409C-BE32-E72D297353CC}">
              <c16:uniqueId val="{00000000-AF59-4ADA-83FB-2FDD392D705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273.52</c:v>
                </c:pt>
                <c:pt idx="3">
                  <c:v>274.99</c:v>
                </c:pt>
                <c:pt idx="4">
                  <c:v>282.08999999999997</c:v>
                </c:pt>
              </c:numCache>
            </c:numRef>
          </c:val>
          <c:smooth val="0"/>
          <c:extLst>
            <c:ext xmlns:c16="http://schemas.microsoft.com/office/drawing/2014/chart" uri="{C3380CC4-5D6E-409C-BE32-E72D297353CC}">
              <c16:uniqueId val="{00000001-AF59-4ADA-83FB-2FDD392D705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P61" zoomScale="70" zoomScaleNormal="70" workbookViewId="0">
      <selection activeCell="CB71" sqref="CB7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沖縄県　南城市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45577</v>
      </c>
      <c r="AM8" s="55"/>
      <c r="AN8" s="55"/>
      <c r="AO8" s="55"/>
      <c r="AP8" s="55"/>
      <c r="AQ8" s="55"/>
      <c r="AR8" s="55"/>
      <c r="AS8" s="55"/>
      <c r="AT8" s="54">
        <f>データ!T6</f>
        <v>49.94</v>
      </c>
      <c r="AU8" s="54"/>
      <c r="AV8" s="54"/>
      <c r="AW8" s="54"/>
      <c r="AX8" s="54"/>
      <c r="AY8" s="54"/>
      <c r="AZ8" s="54"/>
      <c r="BA8" s="54"/>
      <c r="BB8" s="54">
        <f>データ!U6</f>
        <v>912.64</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88.27</v>
      </c>
      <c r="J10" s="54"/>
      <c r="K10" s="54"/>
      <c r="L10" s="54"/>
      <c r="M10" s="54"/>
      <c r="N10" s="54"/>
      <c r="O10" s="54"/>
      <c r="P10" s="54">
        <f>データ!P6</f>
        <v>43.03</v>
      </c>
      <c r="Q10" s="54"/>
      <c r="R10" s="54"/>
      <c r="S10" s="54"/>
      <c r="T10" s="54"/>
      <c r="U10" s="54"/>
      <c r="V10" s="54"/>
      <c r="W10" s="54">
        <f>データ!Q6</f>
        <v>100</v>
      </c>
      <c r="X10" s="54"/>
      <c r="Y10" s="54"/>
      <c r="Z10" s="54"/>
      <c r="AA10" s="54"/>
      <c r="AB10" s="54"/>
      <c r="AC10" s="54"/>
      <c r="AD10" s="55">
        <f>データ!R6</f>
        <v>1453</v>
      </c>
      <c r="AE10" s="55"/>
      <c r="AF10" s="55"/>
      <c r="AG10" s="55"/>
      <c r="AH10" s="55"/>
      <c r="AI10" s="55"/>
      <c r="AJ10" s="55"/>
      <c r="AK10" s="2"/>
      <c r="AL10" s="55">
        <f>データ!V6</f>
        <v>19593</v>
      </c>
      <c r="AM10" s="55"/>
      <c r="AN10" s="55"/>
      <c r="AO10" s="55"/>
      <c r="AP10" s="55"/>
      <c r="AQ10" s="55"/>
      <c r="AR10" s="55"/>
      <c r="AS10" s="55"/>
      <c r="AT10" s="54">
        <f>データ!W6</f>
        <v>9.09</v>
      </c>
      <c r="AU10" s="54"/>
      <c r="AV10" s="54"/>
      <c r="AW10" s="54"/>
      <c r="AX10" s="54"/>
      <c r="AY10" s="54"/>
      <c r="AZ10" s="54"/>
      <c r="BA10" s="54"/>
      <c r="BB10" s="54">
        <f>データ!X6</f>
        <v>2155.4499999999998</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112</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SIkOiWQfZbgvm//wj2VMKwz/nKeKGoOynFf2qNaQlefhpvKgy7o/rTBMDeSbQJ7LCPmFE4rLv5+1h8cO7RfQmA==" saltValue="vvBwKK9OeCnNp5TeWbPhG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472158</v>
      </c>
      <c r="D6" s="19">
        <f t="shared" si="3"/>
        <v>46</v>
      </c>
      <c r="E6" s="19">
        <f t="shared" si="3"/>
        <v>17</v>
      </c>
      <c r="F6" s="19">
        <f t="shared" si="3"/>
        <v>5</v>
      </c>
      <c r="G6" s="19">
        <f t="shared" si="3"/>
        <v>0</v>
      </c>
      <c r="H6" s="19" t="str">
        <f t="shared" si="3"/>
        <v>沖縄県　南城市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88.27</v>
      </c>
      <c r="P6" s="20">
        <f t="shared" si="3"/>
        <v>43.03</v>
      </c>
      <c r="Q6" s="20">
        <f t="shared" si="3"/>
        <v>100</v>
      </c>
      <c r="R6" s="20">
        <f t="shared" si="3"/>
        <v>1453</v>
      </c>
      <c r="S6" s="20">
        <f t="shared" si="3"/>
        <v>45577</v>
      </c>
      <c r="T6" s="20">
        <f t="shared" si="3"/>
        <v>49.94</v>
      </c>
      <c r="U6" s="20">
        <f t="shared" si="3"/>
        <v>912.64</v>
      </c>
      <c r="V6" s="20">
        <f t="shared" si="3"/>
        <v>19593</v>
      </c>
      <c r="W6" s="20">
        <f t="shared" si="3"/>
        <v>9.09</v>
      </c>
      <c r="X6" s="20">
        <f t="shared" si="3"/>
        <v>2155.4499999999998</v>
      </c>
      <c r="Y6" s="21" t="str">
        <f>IF(Y7="",NA(),Y7)</f>
        <v>-</v>
      </c>
      <c r="Z6" s="21" t="str">
        <f t="shared" ref="Z6:AH6" si="4">IF(Z7="",NA(),Z7)</f>
        <v>-</v>
      </c>
      <c r="AA6" s="21">
        <f t="shared" si="4"/>
        <v>106.32</v>
      </c>
      <c r="AB6" s="21">
        <f t="shared" si="4"/>
        <v>113.43</v>
      </c>
      <c r="AC6" s="21">
        <f t="shared" si="4"/>
        <v>105.71</v>
      </c>
      <c r="AD6" s="21" t="str">
        <f t="shared" si="4"/>
        <v>-</v>
      </c>
      <c r="AE6" s="21" t="str">
        <f t="shared" si="4"/>
        <v>-</v>
      </c>
      <c r="AF6" s="21">
        <f t="shared" si="4"/>
        <v>103.6</v>
      </c>
      <c r="AG6" s="21">
        <f t="shared" si="4"/>
        <v>106.37</v>
      </c>
      <c r="AH6" s="21">
        <f t="shared" si="4"/>
        <v>106.07</v>
      </c>
      <c r="AI6" s="20" t="str">
        <f>IF(AI7="","",IF(AI7="-","【-】","【"&amp;SUBSTITUTE(TEXT(AI7,"#,##0.00"),"-","△")&amp;"】"))</f>
        <v>【104.16】</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193.99</v>
      </c>
      <c r="AR6" s="21">
        <f t="shared" si="5"/>
        <v>139.02000000000001</v>
      </c>
      <c r="AS6" s="21">
        <f t="shared" si="5"/>
        <v>132.04</v>
      </c>
      <c r="AT6" s="20" t="str">
        <f>IF(AT7="","",IF(AT7="-","【-】","【"&amp;SUBSTITUTE(TEXT(AT7,"#,##0.00"),"-","△")&amp;"】"))</f>
        <v>【128.23】</v>
      </c>
      <c r="AU6" s="21" t="str">
        <f>IF(AU7="",NA(),AU7)</f>
        <v>-</v>
      </c>
      <c r="AV6" s="21" t="str">
        <f t="shared" ref="AV6:BD6" si="6">IF(AV7="",NA(),AV7)</f>
        <v>-</v>
      </c>
      <c r="AW6" s="21">
        <f t="shared" si="6"/>
        <v>82.22</v>
      </c>
      <c r="AX6" s="21">
        <f t="shared" si="6"/>
        <v>97.81</v>
      </c>
      <c r="AY6" s="21">
        <f t="shared" si="6"/>
        <v>92.35</v>
      </c>
      <c r="AZ6" s="21" t="str">
        <f t="shared" si="6"/>
        <v>-</v>
      </c>
      <c r="BA6" s="21" t="str">
        <f t="shared" si="6"/>
        <v>-</v>
      </c>
      <c r="BB6" s="21">
        <f t="shared" si="6"/>
        <v>26.99</v>
      </c>
      <c r="BC6" s="21">
        <f t="shared" si="6"/>
        <v>29.13</v>
      </c>
      <c r="BD6" s="21">
        <f t="shared" si="6"/>
        <v>35.69</v>
      </c>
      <c r="BE6" s="20" t="str">
        <f>IF(BE7="","",IF(BE7="-","【-】","【"&amp;SUBSTITUTE(TEXT(BE7,"#,##0.00"),"-","△")&amp;"】"))</f>
        <v>【34.77】</v>
      </c>
      <c r="BF6" s="21" t="str">
        <f>IF(BF7="",NA(),BF7)</f>
        <v>-</v>
      </c>
      <c r="BG6" s="21" t="str">
        <f t="shared" ref="BG6:BO6" si="7">IF(BG7="",NA(),BG7)</f>
        <v>-</v>
      </c>
      <c r="BH6" s="21">
        <f t="shared" si="7"/>
        <v>1232.04</v>
      </c>
      <c r="BI6" s="21">
        <f t="shared" si="7"/>
        <v>1148.7</v>
      </c>
      <c r="BJ6" s="21">
        <f t="shared" si="7"/>
        <v>1031.04</v>
      </c>
      <c r="BK6" s="21" t="str">
        <f t="shared" si="7"/>
        <v>-</v>
      </c>
      <c r="BL6" s="21" t="str">
        <f t="shared" si="7"/>
        <v>-</v>
      </c>
      <c r="BM6" s="21">
        <f t="shared" si="7"/>
        <v>826.83</v>
      </c>
      <c r="BN6" s="21">
        <f t="shared" si="7"/>
        <v>867.83</v>
      </c>
      <c r="BO6" s="21">
        <f t="shared" si="7"/>
        <v>791.76</v>
      </c>
      <c r="BP6" s="20" t="str">
        <f>IF(BP7="","",IF(BP7="-","【-】","【"&amp;SUBSTITUTE(TEXT(BP7,"#,##0.00"),"-","△")&amp;"】"))</f>
        <v>【786.37】</v>
      </c>
      <c r="BQ6" s="21" t="str">
        <f>IF(BQ7="",NA(),BQ7)</f>
        <v>-</v>
      </c>
      <c r="BR6" s="21" t="str">
        <f t="shared" ref="BR6:BZ6" si="8">IF(BR7="",NA(),BR7)</f>
        <v>-</v>
      </c>
      <c r="BS6" s="21">
        <f t="shared" si="8"/>
        <v>48.85</v>
      </c>
      <c r="BT6" s="21">
        <f t="shared" si="8"/>
        <v>48.45</v>
      </c>
      <c r="BU6" s="21">
        <f t="shared" si="8"/>
        <v>50.59</v>
      </c>
      <c r="BV6" s="21" t="str">
        <f t="shared" si="8"/>
        <v>-</v>
      </c>
      <c r="BW6" s="21" t="str">
        <f t="shared" si="8"/>
        <v>-</v>
      </c>
      <c r="BX6" s="21">
        <f t="shared" si="8"/>
        <v>57.31</v>
      </c>
      <c r="BY6" s="21">
        <f t="shared" si="8"/>
        <v>57.08</v>
      </c>
      <c r="BZ6" s="21">
        <f t="shared" si="8"/>
        <v>56.26</v>
      </c>
      <c r="CA6" s="20" t="str">
        <f>IF(CA7="","",IF(CA7="-","【-】","【"&amp;SUBSTITUTE(TEXT(CA7,"#,##0.00"),"-","△")&amp;"】"))</f>
        <v>【60.65】</v>
      </c>
      <c r="CB6" s="21" t="str">
        <f>IF(CB7="",NA(),CB7)</f>
        <v>-</v>
      </c>
      <c r="CC6" s="21" t="str">
        <f t="shared" ref="CC6:CK6" si="9">IF(CC7="",NA(),CC7)</f>
        <v>-</v>
      </c>
      <c r="CD6" s="21">
        <f t="shared" si="9"/>
        <v>150</v>
      </c>
      <c r="CE6" s="21">
        <f t="shared" si="9"/>
        <v>150</v>
      </c>
      <c r="CF6" s="21">
        <f t="shared" si="9"/>
        <v>150</v>
      </c>
      <c r="CG6" s="21" t="str">
        <f t="shared" si="9"/>
        <v>-</v>
      </c>
      <c r="CH6" s="21" t="str">
        <f t="shared" si="9"/>
        <v>-</v>
      </c>
      <c r="CI6" s="21">
        <f t="shared" si="9"/>
        <v>273.52</v>
      </c>
      <c r="CJ6" s="21">
        <f t="shared" si="9"/>
        <v>274.99</v>
      </c>
      <c r="CK6" s="21">
        <f t="shared" si="9"/>
        <v>282.08999999999997</v>
      </c>
      <c r="CL6" s="20" t="str">
        <f>IF(CL7="","",IF(CL7="-","【-】","【"&amp;SUBSTITUTE(TEXT(CL7,"#,##0.00"),"-","△")&amp;"】"))</f>
        <v>【256.97】</v>
      </c>
      <c r="CM6" s="21" t="str">
        <f>IF(CM7="",NA(),CM7)</f>
        <v>-</v>
      </c>
      <c r="CN6" s="21" t="str">
        <f t="shared" ref="CN6:CV6" si="10">IF(CN7="",NA(),CN7)</f>
        <v>-</v>
      </c>
      <c r="CO6" s="21">
        <f t="shared" si="10"/>
        <v>54.85</v>
      </c>
      <c r="CP6" s="21">
        <f t="shared" si="10"/>
        <v>57.06</v>
      </c>
      <c r="CQ6" s="21">
        <f t="shared" si="10"/>
        <v>57.71</v>
      </c>
      <c r="CR6" s="21" t="str">
        <f t="shared" si="10"/>
        <v>-</v>
      </c>
      <c r="CS6" s="21" t="str">
        <f t="shared" si="10"/>
        <v>-</v>
      </c>
      <c r="CT6" s="21">
        <f t="shared" si="10"/>
        <v>50.14</v>
      </c>
      <c r="CU6" s="21">
        <f t="shared" si="10"/>
        <v>54.83</v>
      </c>
      <c r="CV6" s="21">
        <f t="shared" si="10"/>
        <v>66.53</v>
      </c>
      <c r="CW6" s="20" t="str">
        <f>IF(CW7="","",IF(CW7="-","【-】","【"&amp;SUBSTITUTE(TEXT(CW7,"#,##0.00"),"-","△")&amp;"】"))</f>
        <v>【61.14】</v>
      </c>
      <c r="CX6" s="21" t="str">
        <f>IF(CX7="",NA(),CX7)</f>
        <v>-</v>
      </c>
      <c r="CY6" s="21" t="str">
        <f t="shared" ref="CY6:DG6" si="11">IF(CY7="",NA(),CY7)</f>
        <v>-</v>
      </c>
      <c r="CZ6" s="21">
        <f t="shared" si="11"/>
        <v>78.17</v>
      </c>
      <c r="DA6" s="21">
        <f t="shared" si="11"/>
        <v>79.44</v>
      </c>
      <c r="DB6" s="21">
        <f t="shared" si="11"/>
        <v>80.3</v>
      </c>
      <c r="DC6" s="21" t="str">
        <f t="shared" si="11"/>
        <v>-</v>
      </c>
      <c r="DD6" s="21" t="str">
        <f t="shared" si="11"/>
        <v>-</v>
      </c>
      <c r="DE6" s="21">
        <f t="shared" si="11"/>
        <v>84.98</v>
      </c>
      <c r="DF6" s="21">
        <f t="shared" si="11"/>
        <v>84.7</v>
      </c>
      <c r="DG6" s="21">
        <f t="shared" si="11"/>
        <v>84.67</v>
      </c>
      <c r="DH6" s="20" t="str">
        <f>IF(DH7="","",IF(DH7="-","【-】","【"&amp;SUBSTITUTE(TEXT(DH7,"#,##0.00"),"-","△")&amp;"】"))</f>
        <v>【86.91】</v>
      </c>
      <c r="DI6" s="21" t="str">
        <f>IF(DI7="",NA(),DI7)</f>
        <v>-</v>
      </c>
      <c r="DJ6" s="21" t="str">
        <f t="shared" ref="DJ6:DR6" si="12">IF(DJ7="",NA(),DJ7)</f>
        <v>-</v>
      </c>
      <c r="DK6" s="21">
        <f t="shared" si="12"/>
        <v>5.72</v>
      </c>
      <c r="DL6" s="21">
        <f t="shared" si="12"/>
        <v>9.18</v>
      </c>
      <c r="DM6" s="21">
        <f t="shared" si="12"/>
        <v>12.52</v>
      </c>
      <c r="DN6" s="21" t="str">
        <f t="shared" si="12"/>
        <v>-</v>
      </c>
      <c r="DO6" s="21" t="str">
        <f t="shared" si="12"/>
        <v>-</v>
      </c>
      <c r="DP6" s="21">
        <f t="shared" si="12"/>
        <v>23.06</v>
      </c>
      <c r="DQ6" s="21">
        <f t="shared" si="12"/>
        <v>20.34</v>
      </c>
      <c r="DR6" s="21">
        <f t="shared" si="12"/>
        <v>21.85</v>
      </c>
      <c r="DS6" s="20" t="str">
        <f>IF(DS7="","",IF(DS7="-","【-】","【"&amp;SUBSTITUTE(TEXT(DS7,"#,##0.00"),"-","△")&amp;"】"))</f>
        <v>【24.95】</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1">
        <f t="shared" si="14"/>
        <v>0.24</v>
      </c>
      <c r="EH6" s="20">
        <f t="shared" si="14"/>
        <v>0</v>
      </c>
      <c r="EI6" s="20">
        <f t="shared" si="14"/>
        <v>0</v>
      </c>
      <c r="EJ6" s="21" t="str">
        <f t="shared" si="14"/>
        <v>-</v>
      </c>
      <c r="EK6" s="21" t="str">
        <f t="shared" si="14"/>
        <v>-</v>
      </c>
      <c r="EL6" s="21">
        <f t="shared" si="14"/>
        <v>0.02</v>
      </c>
      <c r="EM6" s="21">
        <f t="shared" si="14"/>
        <v>0.25</v>
      </c>
      <c r="EN6" s="21">
        <f t="shared" si="14"/>
        <v>0.05</v>
      </c>
      <c r="EO6" s="20" t="str">
        <f>IF(EO7="","",IF(EO7="-","【-】","【"&amp;SUBSTITUTE(TEXT(EO7,"#,##0.00"),"-","△")&amp;"】"))</f>
        <v>【0.03】</v>
      </c>
    </row>
    <row r="7" spans="1:148" s="22" customFormat="1" x14ac:dyDescent="0.15">
      <c r="A7" s="14"/>
      <c r="B7" s="23">
        <v>2021</v>
      </c>
      <c r="C7" s="23">
        <v>472158</v>
      </c>
      <c r="D7" s="23">
        <v>46</v>
      </c>
      <c r="E7" s="23">
        <v>17</v>
      </c>
      <c r="F7" s="23">
        <v>5</v>
      </c>
      <c r="G7" s="23">
        <v>0</v>
      </c>
      <c r="H7" s="23" t="s">
        <v>95</v>
      </c>
      <c r="I7" s="23" t="s">
        <v>96</v>
      </c>
      <c r="J7" s="23" t="s">
        <v>97</v>
      </c>
      <c r="K7" s="23" t="s">
        <v>98</v>
      </c>
      <c r="L7" s="23" t="s">
        <v>99</v>
      </c>
      <c r="M7" s="23" t="s">
        <v>100</v>
      </c>
      <c r="N7" s="24" t="s">
        <v>101</v>
      </c>
      <c r="O7" s="24">
        <v>88.27</v>
      </c>
      <c r="P7" s="24">
        <v>43.03</v>
      </c>
      <c r="Q7" s="24">
        <v>100</v>
      </c>
      <c r="R7" s="24">
        <v>1453</v>
      </c>
      <c r="S7" s="24">
        <v>45577</v>
      </c>
      <c r="T7" s="24">
        <v>49.94</v>
      </c>
      <c r="U7" s="24">
        <v>912.64</v>
      </c>
      <c r="V7" s="24">
        <v>19593</v>
      </c>
      <c r="W7" s="24">
        <v>9.09</v>
      </c>
      <c r="X7" s="24">
        <v>2155.4499999999998</v>
      </c>
      <c r="Y7" s="24" t="s">
        <v>101</v>
      </c>
      <c r="Z7" s="24" t="s">
        <v>101</v>
      </c>
      <c r="AA7" s="24">
        <v>106.32</v>
      </c>
      <c r="AB7" s="24">
        <v>113.43</v>
      </c>
      <c r="AC7" s="24">
        <v>105.71</v>
      </c>
      <c r="AD7" s="24" t="s">
        <v>101</v>
      </c>
      <c r="AE7" s="24" t="s">
        <v>101</v>
      </c>
      <c r="AF7" s="24">
        <v>103.6</v>
      </c>
      <c r="AG7" s="24">
        <v>106.37</v>
      </c>
      <c r="AH7" s="24">
        <v>106.07</v>
      </c>
      <c r="AI7" s="24">
        <v>104.16</v>
      </c>
      <c r="AJ7" s="24" t="s">
        <v>101</v>
      </c>
      <c r="AK7" s="24" t="s">
        <v>101</v>
      </c>
      <c r="AL7" s="24">
        <v>0</v>
      </c>
      <c r="AM7" s="24">
        <v>0</v>
      </c>
      <c r="AN7" s="24">
        <v>0</v>
      </c>
      <c r="AO7" s="24" t="s">
        <v>101</v>
      </c>
      <c r="AP7" s="24" t="s">
        <v>101</v>
      </c>
      <c r="AQ7" s="24">
        <v>193.99</v>
      </c>
      <c r="AR7" s="24">
        <v>139.02000000000001</v>
      </c>
      <c r="AS7" s="24">
        <v>132.04</v>
      </c>
      <c r="AT7" s="24">
        <v>128.22999999999999</v>
      </c>
      <c r="AU7" s="24" t="s">
        <v>101</v>
      </c>
      <c r="AV7" s="24" t="s">
        <v>101</v>
      </c>
      <c r="AW7" s="24">
        <v>82.22</v>
      </c>
      <c r="AX7" s="24">
        <v>97.81</v>
      </c>
      <c r="AY7" s="24">
        <v>92.35</v>
      </c>
      <c r="AZ7" s="24" t="s">
        <v>101</v>
      </c>
      <c r="BA7" s="24" t="s">
        <v>101</v>
      </c>
      <c r="BB7" s="24">
        <v>26.99</v>
      </c>
      <c r="BC7" s="24">
        <v>29.13</v>
      </c>
      <c r="BD7" s="24">
        <v>35.69</v>
      </c>
      <c r="BE7" s="24">
        <v>34.770000000000003</v>
      </c>
      <c r="BF7" s="24" t="s">
        <v>101</v>
      </c>
      <c r="BG7" s="24" t="s">
        <v>101</v>
      </c>
      <c r="BH7" s="24">
        <v>1232.04</v>
      </c>
      <c r="BI7" s="24">
        <v>1148.7</v>
      </c>
      <c r="BJ7" s="24">
        <v>1031.04</v>
      </c>
      <c r="BK7" s="24" t="s">
        <v>101</v>
      </c>
      <c r="BL7" s="24" t="s">
        <v>101</v>
      </c>
      <c r="BM7" s="24">
        <v>826.83</v>
      </c>
      <c r="BN7" s="24">
        <v>867.83</v>
      </c>
      <c r="BO7" s="24">
        <v>791.76</v>
      </c>
      <c r="BP7" s="24">
        <v>786.37</v>
      </c>
      <c r="BQ7" s="24" t="s">
        <v>101</v>
      </c>
      <c r="BR7" s="24" t="s">
        <v>101</v>
      </c>
      <c r="BS7" s="24">
        <v>48.85</v>
      </c>
      <c r="BT7" s="24">
        <v>48.45</v>
      </c>
      <c r="BU7" s="24">
        <v>50.59</v>
      </c>
      <c r="BV7" s="24" t="s">
        <v>101</v>
      </c>
      <c r="BW7" s="24" t="s">
        <v>101</v>
      </c>
      <c r="BX7" s="24">
        <v>57.31</v>
      </c>
      <c r="BY7" s="24">
        <v>57.08</v>
      </c>
      <c r="BZ7" s="24">
        <v>56.26</v>
      </c>
      <c r="CA7" s="24">
        <v>60.65</v>
      </c>
      <c r="CB7" s="24" t="s">
        <v>101</v>
      </c>
      <c r="CC7" s="24" t="s">
        <v>101</v>
      </c>
      <c r="CD7" s="24">
        <v>150</v>
      </c>
      <c r="CE7" s="24">
        <v>150</v>
      </c>
      <c r="CF7" s="24">
        <v>150</v>
      </c>
      <c r="CG7" s="24" t="s">
        <v>101</v>
      </c>
      <c r="CH7" s="24" t="s">
        <v>101</v>
      </c>
      <c r="CI7" s="24">
        <v>273.52</v>
      </c>
      <c r="CJ7" s="24">
        <v>274.99</v>
      </c>
      <c r="CK7" s="24">
        <v>282.08999999999997</v>
      </c>
      <c r="CL7" s="24">
        <v>256.97000000000003</v>
      </c>
      <c r="CM7" s="24" t="s">
        <v>101</v>
      </c>
      <c r="CN7" s="24" t="s">
        <v>101</v>
      </c>
      <c r="CO7" s="24">
        <v>54.85</v>
      </c>
      <c r="CP7" s="24">
        <v>57.06</v>
      </c>
      <c r="CQ7" s="24">
        <v>57.71</v>
      </c>
      <c r="CR7" s="24" t="s">
        <v>101</v>
      </c>
      <c r="CS7" s="24" t="s">
        <v>101</v>
      </c>
      <c r="CT7" s="24">
        <v>50.14</v>
      </c>
      <c r="CU7" s="24">
        <v>54.83</v>
      </c>
      <c r="CV7" s="24">
        <v>66.53</v>
      </c>
      <c r="CW7" s="24">
        <v>61.14</v>
      </c>
      <c r="CX7" s="24" t="s">
        <v>101</v>
      </c>
      <c r="CY7" s="24" t="s">
        <v>101</v>
      </c>
      <c r="CZ7" s="24">
        <v>78.17</v>
      </c>
      <c r="DA7" s="24">
        <v>79.44</v>
      </c>
      <c r="DB7" s="24">
        <v>80.3</v>
      </c>
      <c r="DC7" s="24" t="s">
        <v>101</v>
      </c>
      <c r="DD7" s="24" t="s">
        <v>101</v>
      </c>
      <c r="DE7" s="24">
        <v>84.98</v>
      </c>
      <c r="DF7" s="24">
        <v>84.7</v>
      </c>
      <c r="DG7" s="24">
        <v>84.67</v>
      </c>
      <c r="DH7" s="24">
        <v>86.91</v>
      </c>
      <c r="DI7" s="24" t="s">
        <v>101</v>
      </c>
      <c r="DJ7" s="24" t="s">
        <v>101</v>
      </c>
      <c r="DK7" s="24">
        <v>5.72</v>
      </c>
      <c r="DL7" s="24">
        <v>9.18</v>
      </c>
      <c r="DM7" s="24">
        <v>12.52</v>
      </c>
      <c r="DN7" s="24" t="s">
        <v>101</v>
      </c>
      <c r="DO7" s="24" t="s">
        <v>101</v>
      </c>
      <c r="DP7" s="24">
        <v>23.06</v>
      </c>
      <c r="DQ7" s="24">
        <v>20.34</v>
      </c>
      <c r="DR7" s="24">
        <v>21.85</v>
      </c>
      <c r="DS7" s="24">
        <v>24.95</v>
      </c>
      <c r="DT7" s="24" t="s">
        <v>101</v>
      </c>
      <c r="DU7" s="24" t="s">
        <v>101</v>
      </c>
      <c r="DV7" s="24">
        <v>0</v>
      </c>
      <c r="DW7" s="24">
        <v>0</v>
      </c>
      <c r="DX7" s="24">
        <v>0</v>
      </c>
      <c r="DY7" s="24" t="s">
        <v>101</v>
      </c>
      <c r="DZ7" s="24" t="s">
        <v>101</v>
      </c>
      <c r="EA7" s="24">
        <v>0</v>
      </c>
      <c r="EB7" s="24">
        <v>0</v>
      </c>
      <c r="EC7" s="24">
        <v>0</v>
      </c>
      <c r="ED7" s="24">
        <v>0</v>
      </c>
      <c r="EE7" s="24" t="s">
        <v>101</v>
      </c>
      <c r="EF7" s="24" t="s">
        <v>101</v>
      </c>
      <c r="EG7" s="24">
        <v>0.24</v>
      </c>
      <c r="EH7" s="24">
        <v>0</v>
      </c>
      <c r="EI7" s="24">
        <v>0</v>
      </c>
      <c r="EJ7" s="24" t="s">
        <v>101</v>
      </c>
      <c r="EK7" s="24" t="s">
        <v>101</v>
      </c>
      <c r="EL7" s="24">
        <v>0.02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新垣　琴子</cp:lastModifiedBy>
  <cp:lastPrinted>2023-01-20T08:35:02Z</cp:lastPrinted>
  <dcterms:created xsi:type="dcterms:W3CDTF">2023-01-12T23:47:13Z</dcterms:created>
  <dcterms:modified xsi:type="dcterms:W3CDTF">2023-01-20T08:35:05Z</dcterms:modified>
  <cp:category/>
</cp:coreProperties>
</file>