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20" windowHeight="8220" activeTab="4"/>
  </bookViews>
  <sheets>
    <sheet name="平成20年度" sheetId="1" r:id="rId1"/>
    <sheet name="平成21年度" sheetId="2" r:id="rId2"/>
    <sheet name="平成22年度" sheetId="3" r:id="rId3"/>
    <sheet name="平成23年度" sheetId="4" r:id="rId4"/>
    <sheet name="平成24年度" sheetId="5" r:id="rId5"/>
  </sheets>
  <definedNames/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D7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①No.1、No.4号機がそれぞれ1年点検による停止期間があった。
②No.3号機がH23年12月から故障により
停止していたため。</t>
        </r>
      </text>
    </comment>
  </commentList>
</comments>
</file>

<file path=xl/sharedStrings.xml><?xml version="1.0" encoding="utf-8"?>
<sst xmlns="http://schemas.openxmlformats.org/spreadsheetml/2006/main" count="225" uniqueCount="29">
  <si>
    <t>月</t>
  </si>
  <si>
    <t>日平均</t>
  </si>
  <si>
    <t>消化ガス
発生量
Nm3/日</t>
  </si>
  <si>
    <t>消化ガス使用量　Nm3/日</t>
  </si>
  <si>
    <t>利用率
（％）</t>
  </si>
  <si>
    <t>合計</t>
  </si>
  <si>
    <t>内訳</t>
  </si>
  <si>
    <t>ガス発電機</t>
  </si>
  <si>
    <t>温水器</t>
  </si>
  <si>
    <t>燃焼脱臭</t>
  </si>
  <si>
    <t>那覇浄化センター</t>
  </si>
  <si>
    <t>宜野湾浄化センター</t>
  </si>
  <si>
    <t>西原浄化センター</t>
  </si>
  <si>
    <t>年合計</t>
  </si>
  <si>
    <t>具志川浄化センター</t>
  </si>
  <si>
    <t>流域下水道各浄化センターの消化ガス使用状況（平成22年度）</t>
  </si>
  <si>
    <t>日数</t>
  </si>
  <si>
    <t>流域下水道各浄化センターの消化ガス使用状況（平成23年度）</t>
  </si>
  <si>
    <t>維持管理年報値</t>
  </si>
  <si>
    <t>流域下水道各浄化センターの消化ガス使用状況（平成21年度）</t>
  </si>
  <si>
    <t>流域下水道各浄化センターの消化ガス使用状況（平成20年度）</t>
  </si>
  <si>
    <t>燃焼脱臭除く</t>
  </si>
  <si>
    <t>利用率（％）</t>
  </si>
  <si>
    <t>量（Nm3/日）</t>
  </si>
  <si>
    <t>消化ガス
発生量</t>
  </si>
  <si>
    <t>消化ガス使用量</t>
  </si>
  <si>
    <t>利用率</t>
  </si>
  <si>
    <t>※注意：当資料は、月報（速報値）を元に作成されておりますので、若干の誤差を含みます。</t>
  </si>
  <si>
    <t>流域下水道各浄化センターの消化ガス使用状況（平成24年度）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</si>
</sst>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#&quot;日&quot;"/>
    <numFmt numFmtId="178" formatCode="&quot;平成&quot;#&quot;年度&quot;"/>
    <numFmt numFmtId="179" formatCode="0_ "/>
    <numFmt numFmtId="180" formatCode="0.0%"/>
    <numFmt numFmtId="181" formatCode="&quot;H&quot;#&quot;年4月&quot;"/>
    <numFmt numFmtId="182" formatCode="&quot;平成&quot;#&quot;年4月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23" applyFont="1" applyAlignment="1">
      <alignment vertical="center"/>
      <protection/>
    </xf>
    <xf numFmtId="0" fontId="0" fillId="0" borderId="0" xfId="23">
      <alignment/>
      <protection/>
    </xf>
    <xf numFmtId="0" fontId="5" fillId="0" borderId="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38" fontId="0" fillId="0" borderId="1" xfId="17" applyFont="1" applyBorder="1" applyAlignment="1">
      <alignment/>
    </xf>
    <xf numFmtId="38" fontId="0" fillId="0" borderId="2" xfId="23" applyNumberFormat="1" applyFont="1" applyBorder="1">
      <alignment/>
      <protection/>
    </xf>
    <xf numFmtId="177" fontId="0" fillId="0" borderId="0" xfId="0" applyNumberFormat="1" applyAlignment="1">
      <alignment vertical="center"/>
    </xf>
    <xf numFmtId="0" fontId="5" fillId="0" borderId="0" xfId="23" applyFont="1" applyBorder="1" applyAlignment="1">
      <alignment horizontal="center" vertical="center" wrapText="1"/>
      <protection/>
    </xf>
    <xf numFmtId="9" fontId="5" fillId="0" borderId="0" xfId="15" applyFont="1" applyBorder="1" applyAlignment="1">
      <alignment vertical="center"/>
    </xf>
    <xf numFmtId="9" fontId="5" fillId="0" borderId="0" xfId="15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9" fontId="0" fillId="0" borderId="1" xfId="15" applyFont="1" applyBorder="1" applyAlignment="1">
      <alignment vertical="center"/>
    </xf>
    <xf numFmtId="0" fontId="0" fillId="0" borderId="1" xfId="21" applyFont="1" applyBorder="1">
      <alignment/>
      <protection/>
    </xf>
    <xf numFmtId="0" fontId="0" fillId="0" borderId="1" xfId="23" applyFont="1" applyBorder="1">
      <alignment/>
      <protection/>
    </xf>
    <xf numFmtId="38" fontId="0" fillId="0" borderId="3" xfId="17" applyFont="1" applyBorder="1" applyAlignment="1">
      <alignment/>
    </xf>
    <xf numFmtId="38" fontId="0" fillId="0" borderId="3" xfId="17" applyFont="1" applyBorder="1" applyAlignment="1">
      <alignment vertical="center"/>
    </xf>
    <xf numFmtId="0" fontId="0" fillId="0" borderId="3" xfId="21" applyFont="1" applyBorder="1">
      <alignment/>
      <protection/>
    </xf>
    <xf numFmtId="9" fontId="0" fillId="0" borderId="3" xfId="15" applyFont="1" applyBorder="1" applyAlignment="1">
      <alignment vertical="center"/>
    </xf>
    <xf numFmtId="0" fontId="0" fillId="0" borderId="3" xfId="23" applyFont="1" applyBorder="1">
      <alignment/>
      <protection/>
    </xf>
    <xf numFmtId="9" fontId="0" fillId="0" borderId="2" xfId="15" applyFont="1" applyBorder="1" applyAlignment="1">
      <alignment vertical="center"/>
    </xf>
    <xf numFmtId="38" fontId="0" fillId="0" borderId="4" xfId="17" applyFont="1" applyBorder="1" applyAlignment="1">
      <alignment/>
    </xf>
    <xf numFmtId="9" fontId="0" fillId="2" borderId="4" xfId="15" applyFont="1" applyFill="1" applyBorder="1" applyAlignment="1">
      <alignment vertical="center"/>
    </xf>
    <xf numFmtId="38" fontId="0" fillId="0" borderId="1" xfId="17" applyFont="1" applyFill="1" applyBorder="1" applyAlignment="1">
      <alignment/>
    </xf>
    <xf numFmtId="0" fontId="0" fillId="0" borderId="1" xfId="0" applyFont="1" applyBorder="1" applyAlignment="1">
      <alignment vertical="center"/>
    </xf>
    <xf numFmtId="9" fontId="0" fillId="0" borderId="1" xfId="15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0" fontId="0" fillId="0" borderId="1" xfId="22" applyFont="1" applyBorder="1">
      <alignment/>
      <protection/>
    </xf>
    <xf numFmtId="0" fontId="0" fillId="0" borderId="4" xfId="23" applyFont="1" applyBorder="1" applyAlignment="1">
      <alignment horizontal="center" vertical="center"/>
      <protection/>
    </xf>
    <xf numFmtId="176" fontId="0" fillId="0" borderId="1" xfId="23" applyNumberFormat="1" applyFont="1" applyBorder="1" applyAlignment="1">
      <alignment horizontal="right" vertical="center"/>
      <protection/>
    </xf>
    <xf numFmtId="177" fontId="0" fillId="0" borderId="1" xfId="23" applyNumberFormat="1" applyFont="1" applyBorder="1" applyAlignment="1">
      <alignment horizontal="right" vertical="center"/>
      <protection/>
    </xf>
    <xf numFmtId="176" fontId="0" fillId="0" borderId="3" xfId="23" applyNumberFormat="1" applyFont="1" applyBorder="1" applyAlignment="1">
      <alignment horizontal="right" vertical="center"/>
      <protection/>
    </xf>
    <xf numFmtId="177" fontId="0" fillId="0" borderId="3" xfId="23" applyNumberFormat="1" applyFont="1" applyBorder="1" applyAlignment="1">
      <alignment horizontal="right" vertical="center"/>
      <protection/>
    </xf>
    <xf numFmtId="0" fontId="0" fillId="0" borderId="2" xfId="23" applyFont="1" applyBorder="1" applyAlignment="1">
      <alignment horizontal="center" vertical="center"/>
      <protection/>
    </xf>
    <xf numFmtId="177" fontId="0" fillId="0" borderId="2" xfId="23" applyNumberFormat="1" applyFont="1" applyBorder="1" applyAlignment="1">
      <alignment horizontal="right" vertical="center"/>
      <protection/>
    </xf>
    <xf numFmtId="177" fontId="0" fillId="0" borderId="4" xfId="23" applyNumberFormat="1" applyFont="1" applyBorder="1" applyAlignment="1">
      <alignment vertical="center"/>
      <protection/>
    </xf>
    <xf numFmtId="38" fontId="0" fillId="0" borderId="1" xfId="17" applyBorder="1" applyAlignment="1">
      <alignment vertical="center"/>
    </xf>
    <xf numFmtId="38" fontId="0" fillId="0" borderId="4" xfId="17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80" fontId="0" fillId="0" borderId="1" xfId="15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6" xfId="23" applyFont="1" applyBorder="1" applyAlignment="1">
      <alignment horizontal="center" vertical="center" wrapText="1"/>
      <protection/>
    </xf>
    <xf numFmtId="0" fontId="5" fillId="0" borderId="4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178" fontId="4" fillId="0" borderId="7" xfId="23" applyNumberFormat="1" applyFont="1" applyBorder="1" applyAlignment="1">
      <alignment horizontal="center" vertical="center"/>
      <protection/>
    </xf>
    <xf numFmtId="178" fontId="4" fillId="0" borderId="5" xfId="23" applyNumberFormat="1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5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4" fillId="0" borderId="1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 shrinkToFit="1"/>
      <protection/>
    </xf>
    <xf numFmtId="0" fontId="6" fillId="0" borderId="4" xfId="23" applyFont="1" applyBorder="1" applyAlignment="1">
      <alignment horizontal="center" vertical="center"/>
      <protection/>
    </xf>
    <xf numFmtId="0" fontId="5" fillId="0" borderId="9" xfId="23" applyFont="1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9" fontId="0" fillId="0" borderId="2" xfId="15" applyFont="1" applyBorder="1" applyAlignment="1">
      <alignment/>
    </xf>
    <xf numFmtId="38" fontId="0" fillId="2" borderId="4" xfId="17" applyFont="1" applyFill="1" applyBorder="1" applyAlignment="1">
      <alignment/>
    </xf>
    <xf numFmtId="9" fontId="0" fillId="0" borderId="1" xfId="15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2" zoomScaleNormal="82" workbookViewId="0" topLeftCell="A1">
      <pane xSplit="2" topLeftCell="C1" activePane="topRight" state="frozen"/>
      <selection pane="topLeft" activeCell="D35" sqref="D35"/>
      <selection pane="topRight" activeCell="M28" sqref="M28"/>
    </sheetView>
  </sheetViews>
  <sheetFormatPr defaultColWidth="9.00390625" defaultRowHeight="13.5"/>
  <sheetData>
    <row r="1" spans="1:17" ht="17.25">
      <c r="A1" s="5" t="s">
        <v>20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24" customHeight="1">
      <c r="A3" s="58">
        <v>20</v>
      </c>
      <c r="B3" s="59"/>
      <c r="C3" s="61" t="s">
        <v>10</v>
      </c>
      <c r="D3" s="62"/>
      <c r="E3" s="62"/>
      <c r="F3" s="62"/>
      <c r="G3" s="63"/>
      <c r="H3" s="61" t="s">
        <v>11</v>
      </c>
      <c r="I3" s="62"/>
      <c r="J3" s="62"/>
      <c r="K3" s="62"/>
      <c r="L3" s="62"/>
      <c r="M3" s="62"/>
      <c r="N3" s="63"/>
      <c r="O3" s="65" t="s">
        <v>14</v>
      </c>
      <c r="P3" s="65"/>
      <c r="Q3" s="65"/>
      <c r="R3" s="65"/>
      <c r="S3" s="65" t="s">
        <v>12</v>
      </c>
      <c r="T3" s="65"/>
      <c r="U3" s="65"/>
      <c r="V3" s="65"/>
      <c r="W3" s="6"/>
    </row>
    <row r="4" spans="1:23" ht="14.25" customHeight="1">
      <c r="A4" s="55" t="s">
        <v>0</v>
      </c>
      <c r="B4" s="55" t="s">
        <v>16</v>
      </c>
      <c r="C4" s="48" t="s">
        <v>2</v>
      </c>
      <c r="D4" s="53" t="s">
        <v>3</v>
      </c>
      <c r="E4" s="60"/>
      <c r="F4" s="54"/>
      <c r="G4" s="49" t="s">
        <v>4</v>
      </c>
      <c r="H4" s="48" t="s">
        <v>2</v>
      </c>
      <c r="I4" s="68" t="s">
        <v>3</v>
      </c>
      <c r="J4" s="69"/>
      <c r="K4" s="69"/>
      <c r="L4" s="69"/>
      <c r="M4" s="70"/>
      <c r="N4" s="49" t="s">
        <v>4</v>
      </c>
      <c r="O4" s="48" t="s">
        <v>2</v>
      </c>
      <c r="P4" s="66" t="s">
        <v>3</v>
      </c>
      <c r="Q4" s="66"/>
      <c r="R4" s="48" t="s">
        <v>4</v>
      </c>
      <c r="S4" s="48" t="s">
        <v>2</v>
      </c>
      <c r="T4" s="66" t="s">
        <v>3</v>
      </c>
      <c r="U4" s="66"/>
      <c r="V4" s="48" t="s">
        <v>4</v>
      </c>
      <c r="W4" s="10"/>
    </row>
    <row r="5" spans="1:23" ht="14.25">
      <c r="A5" s="56"/>
      <c r="B5" s="56"/>
      <c r="C5" s="48"/>
      <c r="D5" s="52" t="s">
        <v>5</v>
      </c>
      <c r="E5" s="53" t="s">
        <v>6</v>
      </c>
      <c r="F5" s="54"/>
      <c r="G5" s="50"/>
      <c r="H5" s="48"/>
      <c r="I5" s="52" t="s">
        <v>5</v>
      </c>
      <c r="J5" s="52" t="s">
        <v>6</v>
      </c>
      <c r="K5" s="52"/>
      <c r="L5" s="52"/>
      <c r="M5" s="52"/>
      <c r="N5" s="50"/>
      <c r="O5" s="48"/>
      <c r="P5" s="52" t="s">
        <v>5</v>
      </c>
      <c r="Q5" s="3" t="s">
        <v>6</v>
      </c>
      <c r="R5" s="48"/>
      <c r="S5" s="48"/>
      <c r="T5" s="52" t="s">
        <v>5</v>
      </c>
      <c r="U5" s="3" t="s">
        <v>6</v>
      </c>
      <c r="V5" s="48"/>
      <c r="W5" s="10"/>
    </row>
    <row r="6" spans="1:23" ht="14.25" customHeight="1">
      <c r="A6" s="57"/>
      <c r="B6" s="57"/>
      <c r="C6" s="48"/>
      <c r="D6" s="52"/>
      <c r="E6" s="4" t="s">
        <v>7</v>
      </c>
      <c r="F6" s="4" t="s">
        <v>8</v>
      </c>
      <c r="G6" s="51"/>
      <c r="H6" s="48"/>
      <c r="I6" s="52"/>
      <c r="J6" s="67" t="s">
        <v>8</v>
      </c>
      <c r="K6" s="67" t="s">
        <v>26</v>
      </c>
      <c r="L6" s="67" t="s">
        <v>9</v>
      </c>
      <c r="M6" s="67" t="s">
        <v>26</v>
      </c>
      <c r="N6" s="51"/>
      <c r="O6" s="48"/>
      <c r="P6" s="52"/>
      <c r="Q6" s="4" t="s">
        <v>8</v>
      </c>
      <c r="R6" s="48"/>
      <c r="S6" s="48"/>
      <c r="T6" s="52"/>
      <c r="U6" s="4" t="s">
        <v>8</v>
      </c>
      <c r="V6" s="48"/>
      <c r="W6" s="10"/>
    </row>
    <row r="7" spans="1:23" ht="14.25">
      <c r="A7" s="33">
        <v>4</v>
      </c>
      <c r="B7" s="34">
        <f aca="true" t="shared" si="0" ref="B7:B15">DAY(DATE($A$3+1988,A7+1,0))</f>
        <v>30</v>
      </c>
      <c r="C7" s="15">
        <v>12707</v>
      </c>
      <c r="D7" s="15">
        <v>11353</v>
      </c>
      <c r="E7" s="15">
        <v>11344</v>
      </c>
      <c r="F7" s="15">
        <v>9</v>
      </c>
      <c r="G7" s="16">
        <f aca="true" t="shared" si="1" ref="G7:G19">D7/C7</f>
        <v>0.893444558117573</v>
      </c>
      <c r="H7" s="15">
        <v>9944</v>
      </c>
      <c r="I7" s="15">
        <v>3756</v>
      </c>
      <c r="J7" s="15">
        <v>1444</v>
      </c>
      <c r="K7" s="16">
        <f>J7/H7</f>
        <v>0.14521319388576026</v>
      </c>
      <c r="L7" s="15">
        <v>2312</v>
      </c>
      <c r="M7" s="16">
        <f>L7/H7</f>
        <v>0.2325020112630732</v>
      </c>
      <c r="N7" s="16">
        <f aca="true" t="shared" si="2" ref="N7:N19">I7/H7</f>
        <v>0.37771520514883344</v>
      </c>
      <c r="O7" s="15">
        <v>2253</v>
      </c>
      <c r="P7" s="15">
        <v>486</v>
      </c>
      <c r="Q7" s="15">
        <v>486</v>
      </c>
      <c r="R7" s="16">
        <f aca="true" t="shared" si="3" ref="R7:R19">P7/O7</f>
        <v>0.21571238348868177</v>
      </c>
      <c r="S7" s="15">
        <v>263</v>
      </c>
      <c r="T7" s="15"/>
      <c r="U7" s="15"/>
      <c r="V7" s="16">
        <f aca="true" t="shared" si="4" ref="V7:V19">T7/S7</f>
        <v>0</v>
      </c>
      <c r="W7" s="11"/>
    </row>
    <row r="8" spans="1:23" ht="14.25">
      <c r="A8" s="33">
        <v>5</v>
      </c>
      <c r="B8" s="34">
        <f t="shared" si="0"/>
        <v>31</v>
      </c>
      <c r="C8" s="15">
        <v>12637</v>
      </c>
      <c r="D8" s="15">
        <v>10843</v>
      </c>
      <c r="E8" s="15">
        <v>10834</v>
      </c>
      <c r="F8" s="15">
        <v>9</v>
      </c>
      <c r="G8" s="16">
        <f t="shared" si="1"/>
        <v>0.8580359262483185</v>
      </c>
      <c r="H8" s="15">
        <v>9912</v>
      </c>
      <c r="I8" s="15">
        <v>4328</v>
      </c>
      <c r="J8" s="15">
        <v>1897</v>
      </c>
      <c r="K8" s="16">
        <f aca="true" t="shared" si="5" ref="K8:K18">J8/H8</f>
        <v>0.19138418079096045</v>
      </c>
      <c r="L8" s="15">
        <v>2431</v>
      </c>
      <c r="M8" s="16">
        <f aca="true" t="shared" si="6" ref="M8:M18">L8/H8</f>
        <v>0.2452582728006457</v>
      </c>
      <c r="N8" s="16">
        <f t="shared" si="2"/>
        <v>0.43664245359160614</v>
      </c>
      <c r="O8" s="15">
        <v>2156</v>
      </c>
      <c r="P8" s="15">
        <v>414</v>
      </c>
      <c r="Q8" s="15">
        <v>414</v>
      </c>
      <c r="R8" s="16">
        <f t="shared" si="3"/>
        <v>0.19202226345083487</v>
      </c>
      <c r="S8" s="15">
        <v>305</v>
      </c>
      <c r="T8" s="15"/>
      <c r="U8" s="15"/>
      <c r="V8" s="16">
        <f t="shared" si="4"/>
        <v>0</v>
      </c>
      <c r="W8" s="11"/>
    </row>
    <row r="9" spans="1:23" ht="14.25">
      <c r="A9" s="33">
        <v>6</v>
      </c>
      <c r="B9" s="34">
        <f t="shared" si="0"/>
        <v>30</v>
      </c>
      <c r="C9" s="15">
        <v>12268</v>
      </c>
      <c r="D9" s="15">
        <v>11153</v>
      </c>
      <c r="E9" s="15">
        <v>11144</v>
      </c>
      <c r="F9" s="15">
        <v>9</v>
      </c>
      <c r="G9" s="16">
        <f t="shared" si="1"/>
        <v>0.9091131398761004</v>
      </c>
      <c r="H9" s="15">
        <v>9667</v>
      </c>
      <c r="I9" s="15">
        <v>4063</v>
      </c>
      <c r="J9" s="15">
        <v>1627</v>
      </c>
      <c r="K9" s="16">
        <f t="shared" si="5"/>
        <v>0.16830454122271646</v>
      </c>
      <c r="L9" s="15">
        <v>2436</v>
      </c>
      <c r="M9" s="16">
        <f t="shared" si="6"/>
        <v>0.2519913106444605</v>
      </c>
      <c r="N9" s="16">
        <f t="shared" si="2"/>
        <v>0.420295851867177</v>
      </c>
      <c r="O9" s="15">
        <v>2137</v>
      </c>
      <c r="P9" s="15">
        <v>268</v>
      </c>
      <c r="Q9" s="15">
        <v>268</v>
      </c>
      <c r="R9" s="16">
        <f t="shared" si="3"/>
        <v>0.1254094525035096</v>
      </c>
      <c r="S9" s="15">
        <v>330</v>
      </c>
      <c r="T9" s="15"/>
      <c r="U9" s="15"/>
      <c r="V9" s="16">
        <f t="shared" si="4"/>
        <v>0</v>
      </c>
      <c r="W9" s="11"/>
    </row>
    <row r="10" spans="1:23" ht="14.25">
      <c r="A10" s="33">
        <v>7</v>
      </c>
      <c r="B10" s="34">
        <f t="shared" si="0"/>
        <v>31</v>
      </c>
      <c r="C10" s="15">
        <v>11727</v>
      </c>
      <c r="D10" s="15">
        <v>11418</v>
      </c>
      <c r="E10" s="15">
        <v>11412</v>
      </c>
      <c r="F10" s="15">
        <v>6</v>
      </c>
      <c r="G10" s="16">
        <f t="shared" si="1"/>
        <v>0.973650550012791</v>
      </c>
      <c r="H10" s="15">
        <v>8896</v>
      </c>
      <c r="I10" s="15">
        <v>3510</v>
      </c>
      <c r="J10" s="15">
        <v>1131</v>
      </c>
      <c r="K10" s="16">
        <f t="shared" si="5"/>
        <v>0.12713579136690648</v>
      </c>
      <c r="L10" s="15">
        <v>2379</v>
      </c>
      <c r="M10" s="16">
        <f t="shared" si="6"/>
        <v>0.2674235611510791</v>
      </c>
      <c r="N10" s="16">
        <f t="shared" si="2"/>
        <v>0.39455935251798563</v>
      </c>
      <c r="O10" s="15">
        <v>2120</v>
      </c>
      <c r="P10" s="15">
        <v>151</v>
      </c>
      <c r="Q10" s="15">
        <v>151</v>
      </c>
      <c r="R10" s="16">
        <f t="shared" si="3"/>
        <v>0.07122641509433962</v>
      </c>
      <c r="S10" s="15">
        <v>367</v>
      </c>
      <c r="T10" s="15"/>
      <c r="U10" s="15"/>
      <c r="V10" s="16">
        <f t="shared" si="4"/>
        <v>0</v>
      </c>
      <c r="W10" s="11"/>
    </row>
    <row r="11" spans="1:23" ht="14.25">
      <c r="A11" s="33">
        <v>8</v>
      </c>
      <c r="B11" s="34">
        <f t="shared" si="0"/>
        <v>31</v>
      </c>
      <c r="C11" s="7">
        <v>12033</v>
      </c>
      <c r="D11" s="15">
        <v>4157</v>
      </c>
      <c r="E11" s="7">
        <v>4154</v>
      </c>
      <c r="F11" s="7">
        <v>3</v>
      </c>
      <c r="G11" s="16">
        <f t="shared" si="1"/>
        <v>0.3454666334247486</v>
      </c>
      <c r="H11" s="7">
        <v>9098</v>
      </c>
      <c r="I11" s="15">
        <v>3881</v>
      </c>
      <c r="J11" s="7">
        <v>1239</v>
      </c>
      <c r="K11" s="16">
        <f t="shared" si="5"/>
        <v>0.13618377665420972</v>
      </c>
      <c r="L11" s="7">
        <v>2642</v>
      </c>
      <c r="M11" s="16">
        <f t="shared" si="6"/>
        <v>0.2903934930754012</v>
      </c>
      <c r="N11" s="16">
        <f t="shared" si="2"/>
        <v>0.4265772697296109</v>
      </c>
      <c r="O11" s="7">
        <v>2083</v>
      </c>
      <c r="P11" s="7">
        <v>165</v>
      </c>
      <c r="Q11" s="7">
        <v>165</v>
      </c>
      <c r="R11" s="16">
        <f t="shared" si="3"/>
        <v>0.07921267402784446</v>
      </c>
      <c r="S11" s="17">
        <v>370</v>
      </c>
      <c r="T11" s="15"/>
      <c r="U11" s="7"/>
      <c r="V11" s="16">
        <f t="shared" si="4"/>
        <v>0</v>
      </c>
      <c r="W11" s="11"/>
    </row>
    <row r="12" spans="1:23" ht="14.25">
      <c r="A12" s="33">
        <v>9</v>
      </c>
      <c r="B12" s="34">
        <f t="shared" si="0"/>
        <v>30</v>
      </c>
      <c r="C12" s="7">
        <v>11514</v>
      </c>
      <c r="D12" s="15">
        <v>11244</v>
      </c>
      <c r="E12" s="7">
        <v>11241</v>
      </c>
      <c r="F12" s="7">
        <v>3</v>
      </c>
      <c r="G12" s="16">
        <f t="shared" si="1"/>
        <v>0.9765502866076081</v>
      </c>
      <c r="H12" s="7">
        <v>8804</v>
      </c>
      <c r="I12" s="15">
        <v>4070</v>
      </c>
      <c r="J12" s="7">
        <v>1444</v>
      </c>
      <c r="K12" s="16">
        <f t="shared" si="5"/>
        <v>0.1640163562017265</v>
      </c>
      <c r="L12" s="7">
        <v>2626</v>
      </c>
      <c r="M12" s="16">
        <f t="shared" si="6"/>
        <v>0.2982735120399818</v>
      </c>
      <c r="N12" s="16">
        <f t="shared" si="2"/>
        <v>0.4622898682417083</v>
      </c>
      <c r="O12" s="7">
        <v>2039</v>
      </c>
      <c r="P12" s="7">
        <v>276</v>
      </c>
      <c r="Q12" s="7">
        <v>276</v>
      </c>
      <c r="R12" s="16">
        <f t="shared" si="3"/>
        <v>0.13536047081902894</v>
      </c>
      <c r="S12" s="17">
        <v>410</v>
      </c>
      <c r="T12" s="15"/>
      <c r="U12" s="7"/>
      <c r="V12" s="16">
        <f t="shared" si="4"/>
        <v>0</v>
      </c>
      <c r="W12" s="11"/>
    </row>
    <row r="13" spans="1:23" ht="14.25">
      <c r="A13" s="33">
        <v>10</v>
      </c>
      <c r="B13" s="34">
        <f t="shared" si="0"/>
        <v>31</v>
      </c>
      <c r="C13" s="7">
        <v>11528</v>
      </c>
      <c r="D13" s="15">
        <v>11368</v>
      </c>
      <c r="E13" s="7">
        <v>11366</v>
      </c>
      <c r="F13" s="7">
        <v>2</v>
      </c>
      <c r="G13" s="16">
        <f t="shared" si="1"/>
        <v>0.9861207494795281</v>
      </c>
      <c r="H13" s="7">
        <v>8463</v>
      </c>
      <c r="I13" s="15">
        <v>3937</v>
      </c>
      <c r="J13" s="7">
        <v>1528</v>
      </c>
      <c r="K13" s="16">
        <f t="shared" si="5"/>
        <v>0.1805506321635354</v>
      </c>
      <c r="L13" s="7">
        <v>2409</v>
      </c>
      <c r="M13" s="16">
        <f t="shared" si="6"/>
        <v>0.2846508330379298</v>
      </c>
      <c r="N13" s="16">
        <f t="shared" si="2"/>
        <v>0.4652014652014652</v>
      </c>
      <c r="O13" s="7">
        <v>1977</v>
      </c>
      <c r="P13" s="7">
        <v>220</v>
      </c>
      <c r="Q13" s="7">
        <v>220</v>
      </c>
      <c r="R13" s="16">
        <f t="shared" si="3"/>
        <v>0.1112797167425392</v>
      </c>
      <c r="S13" s="17">
        <v>400</v>
      </c>
      <c r="T13" s="15"/>
      <c r="U13" s="7"/>
      <c r="V13" s="16">
        <f t="shared" si="4"/>
        <v>0</v>
      </c>
      <c r="W13" s="11"/>
    </row>
    <row r="14" spans="1:23" ht="14.25">
      <c r="A14" s="33">
        <v>11</v>
      </c>
      <c r="B14" s="34">
        <f t="shared" si="0"/>
        <v>30</v>
      </c>
      <c r="C14" s="7">
        <v>11939</v>
      </c>
      <c r="D14" s="15">
        <v>10966</v>
      </c>
      <c r="E14" s="7">
        <v>10965</v>
      </c>
      <c r="F14" s="7">
        <v>1</v>
      </c>
      <c r="G14" s="16">
        <f t="shared" si="1"/>
        <v>0.9185023871346009</v>
      </c>
      <c r="H14" s="7">
        <v>8566</v>
      </c>
      <c r="I14" s="15">
        <v>4452</v>
      </c>
      <c r="J14" s="7">
        <v>1809</v>
      </c>
      <c r="K14" s="16">
        <f t="shared" si="5"/>
        <v>0.2111837497081485</v>
      </c>
      <c r="L14" s="7">
        <v>2643</v>
      </c>
      <c r="M14" s="16">
        <f t="shared" si="6"/>
        <v>0.3085454120943264</v>
      </c>
      <c r="N14" s="16">
        <f t="shared" si="2"/>
        <v>0.5197291618024749</v>
      </c>
      <c r="O14" s="7">
        <v>1945</v>
      </c>
      <c r="P14" s="7">
        <v>342</v>
      </c>
      <c r="Q14" s="7">
        <v>342</v>
      </c>
      <c r="R14" s="16">
        <f t="shared" si="3"/>
        <v>0.17583547557840618</v>
      </c>
      <c r="S14" s="17">
        <v>409</v>
      </c>
      <c r="T14" s="15"/>
      <c r="U14" s="7"/>
      <c r="V14" s="16">
        <f t="shared" si="4"/>
        <v>0</v>
      </c>
      <c r="W14" s="11"/>
    </row>
    <row r="15" spans="1:23" ht="14.25">
      <c r="A15" s="33">
        <v>12</v>
      </c>
      <c r="B15" s="34">
        <f t="shared" si="0"/>
        <v>31</v>
      </c>
      <c r="C15" s="7">
        <v>11968</v>
      </c>
      <c r="D15" s="15">
        <v>10583</v>
      </c>
      <c r="E15" s="7">
        <v>10581</v>
      </c>
      <c r="F15" s="7">
        <v>2</v>
      </c>
      <c r="G15" s="16">
        <f t="shared" si="1"/>
        <v>0.8842747326203209</v>
      </c>
      <c r="H15" s="7">
        <v>8965</v>
      </c>
      <c r="I15" s="15">
        <v>4229</v>
      </c>
      <c r="J15" s="7">
        <v>1690</v>
      </c>
      <c r="K15" s="16">
        <f t="shared" si="5"/>
        <v>0.18851087562744004</v>
      </c>
      <c r="L15" s="7">
        <v>2539</v>
      </c>
      <c r="M15" s="16">
        <f t="shared" si="6"/>
        <v>0.2832124930284439</v>
      </c>
      <c r="N15" s="16">
        <f t="shared" si="2"/>
        <v>0.471723368655884</v>
      </c>
      <c r="O15" s="7">
        <v>2092</v>
      </c>
      <c r="P15" s="7">
        <v>415</v>
      </c>
      <c r="Q15" s="7">
        <v>415</v>
      </c>
      <c r="R15" s="16">
        <f t="shared" si="3"/>
        <v>0.19837476099426385</v>
      </c>
      <c r="S15" s="17">
        <v>459</v>
      </c>
      <c r="T15" s="15"/>
      <c r="U15" s="7"/>
      <c r="V15" s="16">
        <f t="shared" si="4"/>
        <v>0</v>
      </c>
      <c r="W15" s="11"/>
    </row>
    <row r="16" spans="1:23" ht="14.25">
      <c r="A16" s="33">
        <v>1</v>
      </c>
      <c r="B16" s="34">
        <f>DAY(DATE($A$3+1989,A16+1,0))</f>
        <v>31</v>
      </c>
      <c r="C16" s="7">
        <v>11930</v>
      </c>
      <c r="D16" s="15">
        <v>11154</v>
      </c>
      <c r="E16" s="7">
        <v>11154</v>
      </c>
      <c r="F16" s="7">
        <v>0</v>
      </c>
      <c r="G16" s="16">
        <f t="shared" si="1"/>
        <v>0.9349538977367979</v>
      </c>
      <c r="H16" s="7">
        <v>9166</v>
      </c>
      <c r="I16" s="15">
        <v>4205</v>
      </c>
      <c r="J16" s="7">
        <v>1678</v>
      </c>
      <c r="K16" s="16">
        <f t="shared" si="5"/>
        <v>0.18306785948068952</v>
      </c>
      <c r="L16" s="7">
        <v>2527</v>
      </c>
      <c r="M16" s="16">
        <f t="shared" si="6"/>
        <v>0.27569277765655686</v>
      </c>
      <c r="N16" s="16">
        <f t="shared" si="2"/>
        <v>0.45876063713724635</v>
      </c>
      <c r="O16" s="7">
        <v>2106</v>
      </c>
      <c r="P16" s="7">
        <v>470</v>
      </c>
      <c r="Q16" s="7">
        <v>470</v>
      </c>
      <c r="R16" s="16">
        <f t="shared" si="3"/>
        <v>0.22317188983855651</v>
      </c>
      <c r="S16" s="17">
        <v>499</v>
      </c>
      <c r="T16" s="15"/>
      <c r="U16" s="7"/>
      <c r="V16" s="16">
        <f t="shared" si="4"/>
        <v>0</v>
      </c>
      <c r="W16" s="11"/>
    </row>
    <row r="17" spans="1:23" ht="14.25">
      <c r="A17" s="33">
        <v>2</v>
      </c>
      <c r="B17" s="34">
        <f>DAY(DATE($A$3+1989,A17+1,0))</f>
        <v>28</v>
      </c>
      <c r="C17" s="7">
        <v>11875</v>
      </c>
      <c r="D17" s="15">
        <v>9041</v>
      </c>
      <c r="E17" s="7">
        <v>9041</v>
      </c>
      <c r="F17" s="7">
        <v>0</v>
      </c>
      <c r="G17" s="16">
        <f t="shared" si="1"/>
        <v>0.7613473684210527</v>
      </c>
      <c r="H17" s="7">
        <v>9565</v>
      </c>
      <c r="I17" s="15">
        <v>4100</v>
      </c>
      <c r="J17" s="7">
        <v>1544</v>
      </c>
      <c r="K17" s="16">
        <f t="shared" si="5"/>
        <v>0.16142185049660218</v>
      </c>
      <c r="L17" s="7">
        <v>2556</v>
      </c>
      <c r="M17" s="16">
        <f t="shared" si="6"/>
        <v>0.2672242550967067</v>
      </c>
      <c r="N17" s="16">
        <f t="shared" si="2"/>
        <v>0.42864610559330896</v>
      </c>
      <c r="O17" s="7">
        <v>2074</v>
      </c>
      <c r="P17" s="7">
        <v>439</v>
      </c>
      <c r="Q17" s="7">
        <v>439</v>
      </c>
      <c r="R17" s="16">
        <f t="shared" si="3"/>
        <v>0.21166827386692383</v>
      </c>
      <c r="S17" s="17">
        <v>520</v>
      </c>
      <c r="T17" s="15"/>
      <c r="U17" s="18"/>
      <c r="V17" s="16">
        <f t="shared" si="4"/>
        <v>0</v>
      </c>
      <c r="W17" s="11"/>
    </row>
    <row r="18" spans="1:23" ht="15" thickBot="1">
      <c r="A18" s="35">
        <v>3</v>
      </c>
      <c r="B18" s="36">
        <f>DAY(DATE($A$3+1989,A18+1,0))</f>
        <v>31</v>
      </c>
      <c r="C18" s="19">
        <v>12332</v>
      </c>
      <c r="D18" s="20">
        <v>9033</v>
      </c>
      <c r="E18" s="19">
        <v>9033</v>
      </c>
      <c r="F18" s="19">
        <v>0</v>
      </c>
      <c r="G18" s="22">
        <f t="shared" si="1"/>
        <v>0.7324845929289653</v>
      </c>
      <c r="H18" s="19">
        <v>9572</v>
      </c>
      <c r="I18" s="20">
        <v>4249</v>
      </c>
      <c r="J18" s="19">
        <v>1631</v>
      </c>
      <c r="K18" s="16">
        <f t="shared" si="5"/>
        <v>0.17039281236941078</v>
      </c>
      <c r="L18" s="19">
        <v>2618</v>
      </c>
      <c r="M18" s="16">
        <f t="shared" si="6"/>
        <v>0.2735060593397409</v>
      </c>
      <c r="N18" s="22">
        <f t="shared" si="2"/>
        <v>0.4438988717091517</v>
      </c>
      <c r="O18" s="19">
        <v>2097</v>
      </c>
      <c r="P18" s="19">
        <v>450</v>
      </c>
      <c r="Q18" s="19">
        <v>450</v>
      </c>
      <c r="R18" s="22">
        <f t="shared" si="3"/>
        <v>0.2145922746781116</v>
      </c>
      <c r="S18" s="21">
        <v>560</v>
      </c>
      <c r="T18" s="20"/>
      <c r="U18" s="23"/>
      <c r="V18" s="22">
        <f t="shared" si="4"/>
        <v>0</v>
      </c>
      <c r="W18" s="11"/>
    </row>
    <row r="19" spans="1:23" ht="15.75" thickBot="1" thickTop="1">
      <c r="A19" s="37" t="s">
        <v>13</v>
      </c>
      <c r="B19" s="38">
        <f>SUMIF(C7:C18,"&lt;&gt;",B7:B18)</f>
        <v>365</v>
      </c>
      <c r="C19" s="8">
        <f>SUMPRODUCT($B$7:$B$18,C7:C18)</f>
        <v>4394145</v>
      </c>
      <c r="D19" s="8">
        <f>SUMPRODUCT($B$7:$B$18,D7:D18)</f>
        <v>3719864</v>
      </c>
      <c r="E19" s="8">
        <f>SUMPRODUCT($B$7:$B$18,E7:E18)</f>
        <v>3718522</v>
      </c>
      <c r="F19" s="8">
        <f>SUMPRODUCT($B$7:$B$18,F7:F18)</f>
        <v>1342</v>
      </c>
      <c r="G19" s="24">
        <f t="shared" si="1"/>
        <v>0.8465501252234507</v>
      </c>
      <c r="H19" s="8">
        <f>SUMPRODUCT($B$7:$B$18,H7:H18)</f>
        <v>3363482</v>
      </c>
      <c r="I19" s="8">
        <f>SUMPRODUCT($B$7:$B$18,I7:I18)</f>
        <v>1483539</v>
      </c>
      <c r="J19" s="8">
        <f>SUMPRODUCT($B$7:$B$18,J7:J18)</f>
        <v>567566</v>
      </c>
      <c r="K19" s="71">
        <f>J19/H19</f>
        <v>0.16874358180005125</v>
      </c>
      <c r="L19" s="8">
        <f>SUMPRODUCT($B$7:$B$18,L7:L18)</f>
        <v>915973</v>
      </c>
      <c r="M19" s="71">
        <f>L19/H19</f>
        <v>0.2723287949809156</v>
      </c>
      <c r="N19" s="24">
        <f>I19/H19</f>
        <v>0.4410723767809669</v>
      </c>
      <c r="O19" s="8">
        <f>SUMPRODUCT($B$7:$B$18,O7:O18)</f>
        <v>762853</v>
      </c>
      <c r="P19" s="8">
        <f>SUMPRODUCT($B$7:$B$18,P7:P18)</f>
        <v>124287</v>
      </c>
      <c r="Q19" s="8">
        <f>SUMPRODUCT($B$7:$B$18,Q7:Q18)</f>
        <v>124287</v>
      </c>
      <c r="R19" s="24">
        <f t="shared" si="3"/>
        <v>0.162923918500681</v>
      </c>
      <c r="S19" s="8">
        <f>SUMPRODUCT($B$7:$B$18,S7:S18)</f>
        <v>148680</v>
      </c>
      <c r="T19" s="8">
        <f>SUMPRODUCT($B$7:$B$18,T7:T18)</f>
        <v>0</v>
      </c>
      <c r="U19" s="8">
        <f>SUMPRODUCT($B$7:$B$18,U7:U18)</f>
        <v>0</v>
      </c>
      <c r="V19" s="24">
        <f t="shared" si="4"/>
        <v>0</v>
      </c>
      <c r="W19" s="11"/>
    </row>
    <row r="20" spans="1:23" ht="15" thickTop="1">
      <c r="A20" s="32" t="s">
        <v>1</v>
      </c>
      <c r="B20" s="39"/>
      <c r="C20" s="25">
        <f>C19/$B$19</f>
        <v>12038.753424657534</v>
      </c>
      <c r="D20" s="25">
        <f>D19/$B$19</f>
        <v>10191.408219178082</v>
      </c>
      <c r="E20" s="25">
        <f>E19/$B$19</f>
        <v>10187.731506849315</v>
      </c>
      <c r="F20" s="25">
        <f>F19/$B$19</f>
        <v>3.6767123287671235</v>
      </c>
      <c r="G20" s="26"/>
      <c r="H20" s="25">
        <f>H19/$B$19</f>
        <v>9215.019178082192</v>
      </c>
      <c r="I20" s="25">
        <f>I19/$B$19</f>
        <v>4064.4904109589042</v>
      </c>
      <c r="J20" s="25">
        <f>J19/$B$19</f>
        <v>1554.9753424657533</v>
      </c>
      <c r="K20" s="72"/>
      <c r="L20" s="25">
        <f>L19/$B$19</f>
        <v>2509.5150684931505</v>
      </c>
      <c r="M20" s="72"/>
      <c r="N20" s="26"/>
      <c r="O20" s="25">
        <f>O19/$B$19</f>
        <v>2090.008219178082</v>
      </c>
      <c r="P20" s="25">
        <f>P19/$B$19</f>
        <v>340.5123287671233</v>
      </c>
      <c r="Q20" s="25">
        <f>Q19/$B$19</f>
        <v>340.5123287671233</v>
      </c>
      <c r="R20" s="26"/>
      <c r="S20" s="25">
        <f>S19/$B$19</f>
        <v>407.3424657534247</v>
      </c>
      <c r="T20" s="25">
        <f>T19/$B$19</f>
        <v>0</v>
      </c>
      <c r="U20" s="25">
        <f>U19/$B$19</f>
        <v>0</v>
      </c>
      <c r="V20" s="26"/>
      <c r="W20" s="12"/>
    </row>
    <row r="21" spans="1:22" ht="13.5">
      <c r="A21" s="64" t="s">
        <v>18</v>
      </c>
      <c r="B21" s="64"/>
      <c r="C21" s="27">
        <v>12039</v>
      </c>
      <c r="D21" s="14">
        <f>E21+F21</f>
        <v>10192</v>
      </c>
      <c r="E21" s="27">
        <v>10188</v>
      </c>
      <c r="F21" s="28">
        <v>4</v>
      </c>
      <c r="G21" s="29">
        <f>D21/C21</f>
        <v>0.8465819420217626</v>
      </c>
      <c r="H21" s="14">
        <v>9215</v>
      </c>
      <c r="I21" s="14">
        <f>J21+L21</f>
        <v>4065</v>
      </c>
      <c r="J21" s="14">
        <v>1555</v>
      </c>
      <c r="K21" s="73">
        <f>J21/H21</f>
        <v>0.16874660879001627</v>
      </c>
      <c r="L21" s="14">
        <v>2510</v>
      </c>
      <c r="M21" s="73">
        <f>L21/H21</f>
        <v>0.27238198589256646</v>
      </c>
      <c r="N21" s="16">
        <f>I21/H21</f>
        <v>0.44112859468258275</v>
      </c>
      <c r="O21" s="14">
        <v>2090</v>
      </c>
      <c r="P21" s="14">
        <v>340</v>
      </c>
      <c r="Q21" s="14">
        <v>340</v>
      </c>
      <c r="R21" s="16">
        <f>P21/O21</f>
        <v>0.16267942583732056</v>
      </c>
      <c r="S21" s="14">
        <v>408</v>
      </c>
      <c r="T21" s="14">
        <v>0</v>
      </c>
      <c r="U21" s="14">
        <v>0</v>
      </c>
      <c r="V21" s="16">
        <f>T21/S21</f>
        <v>0</v>
      </c>
    </row>
    <row r="22" spans="3:5" ht="13.5">
      <c r="C22" s="13"/>
      <c r="E22" s="13"/>
    </row>
    <row r="23" spans="1:5" ht="15" customHeight="1">
      <c r="A23" s="46" t="s">
        <v>5</v>
      </c>
      <c r="B23" s="46"/>
      <c r="C23" s="47" t="s">
        <v>24</v>
      </c>
      <c r="D23" s="48" t="s">
        <v>25</v>
      </c>
      <c r="E23" s="48" t="s">
        <v>21</v>
      </c>
    </row>
    <row r="24" spans="1:5" ht="15" customHeight="1">
      <c r="A24" s="46"/>
      <c r="B24" s="46"/>
      <c r="C24" s="47"/>
      <c r="D24" s="48"/>
      <c r="E24" s="48"/>
    </row>
    <row r="25" spans="1:5" ht="13.5">
      <c r="A25" s="45" t="s">
        <v>23</v>
      </c>
      <c r="B25" s="45"/>
      <c r="C25" s="40">
        <f>C19+H19+O19+S19</f>
        <v>8669160</v>
      </c>
      <c r="D25" s="40">
        <f>D19+I19+P19+T19</f>
        <v>5327690</v>
      </c>
      <c r="E25" s="40">
        <f>D19+J19+P19+T19</f>
        <v>4411717</v>
      </c>
    </row>
    <row r="26" spans="1:5" ht="13.5">
      <c r="A26" s="45" t="s">
        <v>22</v>
      </c>
      <c r="B26" s="45"/>
      <c r="C26" s="43"/>
      <c r="D26" s="44">
        <f>D25/$C$25</f>
        <v>0.6145566583152232</v>
      </c>
      <c r="E26" s="44">
        <f>E25/$C$25</f>
        <v>0.5088978632301169</v>
      </c>
    </row>
    <row r="28" ht="13.5">
      <c r="C28" t="s">
        <v>27</v>
      </c>
    </row>
  </sheetData>
  <mergeCells count="32">
    <mergeCell ref="A21:B21"/>
    <mergeCell ref="S3:V3"/>
    <mergeCell ref="S4:S6"/>
    <mergeCell ref="T4:U4"/>
    <mergeCell ref="V4:V6"/>
    <mergeCell ref="T5:T6"/>
    <mergeCell ref="O3:R3"/>
    <mergeCell ref="P4:Q4"/>
    <mergeCell ref="R4:R6"/>
    <mergeCell ref="P5:P6"/>
    <mergeCell ref="B4:B6"/>
    <mergeCell ref="A3:B3"/>
    <mergeCell ref="C3:G3"/>
    <mergeCell ref="H3:N3"/>
    <mergeCell ref="A4:A6"/>
    <mergeCell ref="C4:C6"/>
    <mergeCell ref="D4:F4"/>
    <mergeCell ref="G4:G6"/>
    <mergeCell ref="O4:O6"/>
    <mergeCell ref="D5:D6"/>
    <mergeCell ref="E5:F5"/>
    <mergeCell ref="I5:I6"/>
    <mergeCell ref="I4:M4"/>
    <mergeCell ref="J5:M5"/>
    <mergeCell ref="D23:D24"/>
    <mergeCell ref="E23:E24"/>
    <mergeCell ref="H4:H6"/>
    <mergeCell ref="N4:N6"/>
    <mergeCell ref="A25:B25"/>
    <mergeCell ref="A26:B26"/>
    <mergeCell ref="A23:B24"/>
    <mergeCell ref="C23:C24"/>
  </mergeCells>
  <printOptions/>
  <pageMargins left="0.75" right="0.75" top="1" bottom="1" header="0.512" footer="0.512"/>
  <pageSetup fitToHeight="1" fitToWidth="1" horizontalDpi="600" verticalDpi="600" orientation="landscape" paperSize="9" scale="65" r:id="rId1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2" zoomScaleNormal="82" workbookViewId="0" topLeftCell="A1">
      <pane xSplit="2" topLeftCell="C1" activePane="topRight" state="frozen"/>
      <selection pane="topLeft" activeCell="Q31" sqref="Q31"/>
      <selection pane="topRight" activeCell="Q31" sqref="Q31"/>
    </sheetView>
  </sheetViews>
  <sheetFormatPr defaultColWidth="9.00390625" defaultRowHeight="13.5"/>
  <sheetData>
    <row r="1" spans="1:17" ht="17.25">
      <c r="A1" s="5" t="s">
        <v>19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24" customHeight="1">
      <c r="A3" s="58">
        <v>21</v>
      </c>
      <c r="B3" s="59"/>
      <c r="C3" s="61" t="s">
        <v>10</v>
      </c>
      <c r="D3" s="62"/>
      <c r="E3" s="62"/>
      <c r="F3" s="62"/>
      <c r="G3" s="63"/>
      <c r="H3" s="61" t="s">
        <v>11</v>
      </c>
      <c r="I3" s="62"/>
      <c r="J3" s="62"/>
      <c r="K3" s="62"/>
      <c r="L3" s="62"/>
      <c r="M3" s="62"/>
      <c r="N3" s="63"/>
      <c r="O3" s="65" t="s">
        <v>14</v>
      </c>
      <c r="P3" s="65"/>
      <c r="Q3" s="65"/>
      <c r="R3" s="65"/>
      <c r="S3" s="65" t="s">
        <v>12</v>
      </c>
      <c r="T3" s="65"/>
      <c r="U3" s="65"/>
      <c r="V3" s="65"/>
      <c r="W3" s="6"/>
    </row>
    <row r="4" spans="1:23" ht="14.25" customHeight="1">
      <c r="A4" s="55" t="s">
        <v>0</v>
      </c>
      <c r="B4" s="55" t="s">
        <v>16</v>
      </c>
      <c r="C4" s="48" t="s">
        <v>2</v>
      </c>
      <c r="D4" s="53" t="s">
        <v>3</v>
      </c>
      <c r="E4" s="60"/>
      <c r="F4" s="54"/>
      <c r="G4" s="49" t="s">
        <v>4</v>
      </c>
      <c r="H4" s="48" t="s">
        <v>2</v>
      </c>
      <c r="I4" s="68" t="s">
        <v>3</v>
      </c>
      <c r="J4" s="69"/>
      <c r="K4" s="69"/>
      <c r="L4" s="69"/>
      <c r="M4" s="70"/>
      <c r="N4" s="49" t="s">
        <v>4</v>
      </c>
      <c r="O4" s="48" t="s">
        <v>2</v>
      </c>
      <c r="P4" s="66" t="s">
        <v>3</v>
      </c>
      <c r="Q4" s="66"/>
      <c r="R4" s="48" t="s">
        <v>4</v>
      </c>
      <c r="S4" s="48" t="s">
        <v>2</v>
      </c>
      <c r="T4" s="66" t="s">
        <v>3</v>
      </c>
      <c r="U4" s="66"/>
      <c r="V4" s="48" t="s">
        <v>4</v>
      </c>
      <c r="W4" s="10"/>
    </row>
    <row r="5" spans="1:23" ht="14.25">
      <c r="A5" s="56"/>
      <c r="B5" s="56"/>
      <c r="C5" s="48"/>
      <c r="D5" s="52" t="s">
        <v>5</v>
      </c>
      <c r="E5" s="53" t="s">
        <v>6</v>
      </c>
      <c r="F5" s="54"/>
      <c r="G5" s="50"/>
      <c r="H5" s="48"/>
      <c r="I5" s="52" t="s">
        <v>5</v>
      </c>
      <c r="J5" s="52" t="s">
        <v>6</v>
      </c>
      <c r="K5" s="52"/>
      <c r="L5" s="52"/>
      <c r="M5" s="52"/>
      <c r="N5" s="50"/>
      <c r="O5" s="48"/>
      <c r="P5" s="52" t="s">
        <v>5</v>
      </c>
      <c r="Q5" s="3" t="s">
        <v>6</v>
      </c>
      <c r="R5" s="48"/>
      <c r="S5" s="48"/>
      <c r="T5" s="52" t="s">
        <v>5</v>
      </c>
      <c r="U5" s="3" t="s">
        <v>6</v>
      </c>
      <c r="V5" s="48"/>
      <c r="W5" s="10"/>
    </row>
    <row r="6" spans="1:23" ht="14.25" customHeight="1">
      <c r="A6" s="57"/>
      <c r="B6" s="57"/>
      <c r="C6" s="48"/>
      <c r="D6" s="52"/>
      <c r="E6" s="4" t="s">
        <v>7</v>
      </c>
      <c r="F6" s="4" t="s">
        <v>8</v>
      </c>
      <c r="G6" s="51"/>
      <c r="H6" s="48"/>
      <c r="I6" s="52"/>
      <c r="J6" s="67" t="s">
        <v>8</v>
      </c>
      <c r="K6" s="67" t="s">
        <v>26</v>
      </c>
      <c r="L6" s="67" t="s">
        <v>9</v>
      </c>
      <c r="M6" s="67" t="s">
        <v>26</v>
      </c>
      <c r="N6" s="51"/>
      <c r="O6" s="48"/>
      <c r="P6" s="52"/>
      <c r="Q6" s="4" t="s">
        <v>8</v>
      </c>
      <c r="R6" s="48"/>
      <c r="S6" s="48"/>
      <c r="T6" s="52"/>
      <c r="U6" s="4" t="s">
        <v>8</v>
      </c>
      <c r="V6" s="48"/>
      <c r="W6" s="10"/>
    </row>
    <row r="7" spans="1:23" ht="14.25">
      <c r="A7" s="33">
        <v>4</v>
      </c>
      <c r="B7" s="34">
        <f aca="true" t="shared" si="0" ref="B7:B15">DAY(DATE($A$3+1988,A7+1,0))</f>
        <v>30</v>
      </c>
      <c r="C7" s="15">
        <v>12987</v>
      </c>
      <c r="D7" s="15">
        <v>11229</v>
      </c>
      <c r="E7" s="15">
        <v>11229</v>
      </c>
      <c r="F7" s="15">
        <v>0</v>
      </c>
      <c r="G7" s="16">
        <f aca="true" t="shared" si="1" ref="G7:G19">D7/C7</f>
        <v>0.8646338646338646</v>
      </c>
      <c r="H7" s="15">
        <v>9797</v>
      </c>
      <c r="I7" s="15">
        <v>4261</v>
      </c>
      <c r="J7" s="15">
        <v>1640</v>
      </c>
      <c r="K7" s="16">
        <f>J7/H7</f>
        <v>0.1673981831172808</v>
      </c>
      <c r="L7" s="15">
        <v>2621</v>
      </c>
      <c r="M7" s="16">
        <f>L7/H7</f>
        <v>0.2675308767990201</v>
      </c>
      <c r="N7" s="16">
        <f aca="true" t="shared" si="2" ref="N7:N19">I7/H7</f>
        <v>0.43492905991630093</v>
      </c>
      <c r="O7" s="15">
        <v>2072</v>
      </c>
      <c r="P7" s="15">
        <v>449</v>
      </c>
      <c r="Q7" s="15">
        <v>449</v>
      </c>
      <c r="R7" s="16">
        <f aca="true" t="shared" si="3" ref="R7:R19">P7/O7</f>
        <v>0.2166988416988417</v>
      </c>
      <c r="S7" s="15">
        <v>567</v>
      </c>
      <c r="T7" s="15"/>
      <c r="U7" s="15"/>
      <c r="V7" s="16">
        <f aca="true" t="shared" si="4" ref="V7:V19">T7/S7</f>
        <v>0</v>
      </c>
      <c r="W7" s="11"/>
    </row>
    <row r="8" spans="1:23" ht="14.25">
      <c r="A8" s="33">
        <v>5</v>
      </c>
      <c r="B8" s="34">
        <f t="shared" si="0"/>
        <v>31</v>
      </c>
      <c r="C8" s="15">
        <v>13050</v>
      </c>
      <c r="D8" s="15">
        <v>11048</v>
      </c>
      <c r="E8" s="15">
        <v>11048</v>
      </c>
      <c r="F8" s="15">
        <v>0</v>
      </c>
      <c r="G8" s="16">
        <f t="shared" si="1"/>
        <v>0.8465900383141762</v>
      </c>
      <c r="H8" s="15">
        <v>9655</v>
      </c>
      <c r="I8" s="15">
        <v>4250</v>
      </c>
      <c r="J8" s="15">
        <v>1618</v>
      </c>
      <c r="K8" s="16">
        <f aca="true" t="shared" si="5" ref="K8:K18">J8/H8</f>
        <v>0.16758156395649923</v>
      </c>
      <c r="L8" s="15">
        <v>2632</v>
      </c>
      <c r="M8" s="16">
        <f aca="true" t="shared" si="6" ref="M8:M18">L8/H8</f>
        <v>0.2726048679440704</v>
      </c>
      <c r="N8" s="16">
        <f t="shared" si="2"/>
        <v>0.44018643190056966</v>
      </c>
      <c r="O8" s="15">
        <v>2061</v>
      </c>
      <c r="P8" s="15">
        <v>403</v>
      </c>
      <c r="Q8" s="15">
        <v>403</v>
      </c>
      <c r="R8" s="16">
        <f t="shared" si="3"/>
        <v>0.195536147501213</v>
      </c>
      <c r="S8" s="15">
        <v>610</v>
      </c>
      <c r="T8" s="15"/>
      <c r="U8" s="15"/>
      <c r="V8" s="16">
        <f t="shared" si="4"/>
        <v>0</v>
      </c>
      <c r="W8" s="11"/>
    </row>
    <row r="9" spans="1:23" ht="14.25">
      <c r="A9" s="33">
        <v>6</v>
      </c>
      <c r="B9" s="34">
        <f t="shared" si="0"/>
        <v>30</v>
      </c>
      <c r="C9" s="15">
        <v>12856</v>
      </c>
      <c r="D9" s="15">
        <v>11375</v>
      </c>
      <c r="E9" s="15">
        <v>11375</v>
      </c>
      <c r="F9" s="15">
        <v>0</v>
      </c>
      <c r="G9" s="16">
        <f t="shared" si="1"/>
        <v>0.8848008711885501</v>
      </c>
      <c r="H9" s="15">
        <v>9318</v>
      </c>
      <c r="I9" s="15">
        <v>4300</v>
      </c>
      <c r="J9" s="15">
        <v>1701</v>
      </c>
      <c r="K9" s="16">
        <f t="shared" si="5"/>
        <v>0.18254990341274951</v>
      </c>
      <c r="L9" s="15">
        <v>2599</v>
      </c>
      <c r="M9" s="16">
        <f t="shared" si="6"/>
        <v>0.2789225155612792</v>
      </c>
      <c r="N9" s="16">
        <f t="shared" si="2"/>
        <v>0.46147241897402874</v>
      </c>
      <c r="O9" s="15">
        <v>2139</v>
      </c>
      <c r="P9" s="15">
        <v>316</v>
      </c>
      <c r="Q9" s="15">
        <v>316</v>
      </c>
      <c r="R9" s="16">
        <f t="shared" si="3"/>
        <v>0.1477325853202431</v>
      </c>
      <c r="S9" s="15">
        <v>549</v>
      </c>
      <c r="T9" s="15"/>
      <c r="U9" s="15"/>
      <c r="V9" s="16">
        <f t="shared" si="4"/>
        <v>0</v>
      </c>
      <c r="W9" s="11"/>
    </row>
    <row r="10" spans="1:23" ht="14.25">
      <c r="A10" s="33">
        <v>7</v>
      </c>
      <c r="B10" s="34">
        <f t="shared" si="0"/>
        <v>31</v>
      </c>
      <c r="C10" s="15">
        <v>12763</v>
      </c>
      <c r="D10" s="15">
        <v>11632</v>
      </c>
      <c r="E10" s="15">
        <v>11632</v>
      </c>
      <c r="F10" s="30">
        <v>0</v>
      </c>
      <c r="G10" s="16">
        <f t="shared" si="1"/>
        <v>0.9113844707357205</v>
      </c>
      <c r="H10" s="15">
        <v>9206</v>
      </c>
      <c r="I10" s="15">
        <v>4246</v>
      </c>
      <c r="J10" s="15">
        <v>1489</v>
      </c>
      <c r="K10" s="16">
        <f t="shared" si="5"/>
        <v>0.1617423419509016</v>
      </c>
      <c r="L10" s="15">
        <v>2757</v>
      </c>
      <c r="M10" s="16">
        <f t="shared" si="6"/>
        <v>0.2994786009124484</v>
      </c>
      <c r="N10" s="16">
        <f t="shared" si="2"/>
        <v>0.46122094286334997</v>
      </c>
      <c r="O10" s="15">
        <v>2186</v>
      </c>
      <c r="P10" s="15">
        <v>213</v>
      </c>
      <c r="Q10" s="15">
        <v>213</v>
      </c>
      <c r="R10" s="16">
        <f t="shared" si="3"/>
        <v>0.09743824336688015</v>
      </c>
      <c r="S10" s="15">
        <v>651</v>
      </c>
      <c r="T10" s="15"/>
      <c r="U10" s="15"/>
      <c r="V10" s="16">
        <f t="shared" si="4"/>
        <v>0</v>
      </c>
      <c r="W10" s="11"/>
    </row>
    <row r="11" spans="1:23" ht="14.25">
      <c r="A11" s="33">
        <v>8</v>
      </c>
      <c r="B11" s="34">
        <f t="shared" si="0"/>
        <v>31</v>
      </c>
      <c r="C11" s="7">
        <v>12622</v>
      </c>
      <c r="D11" s="15">
        <v>10856</v>
      </c>
      <c r="E11" s="7">
        <v>10856</v>
      </c>
      <c r="F11" s="18">
        <v>0</v>
      </c>
      <c r="G11" s="16">
        <f t="shared" si="1"/>
        <v>0.8600855648867057</v>
      </c>
      <c r="H11" s="7">
        <v>8504</v>
      </c>
      <c r="I11" s="15">
        <v>4012</v>
      </c>
      <c r="J11" s="7">
        <v>1216</v>
      </c>
      <c r="K11" s="16">
        <f t="shared" si="5"/>
        <v>0.14299153339604892</v>
      </c>
      <c r="L11" s="7">
        <v>2796</v>
      </c>
      <c r="M11" s="16">
        <f t="shared" si="6"/>
        <v>0.3287864534336783</v>
      </c>
      <c r="N11" s="16">
        <f t="shared" si="2"/>
        <v>0.4717779868297272</v>
      </c>
      <c r="O11" s="7">
        <v>2108</v>
      </c>
      <c r="P11" s="7">
        <v>251</v>
      </c>
      <c r="Q11" s="7">
        <v>251</v>
      </c>
      <c r="R11" s="16">
        <f t="shared" si="3"/>
        <v>0.11907020872865275</v>
      </c>
      <c r="S11" s="31">
        <v>585</v>
      </c>
      <c r="T11" s="15"/>
      <c r="U11" s="7"/>
      <c r="V11" s="16">
        <f t="shared" si="4"/>
        <v>0</v>
      </c>
      <c r="W11" s="11"/>
    </row>
    <row r="12" spans="1:23" ht="14.25">
      <c r="A12" s="33">
        <v>9</v>
      </c>
      <c r="B12" s="34">
        <f t="shared" si="0"/>
        <v>30</v>
      </c>
      <c r="C12" s="7">
        <v>12475</v>
      </c>
      <c r="D12" s="15">
        <v>9569</v>
      </c>
      <c r="E12" s="7">
        <v>9569</v>
      </c>
      <c r="F12" s="18">
        <v>0</v>
      </c>
      <c r="G12" s="16">
        <f t="shared" si="1"/>
        <v>0.7670541082164328</v>
      </c>
      <c r="H12" s="7">
        <v>9088</v>
      </c>
      <c r="I12" s="15">
        <v>4103</v>
      </c>
      <c r="J12" s="7">
        <v>1295</v>
      </c>
      <c r="K12" s="16">
        <f t="shared" si="5"/>
        <v>0.14249559859154928</v>
      </c>
      <c r="L12" s="7">
        <v>2808</v>
      </c>
      <c r="M12" s="16">
        <f t="shared" si="6"/>
        <v>0.3089788732394366</v>
      </c>
      <c r="N12" s="16">
        <f t="shared" si="2"/>
        <v>0.45147447183098594</v>
      </c>
      <c r="O12" s="7">
        <v>2117</v>
      </c>
      <c r="P12" s="7">
        <v>159</v>
      </c>
      <c r="Q12" s="7">
        <v>159</v>
      </c>
      <c r="R12" s="16">
        <f t="shared" si="3"/>
        <v>0.07510628247520075</v>
      </c>
      <c r="S12" s="31">
        <v>603</v>
      </c>
      <c r="T12" s="15"/>
      <c r="U12" s="7"/>
      <c r="V12" s="16">
        <f t="shared" si="4"/>
        <v>0</v>
      </c>
      <c r="W12" s="11"/>
    </row>
    <row r="13" spans="1:23" ht="14.25">
      <c r="A13" s="33">
        <v>10</v>
      </c>
      <c r="B13" s="34">
        <f t="shared" si="0"/>
        <v>31</v>
      </c>
      <c r="C13" s="7">
        <v>12317</v>
      </c>
      <c r="D13" s="15">
        <v>11403</v>
      </c>
      <c r="E13" s="7">
        <v>11403</v>
      </c>
      <c r="F13" s="18">
        <v>0</v>
      </c>
      <c r="G13" s="16">
        <f t="shared" si="1"/>
        <v>0.9257936185759519</v>
      </c>
      <c r="H13" s="7">
        <v>8731</v>
      </c>
      <c r="I13" s="15">
        <v>4297</v>
      </c>
      <c r="J13" s="7">
        <v>1774</v>
      </c>
      <c r="K13" s="16">
        <f t="shared" si="5"/>
        <v>0.20318405680907112</v>
      </c>
      <c r="L13" s="7">
        <v>2523</v>
      </c>
      <c r="M13" s="16">
        <f t="shared" si="6"/>
        <v>0.28897033558584356</v>
      </c>
      <c r="N13" s="16">
        <f t="shared" si="2"/>
        <v>0.49215439239491465</v>
      </c>
      <c r="O13" s="7">
        <v>2106</v>
      </c>
      <c r="P13" s="7">
        <v>288</v>
      </c>
      <c r="Q13" s="7">
        <v>288</v>
      </c>
      <c r="R13" s="16">
        <f t="shared" si="3"/>
        <v>0.13675213675213677</v>
      </c>
      <c r="S13" s="31">
        <v>632</v>
      </c>
      <c r="T13" s="15"/>
      <c r="U13" s="7"/>
      <c r="V13" s="16">
        <f t="shared" si="4"/>
        <v>0</v>
      </c>
      <c r="W13" s="11"/>
    </row>
    <row r="14" spans="1:23" ht="14.25">
      <c r="A14" s="33">
        <v>11</v>
      </c>
      <c r="B14" s="34">
        <f t="shared" si="0"/>
        <v>30</v>
      </c>
      <c r="C14" s="7">
        <v>12652</v>
      </c>
      <c r="D14" s="15">
        <v>8393</v>
      </c>
      <c r="E14" s="7">
        <v>8393</v>
      </c>
      <c r="F14" s="18">
        <v>0</v>
      </c>
      <c r="G14" s="16">
        <f t="shared" si="1"/>
        <v>0.6633733797028137</v>
      </c>
      <c r="H14" s="7">
        <v>8986</v>
      </c>
      <c r="I14" s="15">
        <v>5319</v>
      </c>
      <c r="J14" s="7">
        <v>2889</v>
      </c>
      <c r="K14" s="16">
        <f t="shared" si="5"/>
        <v>0.3215001112842199</v>
      </c>
      <c r="L14" s="7">
        <v>2430</v>
      </c>
      <c r="M14" s="16">
        <f t="shared" si="6"/>
        <v>0.270420654351213</v>
      </c>
      <c r="N14" s="16">
        <f t="shared" si="2"/>
        <v>0.5919207656354329</v>
      </c>
      <c r="O14" s="7">
        <v>2135</v>
      </c>
      <c r="P14" s="7">
        <v>410</v>
      </c>
      <c r="Q14" s="7">
        <v>410</v>
      </c>
      <c r="R14" s="16">
        <f t="shared" si="3"/>
        <v>0.1920374707259953</v>
      </c>
      <c r="S14" s="31">
        <v>597</v>
      </c>
      <c r="T14" s="15"/>
      <c r="U14" s="7"/>
      <c r="V14" s="16">
        <f t="shared" si="4"/>
        <v>0</v>
      </c>
      <c r="W14" s="11"/>
    </row>
    <row r="15" spans="1:23" ht="14.25">
      <c r="A15" s="33">
        <v>12</v>
      </c>
      <c r="B15" s="34">
        <f t="shared" si="0"/>
        <v>31</v>
      </c>
      <c r="C15" s="7">
        <v>12748</v>
      </c>
      <c r="D15" s="15">
        <v>8963</v>
      </c>
      <c r="E15" s="7">
        <v>8963</v>
      </c>
      <c r="F15" s="18">
        <v>0</v>
      </c>
      <c r="G15" s="16">
        <f t="shared" si="1"/>
        <v>0.7030906808911201</v>
      </c>
      <c r="H15" s="7">
        <v>7904</v>
      </c>
      <c r="I15" s="15">
        <v>4989</v>
      </c>
      <c r="J15" s="7">
        <v>2190</v>
      </c>
      <c r="K15" s="16">
        <f t="shared" si="5"/>
        <v>0.2770748987854251</v>
      </c>
      <c r="L15" s="7">
        <v>2799</v>
      </c>
      <c r="M15" s="16">
        <f t="shared" si="6"/>
        <v>0.3541244939271255</v>
      </c>
      <c r="N15" s="16">
        <f t="shared" si="2"/>
        <v>0.6311993927125507</v>
      </c>
      <c r="O15" s="7">
        <v>2140</v>
      </c>
      <c r="P15" s="7">
        <v>420</v>
      </c>
      <c r="Q15" s="7">
        <v>420</v>
      </c>
      <c r="R15" s="16">
        <f t="shared" si="3"/>
        <v>0.19626168224299065</v>
      </c>
      <c r="S15" s="31">
        <v>536</v>
      </c>
      <c r="T15" s="15"/>
      <c r="U15" s="7"/>
      <c r="V15" s="16">
        <f t="shared" si="4"/>
        <v>0</v>
      </c>
      <c r="W15" s="11"/>
    </row>
    <row r="16" spans="1:23" ht="14.25">
      <c r="A16" s="33">
        <v>1</v>
      </c>
      <c r="B16" s="34">
        <f>DAY(DATE($A$3+1989,A16+1,0))</f>
        <v>31</v>
      </c>
      <c r="C16" s="7">
        <v>13192</v>
      </c>
      <c r="D16" s="15">
        <v>11320</v>
      </c>
      <c r="E16" s="7">
        <v>11320</v>
      </c>
      <c r="F16" s="18">
        <v>0</v>
      </c>
      <c r="G16" s="16">
        <f t="shared" si="1"/>
        <v>0.8580958156458459</v>
      </c>
      <c r="H16" s="7">
        <v>7359</v>
      </c>
      <c r="I16" s="15">
        <v>3095</v>
      </c>
      <c r="J16" s="7">
        <v>2319</v>
      </c>
      <c r="K16" s="16">
        <f t="shared" si="5"/>
        <v>0.3151243375458622</v>
      </c>
      <c r="L16" s="7">
        <v>776</v>
      </c>
      <c r="M16" s="16">
        <f t="shared" si="6"/>
        <v>0.10544910993341487</v>
      </c>
      <c r="N16" s="16">
        <f t="shared" si="2"/>
        <v>0.42057344747927705</v>
      </c>
      <c r="O16" s="7">
        <v>2225</v>
      </c>
      <c r="P16" s="7">
        <v>492</v>
      </c>
      <c r="Q16" s="7">
        <v>492</v>
      </c>
      <c r="R16" s="16">
        <f t="shared" si="3"/>
        <v>0.22112359550561797</v>
      </c>
      <c r="S16" s="31">
        <v>552</v>
      </c>
      <c r="T16" s="15"/>
      <c r="U16" s="7"/>
      <c r="V16" s="16">
        <f t="shared" si="4"/>
        <v>0</v>
      </c>
      <c r="W16" s="11"/>
    </row>
    <row r="17" spans="1:23" ht="14.25">
      <c r="A17" s="33">
        <v>2</v>
      </c>
      <c r="B17" s="34">
        <f>DAY(DATE($A$3+1989,A17+1,0))</f>
        <v>28</v>
      </c>
      <c r="C17" s="7">
        <v>13572</v>
      </c>
      <c r="D17" s="15">
        <v>9456</v>
      </c>
      <c r="E17" s="7">
        <v>9456</v>
      </c>
      <c r="F17" s="18">
        <v>0</v>
      </c>
      <c r="G17" s="16">
        <f t="shared" si="1"/>
        <v>0.6967285587975243</v>
      </c>
      <c r="H17" s="7">
        <v>8141</v>
      </c>
      <c r="I17" s="15">
        <v>3184</v>
      </c>
      <c r="J17" s="7">
        <v>2191</v>
      </c>
      <c r="K17" s="16">
        <f t="shared" si="5"/>
        <v>0.2691315563198624</v>
      </c>
      <c r="L17" s="7">
        <v>993</v>
      </c>
      <c r="M17" s="16">
        <f t="shared" si="6"/>
        <v>0.12197518732342465</v>
      </c>
      <c r="N17" s="16">
        <f t="shared" si="2"/>
        <v>0.39110674364328707</v>
      </c>
      <c r="O17" s="7">
        <v>2285</v>
      </c>
      <c r="P17" s="7">
        <v>457</v>
      </c>
      <c r="Q17" s="7">
        <v>457</v>
      </c>
      <c r="R17" s="16">
        <f t="shared" si="3"/>
        <v>0.2</v>
      </c>
      <c r="S17" s="31">
        <v>457</v>
      </c>
      <c r="T17" s="15"/>
      <c r="U17" s="18"/>
      <c r="V17" s="16">
        <f t="shared" si="4"/>
        <v>0</v>
      </c>
      <c r="W17" s="11"/>
    </row>
    <row r="18" spans="1:23" ht="15" thickBot="1">
      <c r="A18" s="35">
        <v>3</v>
      </c>
      <c r="B18" s="36">
        <f>DAY(DATE($A$3+1989,A18+1,0))</f>
        <v>31</v>
      </c>
      <c r="C18" s="7">
        <v>13553</v>
      </c>
      <c r="D18" s="15">
        <v>9928</v>
      </c>
      <c r="E18" s="7">
        <v>9928</v>
      </c>
      <c r="F18" s="23">
        <v>0</v>
      </c>
      <c r="G18" s="22">
        <f t="shared" si="1"/>
        <v>0.7325315428318453</v>
      </c>
      <c r="H18" s="7">
        <v>7977</v>
      </c>
      <c r="I18" s="15">
        <v>4103</v>
      </c>
      <c r="J18" s="7">
        <v>1977</v>
      </c>
      <c r="K18" s="16">
        <f t="shared" si="5"/>
        <v>0.24783753290710794</v>
      </c>
      <c r="L18" s="7">
        <v>2126</v>
      </c>
      <c r="M18" s="16">
        <f t="shared" si="6"/>
        <v>0.2665162341732481</v>
      </c>
      <c r="N18" s="22">
        <f t="shared" si="2"/>
        <v>0.5143537670803561</v>
      </c>
      <c r="O18" s="7">
        <v>2306</v>
      </c>
      <c r="P18" s="31">
        <v>461</v>
      </c>
      <c r="Q18" s="31">
        <v>461</v>
      </c>
      <c r="R18" s="22">
        <f t="shared" si="3"/>
        <v>0.19991326973113616</v>
      </c>
      <c r="S18" s="31">
        <v>572</v>
      </c>
      <c r="T18" s="20"/>
      <c r="U18" s="23"/>
      <c r="V18" s="22">
        <f t="shared" si="4"/>
        <v>0</v>
      </c>
      <c r="W18" s="11"/>
    </row>
    <row r="19" spans="1:23" ht="15.75" thickBot="1" thickTop="1">
      <c r="A19" s="37" t="s">
        <v>13</v>
      </c>
      <c r="B19" s="38">
        <f>SUMIF(C7:C18,"&lt;&gt;",B7:B18)</f>
        <v>365</v>
      </c>
      <c r="C19" s="8">
        <f>SUMPRODUCT($B$7:$B$18,C7:C18)</f>
        <v>4706711</v>
      </c>
      <c r="D19" s="8">
        <f>SUMPRODUCT($B$7:$B$18,D7:D18)</f>
        <v>3811398</v>
      </c>
      <c r="E19" s="8">
        <f>SUMPRODUCT($B$7:$B$18,E7:E18)</f>
        <v>3811398</v>
      </c>
      <c r="F19" s="8">
        <f>SUMPRODUCT($B$7:$B$18,F7:F18)</f>
        <v>0</v>
      </c>
      <c r="G19" s="24">
        <f t="shared" si="1"/>
        <v>0.8097794829552951</v>
      </c>
      <c r="H19" s="8">
        <f>SUMPRODUCT($B$7:$B$18,H7:H18)</f>
        <v>3183034</v>
      </c>
      <c r="I19" s="8">
        <f>SUMPRODUCT($B$7:$B$18,I7:I18)</f>
        <v>1527394</v>
      </c>
      <c r="J19" s="8">
        <f>SUMPRODUCT($B$7:$B$18,J7:J18)</f>
        <v>677171</v>
      </c>
      <c r="K19" s="71">
        <f>J19/H19</f>
        <v>0.21274387895322514</v>
      </c>
      <c r="L19" s="8">
        <f>SUMPRODUCT($B$7:$B$18,L7:L18)</f>
        <v>850223</v>
      </c>
      <c r="M19" s="71">
        <f>L19/H19</f>
        <v>0.26711087597556293</v>
      </c>
      <c r="N19" s="24">
        <f>I19/H19</f>
        <v>0.47985475492878804</v>
      </c>
      <c r="O19" s="8">
        <f>SUMPRODUCT($B$7:$B$18,O7:O18)</f>
        <v>786962</v>
      </c>
      <c r="P19" s="8">
        <f>SUMPRODUCT($B$7:$B$18,P7:P18)</f>
        <v>131184</v>
      </c>
      <c r="Q19" s="8">
        <f>SUMPRODUCT($B$7:$B$18,Q7:Q18)</f>
        <v>131184</v>
      </c>
      <c r="R19" s="24">
        <f t="shared" si="3"/>
        <v>0.16669674012214059</v>
      </c>
      <c r="S19" s="8">
        <f>SUMPRODUCT($B$7:$B$18,S7:S18)</f>
        <v>210554</v>
      </c>
      <c r="T19" s="8">
        <f>SUMPRODUCT($B$7:$B$18,T7:T18)</f>
        <v>0</v>
      </c>
      <c r="U19" s="8">
        <f>SUMPRODUCT($B$7:$B$18,U7:U18)</f>
        <v>0</v>
      </c>
      <c r="V19" s="24">
        <f t="shared" si="4"/>
        <v>0</v>
      </c>
      <c r="W19" s="11"/>
    </row>
    <row r="20" spans="1:23" ht="15" thickTop="1">
      <c r="A20" s="32" t="s">
        <v>1</v>
      </c>
      <c r="B20" s="39"/>
      <c r="C20" s="25">
        <f>C19/$B$19</f>
        <v>12895.098630136987</v>
      </c>
      <c r="D20" s="25">
        <f>D19/$B$19</f>
        <v>10442.186301369862</v>
      </c>
      <c r="E20" s="25">
        <f>E19/$B$19</f>
        <v>10442.186301369862</v>
      </c>
      <c r="F20" s="25">
        <f>F19/$B$19</f>
        <v>0</v>
      </c>
      <c r="G20" s="26"/>
      <c r="H20" s="25">
        <f>H19/$B$19</f>
        <v>8720.64109589041</v>
      </c>
      <c r="I20" s="25">
        <f>I19/$B$19</f>
        <v>4184.641095890411</v>
      </c>
      <c r="J20" s="25">
        <f>J19/$B$19</f>
        <v>1855.2630136986302</v>
      </c>
      <c r="K20" s="72"/>
      <c r="L20" s="25">
        <f>L19/$B$19</f>
        <v>2329.378082191781</v>
      </c>
      <c r="M20" s="72"/>
      <c r="N20" s="26"/>
      <c r="O20" s="25">
        <f>O19/$B$19</f>
        <v>2156.0602739726028</v>
      </c>
      <c r="P20" s="25">
        <f>P19/$B$19</f>
        <v>359.4082191780822</v>
      </c>
      <c r="Q20" s="25">
        <f>Q19/$B$19</f>
        <v>359.4082191780822</v>
      </c>
      <c r="R20" s="26"/>
      <c r="S20" s="25">
        <f>S19/$B$19</f>
        <v>576.8602739726027</v>
      </c>
      <c r="T20" s="25">
        <f>T19/$B$19</f>
        <v>0</v>
      </c>
      <c r="U20" s="25">
        <f>U19/$B$19</f>
        <v>0</v>
      </c>
      <c r="V20" s="26"/>
      <c r="W20" s="12"/>
    </row>
    <row r="21" spans="1:22" ht="13.5">
      <c r="A21" s="64" t="s">
        <v>18</v>
      </c>
      <c r="B21" s="64"/>
      <c r="C21" s="27">
        <v>12895</v>
      </c>
      <c r="D21" s="30">
        <v>10442</v>
      </c>
      <c r="E21" s="27">
        <v>10442</v>
      </c>
      <c r="F21" s="28">
        <v>0</v>
      </c>
      <c r="G21" s="29">
        <f>D21/C21</f>
        <v>0.8097712291585886</v>
      </c>
      <c r="H21" s="14">
        <v>8721</v>
      </c>
      <c r="I21" s="14">
        <f>J21+L21</f>
        <v>4185</v>
      </c>
      <c r="J21" s="14">
        <v>1818</v>
      </c>
      <c r="K21" s="73">
        <f>J21/H21</f>
        <v>0.2084623323013416</v>
      </c>
      <c r="L21" s="14">
        <v>2367</v>
      </c>
      <c r="M21" s="73">
        <f>L21/H21</f>
        <v>0.2714138286893705</v>
      </c>
      <c r="N21" s="16">
        <f>I21/H21</f>
        <v>0.47987616099071206</v>
      </c>
      <c r="O21" s="14">
        <v>2156</v>
      </c>
      <c r="P21" s="14">
        <v>359</v>
      </c>
      <c r="Q21" s="14">
        <v>359</v>
      </c>
      <c r="R21" s="16">
        <f>P21/O21</f>
        <v>0.16651205936920221</v>
      </c>
      <c r="S21" s="14">
        <v>577</v>
      </c>
      <c r="T21" s="14">
        <v>0</v>
      </c>
      <c r="U21" s="14">
        <v>0</v>
      </c>
      <c r="V21" s="16">
        <f>T21/S21</f>
        <v>0</v>
      </c>
    </row>
    <row r="22" spans="3:5" ht="13.5">
      <c r="C22" s="13"/>
      <c r="E22" s="13"/>
    </row>
    <row r="23" spans="1:5" ht="15" customHeight="1">
      <c r="A23" s="46" t="s">
        <v>5</v>
      </c>
      <c r="B23" s="46"/>
      <c r="C23" s="47" t="s">
        <v>24</v>
      </c>
      <c r="D23" s="48" t="s">
        <v>25</v>
      </c>
      <c r="E23" s="48" t="s">
        <v>21</v>
      </c>
    </row>
    <row r="24" spans="1:5" ht="15" customHeight="1">
      <c r="A24" s="46"/>
      <c r="B24" s="46"/>
      <c r="C24" s="47"/>
      <c r="D24" s="48"/>
      <c r="E24" s="48"/>
    </row>
    <row r="25" spans="1:5" ht="13.5">
      <c r="A25" s="45" t="s">
        <v>23</v>
      </c>
      <c r="B25" s="45"/>
      <c r="C25" s="40">
        <f>C19+H19+O19+S19</f>
        <v>8887261</v>
      </c>
      <c r="D25" s="40">
        <f>D19+I19+P19+T19</f>
        <v>5469976</v>
      </c>
      <c r="E25" s="40">
        <f>D19+J19+P19+T19</f>
        <v>4619753</v>
      </c>
    </row>
    <row r="26" spans="1:5" ht="13.5">
      <c r="A26" s="45" t="s">
        <v>22</v>
      </c>
      <c r="B26" s="45"/>
      <c r="C26" s="43"/>
      <c r="D26" s="44">
        <f>D25/$C$25</f>
        <v>0.615485018387555</v>
      </c>
      <c r="E26" s="44">
        <f>E25/$C$25</f>
        <v>0.5198174105610266</v>
      </c>
    </row>
    <row r="28" ht="13.5">
      <c r="C28" t="s">
        <v>27</v>
      </c>
    </row>
  </sheetData>
  <mergeCells count="32">
    <mergeCell ref="O4:O6"/>
    <mergeCell ref="D5:D6"/>
    <mergeCell ref="E5:F5"/>
    <mergeCell ref="I5:I6"/>
    <mergeCell ref="D4:F4"/>
    <mergeCell ref="G4:G6"/>
    <mergeCell ref="H4:H6"/>
    <mergeCell ref="N4:N6"/>
    <mergeCell ref="I4:M4"/>
    <mergeCell ref="J5:M5"/>
    <mergeCell ref="R4:R6"/>
    <mergeCell ref="P5:P6"/>
    <mergeCell ref="B4:B6"/>
    <mergeCell ref="A3:B3"/>
    <mergeCell ref="C3:G3"/>
    <mergeCell ref="H3:N3"/>
    <mergeCell ref="A4:A6"/>
    <mergeCell ref="C4:C6"/>
    <mergeCell ref="D23:D24"/>
    <mergeCell ref="E23:E24"/>
    <mergeCell ref="A21:B21"/>
    <mergeCell ref="S3:V3"/>
    <mergeCell ref="S4:S6"/>
    <mergeCell ref="T4:U4"/>
    <mergeCell ref="V4:V6"/>
    <mergeCell ref="T5:T6"/>
    <mergeCell ref="O3:R3"/>
    <mergeCell ref="P4:Q4"/>
    <mergeCell ref="A25:B25"/>
    <mergeCell ref="A26:B26"/>
    <mergeCell ref="A23:B24"/>
    <mergeCell ref="C23:C24"/>
  </mergeCells>
  <printOptions/>
  <pageMargins left="0.75" right="0.75" top="1" bottom="1" header="0.512" footer="0.512"/>
  <pageSetup fitToHeight="1" fitToWidth="1" horizontalDpi="600" verticalDpi="600" orientation="landscape" paperSize="9" scale="65" r:id="rId1"/>
  <ignoredErrors>
    <ignoredError sqref="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2" zoomScaleNormal="82" workbookViewId="0" topLeftCell="A1">
      <pane xSplit="2" topLeftCell="C1" activePane="topRight" state="frozen"/>
      <selection pane="topLeft" activeCell="Q31" sqref="Q31"/>
      <selection pane="topRight" activeCell="S22" sqref="S22"/>
    </sheetView>
  </sheetViews>
  <sheetFormatPr defaultColWidth="9.00390625" defaultRowHeight="13.5"/>
  <sheetData>
    <row r="1" spans="1:17" ht="17.25">
      <c r="A1" s="5" t="s">
        <v>15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24" customHeight="1">
      <c r="A3" s="58">
        <v>22</v>
      </c>
      <c r="B3" s="59"/>
      <c r="C3" s="61" t="s">
        <v>10</v>
      </c>
      <c r="D3" s="62"/>
      <c r="E3" s="62"/>
      <c r="F3" s="62"/>
      <c r="G3" s="63"/>
      <c r="H3" s="61" t="s">
        <v>11</v>
      </c>
      <c r="I3" s="62"/>
      <c r="J3" s="62"/>
      <c r="K3" s="62"/>
      <c r="L3" s="62"/>
      <c r="M3" s="62"/>
      <c r="N3" s="63"/>
      <c r="O3" s="65" t="s">
        <v>14</v>
      </c>
      <c r="P3" s="65"/>
      <c r="Q3" s="65"/>
      <c r="R3" s="65"/>
      <c r="S3" s="65" t="s">
        <v>12</v>
      </c>
      <c r="T3" s="65"/>
      <c r="U3" s="65"/>
      <c r="V3" s="65"/>
      <c r="W3" s="6"/>
    </row>
    <row r="4" spans="1:23" ht="14.25" customHeight="1">
      <c r="A4" s="55" t="s">
        <v>0</v>
      </c>
      <c r="B4" s="55" t="s">
        <v>16</v>
      </c>
      <c r="C4" s="48" t="s">
        <v>2</v>
      </c>
      <c r="D4" s="53" t="s">
        <v>3</v>
      </c>
      <c r="E4" s="60"/>
      <c r="F4" s="54"/>
      <c r="G4" s="49" t="s">
        <v>4</v>
      </c>
      <c r="H4" s="48" t="s">
        <v>2</v>
      </c>
      <c r="I4" s="68" t="s">
        <v>3</v>
      </c>
      <c r="J4" s="69"/>
      <c r="K4" s="69"/>
      <c r="L4" s="69"/>
      <c r="M4" s="70"/>
      <c r="N4" s="49" t="s">
        <v>4</v>
      </c>
      <c r="O4" s="48" t="s">
        <v>2</v>
      </c>
      <c r="P4" s="66" t="s">
        <v>3</v>
      </c>
      <c r="Q4" s="66"/>
      <c r="R4" s="48" t="s">
        <v>4</v>
      </c>
      <c r="S4" s="48" t="s">
        <v>2</v>
      </c>
      <c r="T4" s="66" t="s">
        <v>3</v>
      </c>
      <c r="U4" s="66"/>
      <c r="V4" s="48" t="s">
        <v>4</v>
      </c>
      <c r="W4" s="10"/>
    </row>
    <row r="5" spans="1:23" ht="14.25">
      <c r="A5" s="56"/>
      <c r="B5" s="56"/>
      <c r="C5" s="48"/>
      <c r="D5" s="52" t="s">
        <v>5</v>
      </c>
      <c r="E5" s="53" t="s">
        <v>6</v>
      </c>
      <c r="F5" s="54"/>
      <c r="G5" s="50"/>
      <c r="H5" s="48"/>
      <c r="I5" s="52" t="s">
        <v>5</v>
      </c>
      <c r="J5" s="52" t="s">
        <v>6</v>
      </c>
      <c r="K5" s="52"/>
      <c r="L5" s="52"/>
      <c r="M5" s="52"/>
      <c r="N5" s="50"/>
      <c r="O5" s="48"/>
      <c r="P5" s="52" t="s">
        <v>5</v>
      </c>
      <c r="Q5" s="3" t="s">
        <v>6</v>
      </c>
      <c r="R5" s="48"/>
      <c r="S5" s="48"/>
      <c r="T5" s="52" t="s">
        <v>5</v>
      </c>
      <c r="U5" s="3" t="s">
        <v>6</v>
      </c>
      <c r="V5" s="48"/>
      <c r="W5" s="10"/>
    </row>
    <row r="6" spans="1:23" ht="14.25" customHeight="1">
      <c r="A6" s="57"/>
      <c r="B6" s="57"/>
      <c r="C6" s="48"/>
      <c r="D6" s="52"/>
      <c r="E6" s="4" t="s">
        <v>7</v>
      </c>
      <c r="F6" s="4" t="s">
        <v>8</v>
      </c>
      <c r="G6" s="51"/>
      <c r="H6" s="48"/>
      <c r="I6" s="52"/>
      <c r="J6" s="67" t="s">
        <v>8</v>
      </c>
      <c r="K6" s="67" t="s">
        <v>26</v>
      </c>
      <c r="L6" s="67" t="s">
        <v>9</v>
      </c>
      <c r="M6" s="67" t="s">
        <v>26</v>
      </c>
      <c r="N6" s="51"/>
      <c r="O6" s="48"/>
      <c r="P6" s="52"/>
      <c r="Q6" s="4" t="s">
        <v>8</v>
      </c>
      <c r="R6" s="48"/>
      <c r="S6" s="48"/>
      <c r="T6" s="52"/>
      <c r="U6" s="4" t="s">
        <v>8</v>
      </c>
      <c r="V6" s="48"/>
      <c r="W6" s="10"/>
    </row>
    <row r="7" spans="1:23" ht="14.25">
      <c r="A7" s="33">
        <v>4</v>
      </c>
      <c r="B7" s="34">
        <f aca="true" t="shared" si="0" ref="B7:B15">DAY(DATE($A$3+1988,A7+1,0))</f>
        <v>30</v>
      </c>
      <c r="C7" s="15">
        <v>13624</v>
      </c>
      <c r="D7" s="15">
        <v>11450</v>
      </c>
      <c r="E7" s="15">
        <v>11450</v>
      </c>
      <c r="F7" s="15">
        <v>0</v>
      </c>
      <c r="G7" s="16">
        <f aca="true" t="shared" si="1" ref="G7:G19">D7/C7</f>
        <v>0.8404286553141515</v>
      </c>
      <c r="H7" s="15">
        <v>8589</v>
      </c>
      <c r="I7" s="15">
        <v>4819</v>
      </c>
      <c r="J7" s="15">
        <v>2053</v>
      </c>
      <c r="K7" s="16">
        <f>J7/H7</f>
        <v>0.2390266620095471</v>
      </c>
      <c r="L7" s="15">
        <v>2766</v>
      </c>
      <c r="M7" s="16">
        <f>L7/H7</f>
        <v>0.3220398183723367</v>
      </c>
      <c r="N7" s="16">
        <f aca="true" t="shared" si="2" ref="N7:N19">I7/H7</f>
        <v>0.5610664803818838</v>
      </c>
      <c r="O7" s="15">
        <v>2291</v>
      </c>
      <c r="P7" s="15">
        <v>470</v>
      </c>
      <c r="Q7" s="15">
        <v>470</v>
      </c>
      <c r="R7" s="16">
        <f aca="true" t="shared" si="3" ref="R7:R19">P7/O7</f>
        <v>0.20515058926233087</v>
      </c>
      <c r="S7" s="15">
        <v>553</v>
      </c>
      <c r="T7" s="15"/>
      <c r="U7" s="15"/>
      <c r="V7" s="16">
        <f aca="true" t="shared" si="4" ref="V7:V19">T7/S7</f>
        <v>0</v>
      </c>
      <c r="W7" s="11"/>
    </row>
    <row r="8" spans="1:23" ht="14.25">
      <c r="A8" s="33">
        <v>5</v>
      </c>
      <c r="B8" s="34">
        <f t="shared" si="0"/>
        <v>31</v>
      </c>
      <c r="C8" s="15">
        <v>13452</v>
      </c>
      <c r="D8" s="15">
        <v>11080</v>
      </c>
      <c r="E8" s="15">
        <v>11080</v>
      </c>
      <c r="F8" s="15">
        <v>0</v>
      </c>
      <c r="G8" s="16">
        <f t="shared" si="1"/>
        <v>0.823669342848647</v>
      </c>
      <c r="H8" s="15">
        <v>8598</v>
      </c>
      <c r="I8" s="15">
        <v>4540</v>
      </c>
      <c r="J8" s="15">
        <v>1834</v>
      </c>
      <c r="K8" s="16">
        <f aca="true" t="shared" si="5" ref="K8:K18">J8/H8</f>
        <v>0.21330541986508492</v>
      </c>
      <c r="L8" s="15">
        <v>2706</v>
      </c>
      <c r="M8" s="16">
        <f aca="true" t="shared" si="6" ref="M8:M18">L8/H8</f>
        <v>0.31472435450104674</v>
      </c>
      <c r="N8" s="16">
        <f t="shared" si="2"/>
        <v>0.5280297743661316</v>
      </c>
      <c r="O8" s="15">
        <v>2334</v>
      </c>
      <c r="P8" s="15">
        <v>392</v>
      </c>
      <c r="Q8" s="15">
        <v>392</v>
      </c>
      <c r="R8" s="16">
        <f t="shared" si="3"/>
        <v>0.16795201371036847</v>
      </c>
      <c r="S8" s="15">
        <v>582</v>
      </c>
      <c r="T8" s="15"/>
      <c r="U8" s="15"/>
      <c r="V8" s="16">
        <f t="shared" si="4"/>
        <v>0</v>
      </c>
      <c r="W8" s="11"/>
    </row>
    <row r="9" spans="1:23" ht="14.25">
      <c r="A9" s="33">
        <v>6</v>
      </c>
      <c r="B9" s="34">
        <f t="shared" si="0"/>
        <v>30</v>
      </c>
      <c r="C9" s="15">
        <v>13393</v>
      </c>
      <c r="D9" s="15">
        <v>11594</v>
      </c>
      <c r="E9" s="15">
        <v>11594</v>
      </c>
      <c r="F9" s="15">
        <v>0</v>
      </c>
      <c r="G9" s="16">
        <f t="shared" si="1"/>
        <v>0.8656760994549392</v>
      </c>
      <c r="H9" s="15">
        <v>9135</v>
      </c>
      <c r="I9" s="15">
        <v>4315</v>
      </c>
      <c r="J9" s="15">
        <v>1546</v>
      </c>
      <c r="K9" s="16">
        <f t="shared" si="5"/>
        <v>0.1692391899288451</v>
      </c>
      <c r="L9" s="15">
        <v>2769</v>
      </c>
      <c r="M9" s="16">
        <f t="shared" si="6"/>
        <v>0.30311986863711</v>
      </c>
      <c r="N9" s="16">
        <f t="shared" si="2"/>
        <v>0.4723590585659551</v>
      </c>
      <c r="O9" s="15">
        <v>2372</v>
      </c>
      <c r="P9" s="15">
        <v>409</v>
      </c>
      <c r="Q9" s="15">
        <v>409</v>
      </c>
      <c r="R9" s="16">
        <f t="shared" si="3"/>
        <v>0.1724283305227656</v>
      </c>
      <c r="S9" s="15">
        <v>613</v>
      </c>
      <c r="T9" s="15"/>
      <c r="U9" s="15"/>
      <c r="V9" s="16">
        <f t="shared" si="4"/>
        <v>0</v>
      </c>
      <c r="W9" s="11"/>
    </row>
    <row r="10" spans="1:23" ht="14.25">
      <c r="A10" s="33">
        <v>7</v>
      </c>
      <c r="B10" s="34">
        <f t="shared" si="0"/>
        <v>31</v>
      </c>
      <c r="C10" s="15">
        <v>12869</v>
      </c>
      <c r="D10" s="15">
        <v>11763</v>
      </c>
      <c r="E10" s="15">
        <v>11763</v>
      </c>
      <c r="F10" s="30">
        <v>0</v>
      </c>
      <c r="G10" s="16">
        <f t="shared" si="1"/>
        <v>0.9140570362887559</v>
      </c>
      <c r="H10" s="15">
        <v>8922</v>
      </c>
      <c r="I10" s="15">
        <v>3923</v>
      </c>
      <c r="J10" s="15">
        <v>1171</v>
      </c>
      <c r="K10" s="16">
        <f t="shared" si="5"/>
        <v>0.13124859896884106</v>
      </c>
      <c r="L10" s="15">
        <v>2752</v>
      </c>
      <c r="M10" s="16">
        <f t="shared" si="6"/>
        <v>0.3084510199506837</v>
      </c>
      <c r="N10" s="16">
        <f t="shared" si="2"/>
        <v>0.43969961891952475</v>
      </c>
      <c r="O10" s="15">
        <v>2309</v>
      </c>
      <c r="P10" s="15">
        <v>275</v>
      </c>
      <c r="Q10" s="15">
        <v>275</v>
      </c>
      <c r="R10" s="16">
        <f t="shared" si="3"/>
        <v>0.11909917713295799</v>
      </c>
      <c r="S10" s="15">
        <v>648</v>
      </c>
      <c r="T10" s="15"/>
      <c r="U10" s="15"/>
      <c r="V10" s="16">
        <f t="shared" si="4"/>
        <v>0</v>
      </c>
      <c r="W10" s="11"/>
    </row>
    <row r="11" spans="1:23" ht="14.25">
      <c r="A11" s="33">
        <v>8</v>
      </c>
      <c r="B11" s="34">
        <f t="shared" si="0"/>
        <v>31</v>
      </c>
      <c r="C11" s="7">
        <v>13135</v>
      </c>
      <c r="D11" s="15">
        <v>11494</v>
      </c>
      <c r="E11" s="7">
        <v>11494</v>
      </c>
      <c r="F11" s="18">
        <v>0</v>
      </c>
      <c r="G11" s="16">
        <f t="shared" si="1"/>
        <v>0.8750666159116863</v>
      </c>
      <c r="H11" s="7">
        <v>9011</v>
      </c>
      <c r="I11" s="15">
        <v>3886</v>
      </c>
      <c r="J11" s="7">
        <v>1310</v>
      </c>
      <c r="K11" s="16">
        <f t="shared" si="5"/>
        <v>0.14537787149040063</v>
      </c>
      <c r="L11" s="7">
        <v>2576</v>
      </c>
      <c r="M11" s="16">
        <f t="shared" si="6"/>
        <v>0.2858728221063145</v>
      </c>
      <c r="N11" s="16">
        <f t="shared" si="2"/>
        <v>0.43125069359671514</v>
      </c>
      <c r="O11" s="7">
        <v>2296</v>
      </c>
      <c r="P11" s="7">
        <v>219</v>
      </c>
      <c r="Q11" s="7">
        <v>219</v>
      </c>
      <c r="R11" s="16">
        <f t="shared" si="3"/>
        <v>0.09538327526132404</v>
      </c>
      <c r="S11" s="18">
        <v>644</v>
      </c>
      <c r="T11" s="15"/>
      <c r="U11" s="7"/>
      <c r="V11" s="16">
        <f t="shared" si="4"/>
        <v>0</v>
      </c>
      <c r="W11" s="11"/>
    </row>
    <row r="12" spans="1:23" ht="14.25">
      <c r="A12" s="33">
        <v>9</v>
      </c>
      <c r="B12" s="34">
        <f t="shared" si="0"/>
        <v>30</v>
      </c>
      <c r="C12" s="7">
        <v>12899</v>
      </c>
      <c r="D12" s="15">
        <v>9436</v>
      </c>
      <c r="E12" s="7">
        <v>9436</v>
      </c>
      <c r="F12" s="18">
        <v>0</v>
      </c>
      <c r="G12" s="16">
        <f t="shared" si="1"/>
        <v>0.7315295759361191</v>
      </c>
      <c r="H12" s="7">
        <v>9073</v>
      </c>
      <c r="I12" s="15">
        <v>4191</v>
      </c>
      <c r="J12" s="7">
        <v>1699</v>
      </c>
      <c r="K12" s="16">
        <f t="shared" si="5"/>
        <v>0.18725890003306514</v>
      </c>
      <c r="L12" s="7">
        <v>2492</v>
      </c>
      <c r="M12" s="16">
        <f t="shared" si="6"/>
        <v>0.27466108233219444</v>
      </c>
      <c r="N12" s="16">
        <f t="shared" si="2"/>
        <v>0.46191998236525955</v>
      </c>
      <c r="O12" s="7">
        <v>2264</v>
      </c>
      <c r="P12" s="7">
        <v>279</v>
      </c>
      <c r="Q12" s="7">
        <v>279</v>
      </c>
      <c r="R12" s="16">
        <f t="shared" si="3"/>
        <v>0.12323321554770318</v>
      </c>
      <c r="S12" s="18">
        <v>634</v>
      </c>
      <c r="T12" s="15"/>
      <c r="U12" s="7"/>
      <c r="V12" s="16">
        <f t="shared" si="4"/>
        <v>0</v>
      </c>
      <c r="W12" s="11"/>
    </row>
    <row r="13" spans="1:23" ht="14.25">
      <c r="A13" s="33">
        <v>10</v>
      </c>
      <c r="B13" s="34">
        <f t="shared" si="0"/>
        <v>31</v>
      </c>
      <c r="C13" s="7">
        <v>12695</v>
      </c>
      <c r="D13" s="15">
        <v>11522</v>
      </c>
      <c r="E13" s="7">
        <v>11522</v>
      </c>
      <c r="F13" s="18">
        <v>0</v>
      </c>
      <c r="G13" s="16">
        <f t="shared" si="1"/>
        <v>0.9076014178810555</v>
      </c>
      <c r="H13" s="7">
        <v>9323</v>
      </c>
      <c r="I13" s="15">
        <v>4689</v>
      </c>
      <c r="J13" s="7">
        <v>1999</v>
      </c>
      <c r="K13" s="16">
        <f t="shared" si="5"/>
        <v>0.21441596052772713</v>
      </c>
      <c r="L13" s="7">
        <v>2690</v>
      </c>
      <c r="M13" s="16">
        <f t="shared" si="6"/>
        <v>0.28853373377668134</v>
      </c>
      <c r="N13" s="16">
        <f t="shared" si="2"/>
        <v>0.5029496943044085</v>
      </c>
      <c r="O13" s="7">
        <v>2231</v>
      </c>
      <c r="P13" s="7">
        <v>299</v>
      </c>
      <c r="Q13" s="7">
        <v>299</v>
      </c>
      <c r="R13" s="16">
        <f t="shared" si="3"/>
        <v>0.13402061855670103</v>
      </c>
      <c r="S13" s="18">
        <v>607</v>
      </c>
      <c r="T13" s="15"/>
      <c r="U13" s="7"/>
      <c r="V13" s="16">
        <f t="shared" si="4"/>
        <v>0</v>
      </c>
      <c r="W13" s="11"/>
    </row>
    <row r="14" spans="1:23" ht="14.25">
      <c r="A14" s="33">
        <v>11</v>
      </c>
      <c r="B14" s="34">
        <f t="shared" si="0"/>
        <v>30</v>
      </c>
      <c r="C14" s="7">
        <v>12396</v>
      </c>
      <c r="D14" s="15">
        <v>10565</v>
      </c>
      <c r="E14" s="7">
        <v>10565</v>
      </c>
      <c r="F14" s="18">
        <v>0</v>
      </c>
      <c r="G14" s="16">
        <f t="shared" si="1"/>
        <v>0.8522910616327848</v>
      </c>
      <c r="H14" s="7">
        <v>9759</v>
      </c>
      <c r="I14" s="15">
        <v>5885</v>
      </c>
      <c r="J14" s="7">
        <v>2868</v>
      </c>
      <c r="K14" s="16">
        <f t="shared" si="5"/>
        <v>0.2938825699354442</v>
      </c>
      <c r="L14" s="7">
        <v>3017</v>
      </c>
      <c r="M14" s="16">
        <f t="shared" si="6"/>
        <v>0.3091505277180039</v>
      </c>
      <c r="N14" s="16">
        <f t="shared" si="2"/>
        <v>0.6030330976534481</v>
      </c>
      <c r="O14" s="7">
        <v>2299</v>
      </c>
      <c r="P14" s="7">
        <v>365</v>
      </c>
      <c r="Q14" s="7">
        <v>365</v>
      </c>
      <c r="R14" s="16">
        <f t="shared" si="3"/>
        <v>0.15876468029578078</v>
      </c>
      <c r="S14" s="18">
        <v>591</v>
      </c>
      <c r="T14" s="15"/>
      <c r="U14" s="7"/>
      <c r="V14" s="16">
        <f t="shared" si="4"/>
        <v>0</v>
      </c>
      <c r="W14" s="11"/>
    </row>
    <row r="15" spans="1:23" ht="14.25">
      <c r="A15" s="33">
        <v>12</v>
      </c>
      <c r="B15" s="34">
        <f t="shared" si="0"/>
        <v>31</v>
      </c>
      <c r="C15" s="7">
        <v>13026</v>
      </c>
      <c r="D15" s="15">
        <v>11349</v>
      </c>
      <c r="E15" s="7">
        <v>11349</v>
      </c>
      <c r="F15" s="18">
        <v>0</v>
      </c>
      <c r="G15" s="16">
        <f t="shared" si="1"/>
        <v>0.8712574850299402</v>
      </c>
      <c r="H15" s="7">
        <v>9972</v>
      </c>
      <c r="I15" s="15">
        <v>6202</v>
      </c>
      <c r="J15" s="7">
        <v>3182</v>
      </c>
      <c r="K15" s="16">
        <f t="shared" si="5"/>
        <v>0.31909346169273967</v>
      </c>
      <c r="L15" s="7">
        <v>3020</v>
      </c>
      <c r="M15" s="16">
        <f t="shared" si="6"/>
        <v>0.3028479743281187</v>
      </c>
      <c r="N15" s="16">
        <f t="shared" si="2"/>
        <v>0.6219414360208584</v>
      </c>
      <c r="O15" s="7">
        <v>2390</v>
      </c>
      <c r="P15" s="7">
        <v>384</v>
      </c>
      <c r="Q15" s="7">
        <v>384</v>
      </c>
      <c r="R15" s="16">
        <f t="shared" si="3"/>
        <v>0.1606694560669456</v>
      </c>
      <c r="S15" s="18">
        <v>566</v>
      </c>
      <c r="T15" s="15"/>
      <c r="U15" s="7"/>
      <c r="V15" s="16">
        <f t="shared" si="4"/>
        <v>0</v>
      </c>
      <c r="W15" s="11"/>
    </row>
    <row r="16" spans="1:23" ht="14.25">
      <c r="A16" s="33">
        <v>1</v>
      </c>
      <c r="B16" s="34">
        <f>DAY(DATE($A$3+1989,A16+1,0))</f>
        <v>31</v>
      </c>
      <c r="C16" s="7">
        <v>13066</v>
      </c>
      <c r="D16" s="15">
        <v>11133</v>
      </c>
      <c r="E16" s="7">
        <v>11133</v>
      </c>
      <c r="F16" s="18">
        <v>0</v>
      </c>
      <c r="G16" s="16">
        <f t="shared" si="1"/>
        <v>0.8520587785091076</v>
      </c>
      <c r="H16" s="7">
        <v>10228</v>
      </c>
      <c r="I16" s="15">
        <v>5987</v>
      </c>
      <c r="J16" s="7">
        <v>2991</v>
      </c>
      <c r="K16" s="16">
        <f t="shared" si="5"/>
        <v>0.2924325381306218</v>
      </c>
      <c r="L16" s="7">
        <v>2996</v>
      </c>
      <c r="M16" s="16">
        <f t="shared" si="6"/>
        <v>0.2929213922565507</v>
      </c>
      <c r="N16" s="16">
        <f t="shared" si="2"/>
        <v>0.5853539303871724</v>
      </c>
      <c r="O16" s="7">
        <v>2461</v>
      </c>
      <c r="P16" s="7">
        <v>500</v>
      </c>
      <c r="Q16" s="7">
        <v>500</v>
      </c>
      <c r="R16" s="16">
        <f t="shared" si="3"/>
        <v>0.2031694433157253</v>
      </c>
      <c r="S16" s="18">
        <v>560</v>
      </c>
      <c r="T16" s="15"/>
      <c r="U16" s="7"/>
      <c r="V16" s="16">
        <f t="shared" si="4"/>
        <v>0</v>
      </c>
      <c r="W16" s="11"/>
    </row>
    <row r="17" spans="1:23" ht="14.25">
      <c r="A17" s="33">
        <v>2</v>
      </c>
      <c r="B17" s="34">
        <f>DAY(DATE($A$3+1989,A17+1,0))</f>
        <v>28</v>
      </c>
      <c r="C17" s="7">
        <v>13780</v>
      </c>
      <c r="D17" s="15">
        <v>9312</v>
      </c>
      <c r="E17" s="18">
        <v>9312</v>
      </c>
      <c r="F17" s="18">
        <v>0</v>
      </c>
      <c r="G17" s="16">
        <f t="shared" si="1"/>
        <v>0.6757619738751814</v>
      </c>
      <c r="H17" s="7">
        <v>10291</v>
      </c>
      <c r="I17" s="15">
        <v>5871</v>
      </c>
      <c r="J17" s="7">
        <v>2943</v>
      </c>
      <c r="K17" s="16">
        <f t="shared" si="5"/>
        <v>0.28597803906325914</v>
      </c>
      <c r="L17" s="18">
        <v>2928</v>
      </c>
      <c r="M17" s="16">
        <f t="shared" si="6"/>
        <v>0.28452045476630067</v>
      </c>
      <c r="N17" s="16">
        <f t="shared" si="2"/>
        <v>0.5704984938295599</v>
      </c>
      <c r="O17" s="7">
        <v>2420</v>
      </c>
      <c r="P17" s="7">
        <v>595</v>
      </c>
      <c r="Q17" s="7">
        <v>595</v>
      </c>
      <c r="R17" s="16">
        <f t="shared" si="3"/>
        <v>0.24586776859504134</v>
      </c>
      <c r="S17" s="18">
        <v>591</v>
      </c>
      <c r="T17" s="15"/>
      <c r="U17" s="18"/>
      <c r="V17" s="16">
        <f t="shared" si="4"/>
        <v>0</v>
      </c>
      <c r="W17" s="11"/>
    </row>
    <row r="18" spans="1:23" ht="15" thickBot="1">
      <c r="A18" s="35">
        <v>3</v>
      </c>
      <c r="B18" s="36">
        <f>DAY(DATE($A$3+1989,A18+1,0))</f>
        <v>31</v>
      </c>
      <c r="C18" s="7">
        <v>13363</v>
      </c>
      <c r="D18" s="15">
        <v>9555</v>
      </c>
      <c r="E18" s="18">
        <v>9555</v>
      </c>
      <c r="F18" s="23">
        <v>0</v>
      </c>
      <c r="G18" s="22">
        <f t="shared" si="1"/>
        <v>0.71503404924044</v>
      </c>
      <c r="H18" s="7">
        <v>10099</v>
      </c>
      <c r="I18" s="15">
        <v>6076</v>
      </c>
      <c r="J18" s="7">
        <v>3077</v>
      </c>
      <c r="K18" s="16">
        <f t="shared" si="5"/>
        <v>0.3046836320427765</v>
      </c>
      <c r="L18" s="18">
        <v>2999</v>
      </c>
      <c r="M18" s="16">
        <f t="shared" si="6"/>
        <v>0.29696009505891674</v>
      </c>
      <c r="N18" s="22">
        <f t="shared" si="2"/>
        <v>0.6016437271016932</v>
      </c>
      <c r="O18" s="7">
        <v>2461</v>
      </c>
      <c r="P18" s="7">
        <v>564</v>
      </c>
      <c r="Q18" s="7">
        <v>564</v>
      </c>
      <c r="R18" s="22">
        <f t="shared" si="3"/>
        <v>0.22917513206013815</v>
      </c>
      <c r="S18" s="18">
        <v>569</v>
      </c>
      <c r="T18" s="20"/>
      <c r="U18" s="23"/>
      <c r="V18" s="22">
        <f t="shared" si="4"/>
        <v>0</v>
      </c>
      <c r="W18" s="11"/>
    </row>
    <row r="19" spans="1:23" ht="15.75" thickBot="1" thickTop="1">
      <c r="A19" s="37" t="s">
        <v>13</v>
      </c>
      <c r="B19" s="38">
        <f>SUMIF(C7:C18,"&lt;&gt;",B7:B18)</f>
        <v>365</v>
      </c>
      <c r="C19" s="8">
        <f>SUMPRODUCT($B$7:$B$18,C7:C18)</f>
        <v>4794986</v>
      </c>
      <c r="D19" s="8">
        <f>SUMPRODUCT($B$7:$B$18,D7:D18)</f>
        <v>3966862</v>
      </c>
      <c r="E19" s="8">
        <f>SUMPRODUCT($B$7:$B$18,E7:E18)</f>
        <v>3966862</v>
      </c>
      <c r="F19" s="8">
        <f>SUMPRODUCT($B$7:$B$18,F7:F18)</f>
        <v>0</v>
      </c>
      <c r="G19" s="24">
        <f t="shared" si="1"/>
        <v>0.8272937606074345</v>
      </c>
      <c r="H19" s="8">
        <f>SUMPRODUCT($B$7:$B$18,H7:H18)</f>
        <v>3435571</v>
      </c>
      <c r="I19" s="8">
        <f>SUMPRODUCT($B$7:$B$18,I7:I18)</f>
        <v>1835081</v>
      </c>
      <c r="J19" s="8">
        <f>SUMPRODUCT($B$7:$B$18,J7:J18)</f>
        <v>809868</v>
      </c>
      <c r="K19" s="71">
        <f>J19/H19</f>
        <v>0.2357302468789031</v>
      </c>
      <c r="L19" s="8">
        <f>SUMPRODUCT($B$7:$B$18,L7:L18)</f>
        <v>1025213</v>
      </c>
      <c r="M19" s="71">
        <f>L19/H19</f>
        <v>0.29841123935438973</v>
      </c>
      <c r="N19" s="24">
        <f>I19/H19</f>
        <v>0.5341414862332928</v>
      </c>
      <c r="O19" s="8">
        <f>SUMPRODUCT($B$7:$B$18,O7:O18)</f>
        <v>855482</v>
      </c>
      <c r="P19" s="8">
        <f>SUMPRODUCT($B$7:$B$18,P7:P18)</f>
        <v>143973</v>
      </c>
      <c r="Q19" s="8">
        <f>SUMPRODUCT($B$7:$B$18,Q7:Q18)</f>
        <v>143973</v>
      </c>
      <c r="R19" s="24">
        <f t="shared" si="3"/>
        <v>0.16829459883434134</v>
      </c>
      <c r="S19" s="8">
        <f>SUMPRODUCT($B$7:$B$18,S7:S18)</f>
        <v>217734</v>
      </c>
      <c r="T19" s="8">
        <f>SUMPRODUCT($B$7:$B$18,T7:T18)</f>
        <v>0</v>
      </c>
      <c r="U19" s="8">
        <f>SUMPRODUCT($B$7:$B$18,U7:U18)</f>
        <v>0</v>
      </c>
      <c r="V19" s="24">
        <f t="shared" si="4"/>
        <v>0</v>
      </c>
      <c r="W19" s="11"/>
    </row>
    <row r="20" spans="1:23" ht="15" thickTop="1">
      <c r="A20" s="32" t="s">
        <v>1</v>
      </c>
      <c r="B20" s="39"/>
      <c r="C20" s="25">
        <f>C19/$B$19</f>
        <v>13136.94794520548</v>
      </c>
      <c r="D20" s="25">
        <f>D19/$B$19</f>
        <v>10868.11506849315</v>
      </c>
      <c r="E20" s="25">
        <f>E19/$B$19</f>
        <v>10868.11506849315</v>
      </c>
      <c r="F20" s="25">
        <f>F19/$B$19</f>
        <v>0</v>
      </c>
      <c r="G20" s="26"/>
      <c r="H20" s="25">
        <f>H19/$B$19</f>
        <v>9412.523287671233</v>
      </c>
      <c r="I20" s="25">
        <f>I19/$B$19</f>
        <v>5027.619178082192</v>
      </c>
      <c r="J20" s="25">
        <f>J19/$B$19</f>
        <v>2218.8164383561643</v>
      </c>
      <c r="K20" s="72"/>
      <c r="L20" s="25">
        <f>L19/$B$19</f>
        <v>2808.8027397260275</v>
      </c>
      <c r="M20" s="72"/>
      <c r="N20" s="26"/>
      <c r="O20" s="25">
        <f>O19/$B$19</f>
        <v>2343.786301369863</v>
      </c>
      <c r="P20" s="25">
        <f>P19/$B$19</f>
        <v>394.44657534246574</v>
      </c>
      <c r="Q20" s="25">
        <f>Q19/$B$19</f>
        <v>394.44657534246574</v>
      </c>
      <c r="R20" s="26"/>
      <c r="S20" s="25">
        <f>S19/$B$19</f>
        <v>596.5315068493151</v>
      </c>
      <c r="T20" s="25">
        <f>T19/$B$19</f>
        <v>0</v>
      </c>
      <c r="U20" s="25">
        <f>U19/$B$19</f>
        <v>0</v>
      </c>
      <c r="V20" s="26"/>
      <c r="W20" s="12"/>
    </row>
    <row r="21" spans="1:22" ht="13.5">
      <c r="A21" s="64" t="s">
        <v>18</v>
      </c>
      <c r="B21" s="64"/>
      <c r="C21" s="27">
        <v>13137</v>
      </c>
      <c r="D21" s="30">
        <v>10871</v>
      </c>
      <c r="E21" s="27">
        <v>10871</v>
      </c>
      <c r="F21" s="28">
        <v>0</v>
      </c>
      <c r="G21" s="29">
        <f>D21/C21</f>
        <v>0.8275100860165944</v>
      </c>
      <c r="H21" s="14">
        <v>9413</v>
      </c>
      <c r="I21" s="14">
        <f>J21+L21</f>
        <v>5028</v>
      </c>
      <c r="J21" s="14">
        <v>2219</v>
      </c>
      <c r="K21" s="73">
        <f>J21/H21</f>
        <v>0.2357378094125146</v>
      </c>
      <c r="L21" s="14">
        <v>2809</v>
      </c>
      <c r="M21" s="73">
        <f>L21/H21</f>
        <v>0.29841708275788803</v>
      </c>
      <c r="N21" s="16">
        <f>I21/H21</f>
        <v>0.5341548921704027</v>
      </c>
      <c r="O21" s="14">
        <v>2344</v>
      </c>
      <c r="P21" s="14">
        <v>372</v>
      </c>
      <c r="Q21" s="14">
        <v>372</v>
      </c>
      <c r="R21" s="16">
        <f>P21/O21</f>
        <v>0.15870307167235495</v>
      </c>
      <c r="S21" s="14">
        <v>597</v>
      </c>
      <c r="T21" s="14">
        <v>0</v>
      </c>
      <c r="U21" s="14">
        <v>0</v>
      </c>
      <c r="V21" s="16">
        <f>T21/S21</f>
        <v>0</v>
      </c>
    </row>
    <row r="22" spans="3:5" ht="13.5">
      <c r="C22" s="13"/>
      <c r="E22" s="13"/>
    </row>
    <row r="23" spans="1:5" ht="15" customHeight="1">
      <c r="A23" s="46" t="s">
        <v>5</v>
      </c>
      <c r="B23" s="46"/>
      <c r="C23" s="47" t="s">
        <v>24</v>
      </c>
      <c r="D23" s="48" t="s">
        <v>25</v>
      </c>
      <c r="E23" s="48" t="s">
        <v>21</v>
      </c>
    </row>
    <row r="24" spans="1:5" ht="15" customHeight="1">
      <c r="A24" s="46"/>
      <c r="B24" s="46"/>
      <c r="C24" s="47"/>
      <c r="D24" s="48"/>
      <c r="E24" s="48"/>
    </row>
    <row r="25" spans="1:5" ht="13.5">
      <c r="A25" s="45" t="s">
        <v>23</v>
      </c>
      <c r="B25" s="45"/>
      <c r="C25" s="40">
        <f>C19+H19+O19+S19</f>
        <v>9303773</v>
      </c>
      <c r="D25" s="40">
        <f>D19+I19+P19+T19</f>
        <v>5945916</v>
      </c>
      <c r="E25" s="40">
        <f>D19+J19+P19+T19</f>
        <v>4920703</v>
      </c>
    </row>
    <row r="26" spans="1:5" ht="13.5">
      <c r="A26" s="45" t="s">
        <v>22</v>
      </c>
      <c r="B26" s="45"/>
      <c r="C26" s="43"/>
      <c r="D26" s="44">
        <f>D25/$C$25</f>
        <v>0.6390865297336897</v>
      </c>
      <c r="E26" s="44">
        <f>E25/$C$25</f>
        <v>0.528893278028172</v>
      </c>
    </row>
    <row r="28" ht="13.5">
      <c r="C28" t="s">
        <v>27</v>
      </c>
    </row>
  </sheetData>
  <mergeCells count="32">
    <mergeCell ref="A21:B21"/>
    <mergeCell ref="S3:V3"/>
    <mergeCell ref="S4:S6"/>
    <mergeCell ref="T4:U4"/>
    <mergeCell ref="V4:V6"/>
    <mergeCell ref="T5:T6"/>
    <mergeCell ref="O3:R3"/>
    <mergeCell ref="P4:Q4"/>
    <mergeCell ref="R4:R6"/>
    <mergeCell ref="P5:P6"/>
    <mergeCell ref="B4:B6"/>
    <mergeCell ref="A3:B3"/>
    <mergeCell ref="C3:G3"/>
    <mergeCell ref="H3:N3"/>
    <mergeCell ref="A4:A6"/>
    <mergeCell ref="C4:C6"/>
    <mergeCell ref="D4:F4"/>
    <mergeCell ref="G4:G6"/>
    <mergeCell ref="O4:O6"/>
    <mergeCell ref="D5:D6"/>
    <mergeCell ref="E5:F5"/>
    <mergeCell ref="I5:I6"/>
    <mergeCell ref="I4:M4"/>
    <mergeCell ref="J5:M5"/>
    <mergeCell ref="D23:D24"/>
    <mergeCell ref="E23:E24"/>
    <mergeCell ref="H4:H6"/>
    <mergeCell ref="N4:N6"/>
    <mergeCell ref="A25:B25"/>
    <mergeCell ref="A26:B26"/>
    <mergeCell ref="A23:B24"/>
    <mergeCell ref="C23:C24"/>
  </mergeCells>
  <printOptions/>
  <pageMargins left="0.75" right="0.75" top="1" bottom="1" header="0.512" footer="0.512"/>
  <pageSetup fitToHeight="1" fitToWidth="1" horizontalDpi="600" verticalDpi="600" orientation="landscape" paperSize="9" scale="65" r:id="rId1"/>
  <ignoredErrors>
    <ignoredError sqref="G19 R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2" zoomScaleNormal="82" workbookViewId="0" topLeftCell="A1">
      <pane xSplit="2" topLeftCell="C1" activePane="topRight" state="frozen"/>
      <selection pane="topLeft" activeCell="Q31" sqref="Q31"/>
      <selection pane="topRight" activeCell="S25" sqref="S25"/>
    </sheetView>
  </sheetViews>
  <sheetFormatPr defaultColWidth="9.00390625" defaultRowHeight="13.5"/>
  <sheetData>
    <row r="1" spans="1:17" ht="17.25">
      <c r="A1" s="5" t="s">
        <v>17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24" customHeight="1">
      <c r="A3" s="58">
        <v>23</v>
      </c>
      <c r="B3" s="59"/>
      <c r="C3" s="61" t="s">
        <v>10</v>
      </c>
      <c r="D3" s="62"/>
      <c r="E3" s="62"/>
      <c r="F3" s="62"/>
      <c r="G3" s="63"/>
      <c r="H3" s="61" t="s">
        <v>11</v>
      </c>
      <c r="I3" s="62"/>
      <c r="J3" s="62"/>
      <c r="K3" s="62"/>
      <c r="L3" s="62"/>
      <c r="M3" s="62"/>
      <c r="N3" s="63"/>
      <c r="O3" s="65" t="s">
        <v>14</v>
      </c>
      <c r="P3" s="65"/>
      <c r="Q3" s="65"/>
      <c r="R3" s="65"/>
      <c r="S3" s="65" t="s">
        <v>12</v>
      </c>
      <c r="T3" s="65"/>
      <c r="U3" s="65"/>
      <c r="V3" s="65"/>
      <c r="W3" s="6"/>
    </row>
    <row r="4" spans="1:23" ht="14.25" customHeight="1">
      <c r="A4" s="55" t="s">
        <v>0</v>
      </c>
      <c r="B4" s="55" t="s">
        <v>16</v>
      </c>
      <c r="C4" s="48" t="s">
        <v>2</v>
      </c>
      <c r="D4" s="53" t="s">
        <v>3</v>
      </c>
      <c r="E4" s="60"/>
      <c r="F4" s="54"/>
      <c r="G4" s="49" t="s">
        <v>4</v>
      </c>
      <c r="H4" s="48" t="s">
        <v>2</v>
      </c>
      <c r="I4" s="68" t="s">
        <v>3</v>
      </c>
      <c r="J4" s="69"/>
      <c r="K4" s="69"/>
      <c r="L4" s="69"/>
      <c r="M4" s="70"/>
      <c r="N4" s="49" t="s">
        <v>4</v>
      </c>
      <c r="O4" s="48" t="s">
        <v>2</v>
      </c>
      <c r="P4" s="66" t="s">
        <v>3</v>
      </c>
      <c r="Q4" s="66"/>
      <c r="R4" s="48" t="s">
        <v>4</v>
      </c>
      <c r="S4" s="48" t="s">
        <v>2</v>
      </c>
      <c r="T4" s="66" t="s">
        <v>3</v>
      </c>
      <c r="U4" s="66"/>
      <c r="V4" s="48" t="s">
        <v>4</v>
      </c>
      <c r="W4" s="10"/>
    </row>
    <row r="5" spans="1:23" ht="14.25">
      <c r="A5" s="56"/>
      <c r="B5" s="56"/>
      <c r="C5" s="48"/>
      <c r="D5" s="52" t="s">
        <v>5</v>
      </c>
      <c r="E5" s="53" t="s">
        <v>6</v>
      </c>
      <c r="F5" s="54"/>
      <c r="G5" s="50"/>
      <c r="H5" s="48"/>
      <c r="I5" s="52" t="s">
        <v>5</v>
      </c>
      <c r="J5" s="52" t="s">
        <v>6</v>
      </c>
      <c r="K5" s="52"/>
      <c r="L5" s="52"/>
      <c r="M5" s="52"/>
      <c r="N5" s="50"/>
      <c r="O5" s="48"/>
      <c r="P5" s="52" t="s">
        <v>5</v>
      </c>
      <c r="Q5" s="3" t="s">
        <v>6</v>
      </c>
      <c r="R5" s="48"/>
      <c r="S5" s="48"/>
      <c r="T5" s="52" t="s">
        <v>5</v>
      </c>
      <c r="U5" s="3" t="s">
        <v>6</v>
      </c>
      <c r="V5" s="48"/>
      <c r="W5" s="10"/>
    </row>
    <row r="6" spans="1:23" ht="14.25" customHeight="1">
      <c r="A6" s="57"/>
      <c r="B6" s="57"/>
      <c r="C6" s="48"/>
      <c r="D6" s="52"/>
      <c r="E6" s="4" t="s">
        <v>7</v>
      </c>
      <c r="F6" s="4" t="s">
        <v>8</v>
      </c>
      <c r="G6" s="51"/>
      <c r="H6" s="48"/>
      <c r="I6" s="52"/>
      <c r="J6" s="67" t="s">
        <v>8</v>
      </c>
      <c r="K6" s="67" t="s">
        <v>26</v>
      </c>
      <c r="L6" s="67" t="s">
        <v>9</v>
      </c>
      <c r="M6" s="67" t="s">
        <v>26</v>
      </c>
      <c r="N6" s="51"/>
      <c r="O6" s="48"/>
      <c r="P6" s="52"/>
      <c r="Q6" s="4" t="s">
        <v>8</v>
      </c>
      <c r="R6" s="48"/>
      <c r="S6" s="48"/>
      <c r="T6" s="52"/>
      <c r="U6" s="4" t="s">
        <v>8</v>
      </c>
      <c r="V6" s="48"/>
      <c r="W6" s="10"/>
    </row>
    <row r="7" spans="1:23" ht="14.25">
      <c r="A7" s="33">
        <v>4</v>
      </c>
      <c r="B7" s="34">
        <f aca="true" t="shared" si="0" ref="B7:B15">DAY(DATE($A$3+1988,A7+1,0))</f>
        <v>30</v>
      </c>
      <c r="C7" s="15">
        <v>13876</v>
      </c>
      <c r="D7" s="15">
        <v>11440</v>
      </c>
      <c r="E7" s="15">
        <v>11440</v>
      </c>
      <c r="F7" s="15">
        <v>0</v>
      </c>
      <c r="G7" s="16">
        <f aca="true" t="shared" si="1" ref="G7:G19">D7/C7</f>
        <v>0.8244450850389161</v>
      </c>
      <c r="H7" s="15">
        <v>9988</v>
      </c>
      <c r="I7" s="15">
        <v>5860</v>
      </c>
      <c r="J7" s="15">
        <v>2897</v>
      </c>
      <c r="K7" s="16">
        <f>J7/H7</f>
        <v>0.29004805766920305</v>
      </c>
      <c r="L7" s="15">
        <v>2963</v>
      </c>
      <c r="M7" s="16">
        <f>L7/H7</f>
        <v>0.29665598718462155</v>
      </c>
      <c r="N7" s="16">
        <f aca="true" t="shared" si="2" ref="N7:N21">I7/H7</f>
        <v>0.5867040448538245</v>
      </c>
      <c r="O7" s="15">
        <v>2517</v>
      </c>
      <c r="P7" s="15">
        <v>555</v>
      </c>
      <c r="Q7" s="15">
        <v>555</v>
      </c>
      <c r="R7" s="16">
        <f aca="true" t="shared" si="3" ref="R7:R21">P7/O7</f>
        <v>0.2205005959475566</v>
      </c>
      <c r="S7" s="15">
        <v>605</v>
      </c>
      <c r="T7" s="15"/>
      <c r="U7" s="15"/>
      <c r="V7" s="16">
        <f aca="true" t="shared" si="4" ref="V7:V21">T7/S7</f>
        <v>0</v>
      </c>
      <c r="W7" s="11"/>
    </row>
    <row r="8" spans="1:23" ht="14.25">
      <c r="A8" s="33">
        <v>5</v>
      </c>
      <c r="B8" s="34">
        <f t="shared" si="0"/>
        <v>31</v>
      </c>
      <c r="C8" s="15">
        <v>13756</v>
      </c>
      <c r="D8" s="15">
        <v>10999</v>
      </c>
      <c r="E8" s="15">
        <v>10999</v>
      </c>
      <c r="F8" s="15">
        <v>0</v>
      </c>
      <c r="G8" s="16">
        <f t="shared" si="1"/>
        <v>0.7995783658040128</v>
      </c>
      <c r="H8" s="15">
        <v>10216</v>
      </c>
      <c r="I8" s="15">
        <v>5383</v>
      </c>
      <c r="J8" s="15">
        <v>2579</v>
      </c>
      <c r="K8" s="16">
        <f aca="true" t="shared" si="5" ref="K8:K18">J8/H8</f>
        <v>0.2524471417384495</v>
      </c>
      <c r="L8" s="15">
        <v>2804</v>
      </c>
      <c r="M8" s="16">
        <f aca="true" t="shared" si="6" ref="M8:M18">L8/H8</f>
        <v>0.27447141738449493</v>
      </c>
      <c r="N8" s="16">
        <f t="shared" si="2"/>
        <v>0.5269185591229444</v>
      </c>
      <c r="O8" s="15">
        <v>2471</v>
      </c>
      <c r="P8" s="15">
        <v>416</v>
      </c>
      <c r="Q8" s="15">
        <v>416</v>
      </c>
      <c r="R8" s="16">
        <f t="shared" si="3"/>
        <v>0.16835289356535815</v>
      </c>
      <c r="S8" s="15">
        <v>654</v>
      </c>
      <c r="T8" s="15"/>
      <c r="U8" s="15"/>
      <c r="V8" s="16">
        <f t="shared" si="4"/>
        <v>0</v>
      </c>
      <c r="W8" s="11"/>
    </row>
    <row r="9" spans="1:23" ht="14.25">
      <c r="A9" s="33">
        <v>6</v>
      </c>
      <c r="B9" s="34">
        <f t="shared" si="0"/>
        <v>30</v>
      </c>
      <c r="C9" s="15">
        <v>13310</v>
      </c>
      <c r="D9" s="15">
        <v>10902</v>
      </c>
      <c r="E9" s="15">
        <v>10902</v>
      </c>
      <c r="F9" s="15">
        <v>0</v>
      </c>
      <c r="G9" s="16">
        <f t="shared" si="1"/>
        <v>0.8190833959429</v>
      </c>
      <c r="H9" s="15">
        <v>10065</v>
      </c>
      <c r="I9" s="15">
        <v>4280</v>
      </c>
      <c r="J9" s="15">
        <v>1673</v>
      </c>
      <c r="K9" s="16">
        <f t="shared" si="5"/>
        <v>0.16621957277694982</v>
      </c>
      <c r="L9" s="15">
        <v>2606</v>
      </c>
      <c r="M9" s="16">
        <f t="shared" si="6"/>
        <v>0.2589170392449081</v>
      </c>
      <c r="N9" s="16">
        <f t="shared" si="2"/>
        <v>0.42523596621957277</v>
      </c>
      <c r="O9" s="15">
        <v>2192</v>
      </c>
      <c r="P9" s="15">
        <v>275</v>
      </c>
      <c r="Q9" s="15">
        <v>275</v>
      </c>
      <c r="R9" s="16">
        <f t="shared" si="3"/>
        <v>0.12545620437956204</v>
      </c>
      <c r="S9" s="15">
        <v>644</v>
      </c>
      <c r="T9" s="15"/>
      <c r="U9" s="15"/>
      <c r="V9" s="16">
        <f t="shared" si="4"/>
        <v>0</v>
      </c>
      <c r="W9" s="11"/>
    </row>
    <row r="10" spans="1:23" ht="14.25">
      <c r="A10" s="33">
        <v>7</v>
      </c>
      <c r="B10" s="34">
        <f t="shared" si="0"/>
        <v>31</v>
      </c>
      <c r="C10" s="15">
        <v>13066</v>
      </c>
      <c r="D10" s="30">
        <v>11430</v>
      </c>
      <c r="E10" s="30">
        <v>11430</v>
      </c>
      <c r="F10" s="30">
        <v>0</v>
      </c>
      <c r="G10" s="16">
        <f t="shared" si="1"/>
        <v>0.8747895300780653</v>
      </c>
      <c r="H10" s="15">
        <v>9578</v>
      </c>
      <c r="I10" s="15">
        <v>3879</v>
      </c>
      <c r="J10" s="15">
        <v>1313</v>
      </c>
      <c r="K10" s="16">
        <f t="shared" si="5"/>
        <v>0.13708498642722908</v>
      </c>
      <c r="L10" s="15">
        <v>2566</v>
      </c>
      <c r="M10" s="16">
        <f t="shared" si="6"/>
        <v>0.2679056170390478</v>
      </c>
      <c r="N10" s="16">
        <f t="shared" si="2"/>
        <v>0.4049906034662769</v>
      </c>
      <c r="O10" s="15">
        <v>2059</v>
      </c>
      <c r="P10" s="15">
        <v>238</v>
      </c>
      <c r="Q10" s="15">
        <v>238</v>
      </c>
      <c r="R10" s="16">
        <f t="shared" si="3"/>
        <v>0.11559009227780476</v>
      </c>
      <c r="S10" s="15">
        <v>599</v>
      </c>
      <c r="T10" s="15"/>
      <c r="U10" s="15"/>
      <c r="V10" s="16">
        <f t="shared" si="4"/>
        <v>0</v>
      </c>
      <c r="W10" s="11"/>
    </row>
    <row r="11" spans="1:23" ht="14.25">
      <c r="A11" s="33">
        <v>8</v>
      </c>
      <c r="B11" s="34">
        <f t="shared" si="0"/>
        <v>31</v>
      </c>
      <c r="C11" s="7">
        <v>12814</v>
      </c>
      <c r="D11" s="15">
        <v>10479</v>
      </c>
      <c r="E11" s="7">
        <v>10479</v>
      </c>
      <c r="F11" s="18">
        <v>0</v>
      </c>
      <c r="G11" s="16">
        <f t="shared" si="1"/>
        <v>0.817777430934915</v>
      </c>
      <c r="H11" s="7">
        <v>9486</v>
      </c>
      <c r="I11" s="15">
        <v>3948</v>
      </c>
      <c r="J11" s="7">
        <v>1380</v>
      </c>
      <c r="K11" s="16">
        <f t="shared" si="5"/>
        <v>0.1454775458570525</v>
      </c>
      <c r="L11" s="7">
        <v>2568</v>
      </c>
      <c r="M11" s="16">
        <f t="shared" si="6"/>
        <v>0.27071473750790637</v>
      </c>
      <c r="N11" s="16">
        <f t="shared" si="2"/>
        <v>0.4161922833649589</v>
      </c>
      <c r="O11" s="7">
        <v>2135</v>
      </c>
      <c r="P11" s="15">
        <v>234</v>
      </c>
      <c r="Q11" s="7">
        <v>234</v>
      </c>
      <c r="R11" s="16">
        <f t="shared" si="3"/>
        <v>0.10960187353629977</v>
      </c>
      <c r="S11" s="7">
        <v>585</v>
      </c>
      <c r="T11" s="15"/>
      <c r="U11" s="7"/>
      <c r="V11" s="16">
        <f t="shared" si="4"/>
        <v>0</v>
      </c>
      <c r="W11" s="11"/>
    </row>
    <row r="12" spans="1:23" ht="14.25">
      <c r="A12" s="33">
        <v>9</v>
      </c>
      <c r="B12" s="34">
        <f t="shared" si="0"/>
        <v>30</v>
      </c>
      <c r="C12" s="7">
        <v>12495</v>
      </c>
      <c r="D12" s="15">
        <v>10643</v>
      </c>
      <c r="E12" s="7">
        <v>10643</v>
      </c>
      <c r="F12" s="18">
        <v>0</v>
      </c>
      <c r="G12" s="16">
        <f t="shared" si="1"/>
        <v>0.8517807122849139</v>
      </c>
      <c r="H12" s="7">
        <v>9763</v>
      </c>
      <c r="I12" s="15">
        <v>3934</v>
      </c>
      <c r="J12" s="7">
        <v>1585</v>
      </c>
      <c r="K12" s="16">
        <f t="shared" si="5"/>
        <v>0.16234763904537539</v>
      </c>
      <c r="L12" s="7">
        <v>2349</v>
      </c>
      <c r="M12" s="16">
        <f t="shared" si="6"/>
        <v>0.24060227389122196</v>
      </c>
      <c r="N12" s="16">
        <f t="shared" si="2"/>
        <v>0.4029499129365974</v>
      </c>
      <c r="O12" s="7">
        <v>2201</v>
      </c>
      <c r="P12" s="15">
        <v>239</v>
      </c>
      <c r="Q12" s="7">
        <v>239</v>
      </c>
      <c r="R12" s="16">
        <f t="shared" si="3"/>
        <v>0.10858700590640617</v>
      </c>
      <c r="S12" s="7">
        <v>577</v>
      </c>
      <c r="T12" s="15"/>
      <c r="U12" s="7"/>
      <c r="V12" s="16">
        <f t="shared" si="4"/>
        <v>0</v>
      </c>
      <c r="W12" s="11"/>
    </row>
    <row r="13" spans="1:23" ht="14.25">
      <c r="A13" s="33">
        <v>10</v>
      </c>
      <c r="B13" s="34">
        <f t="shared" si="0"/>
        <v>31</v>
      </c>
      <c r="C13" s="7">
        <v>12752</v>
      </c>
      <c r="D13" s="15">
        <v>11792</v>
      </c>
      <c r="E13" s="7">
        <v>11792</v>
      </c>
      <c r="F13" s="18">
        <v>0</v>
      </c>
      <c r="G13" s="16">
        <f t="shared" si="1"/>
        <v>0.9247176913425345</v>
      </c>
      <c r="H13" s="7">
        <v>9878</v>
      </c>
      <c r="I13" s="15">
        <v>4351</v>
      </c>
      <c r="J13" s="7">
        <v>2058</v>
      </c>
      <c r="K13" s="16">
        <f t="shared" si="5"/>
        <v>0.20834176958898562</v>
      </c>
      <c r="L13" s="7">
        <v>2293</v>
      </c>
      <c r="M13" s="16">
        <f t="shared" si="6"/>
        <v>0.23213201052844706</v>
      </c>
      <c r="N13" s="16">
        <f t="shared" si="2"/>
        <v>0.44047378011743266</v>
      </c>
      <c r="O13" s="7">
        <v>2323</v>
      </c>
      <c r="P13" s="15">
        <v>266</v>
      </c>
      <c r="Q13" s="7">
        <v>266</v>
      </c>
      <c r="R13" s="16">
        <f t="shared" si="3"/>
        <v>0.11450710288420146</v>
      </c>
      <c r="S13" s="7">
        <v>594</v>
      </c>
      <c r="T13" s="15"/>
      <c r="U13" s="7"/>
      <c r="V13" s="16">
        <f t="shared" si="4"/>
        <v>0</v>
      </c>
      <c r="W13" s="11"/>
    </row>
    <row r="14" spans="1:23" ht="14.25">
      <c r="A14" s="33">
        <v>11</v>
      </c>
      <c r="B14" s="34">
        <f t="shared" si="0"/>
        <v>30</v>
      </c>
      <c r="C14" s="7">
        <v>12654</v>
      </c>
      <c r="D14" s="15">
        <v>11832</v>
      </c>
      <c r="E14" s="7">
        <v>11832</v>
      </c>
      <c r="F14" s="18">
        <v>0</v>
      </c>
      <c r="G14" s="16">
        <f t="shared" si="1"/>
        <v>0.9350403034613561</v>
      </c>
      <c r="H14" s="7">
        <v>9645</v>
      </c>
      <c r="I14" s="15">
        <v>4963</v>
      </c>
      <c r="J14" s="7">
        <v>2469</v>
      </c>
      <c r="K14" s="16">
        <f t="shared" si="5"/>
        <v>0.25598755832037323</v>
      </c>
      <c r="L14" s="7">
        <v>2494</v>
      </c>
      <c r="M14" s="16">
        <f t="shared" si="6"/>
        <v>0.2585795749092794</v>
      </c>
      <c r="N14" s="16">
        <f t="shared" si="2"/>
        <v>0.5145671332296526</v>
      </c>
      <c r="O14" s="7">
        <v>2303</v>
      </c>
      <c r="P14" s="15">
        <v>312</v>
      </c>
      <c r="Q14" s="7">
        <v>312</v>
      </c>
      <c r="R14" s="16">
        <f t="shared" si="3"/>
        <v>0.13547546678245767</v>
      </c>
      <c r="S14" s="7">
        <v>539</v>
      </c>
      <c r="T14" s="15"/>
      <c r="U14" s="7"/>
      <c r="V14" s="16">
        <f t="shared" si="4"/>
        <v>0</v>
      </c>
      <c r="W14" s="11"/>
    </row>
    <row r="15" spans="1:23" ht="14.25">
      <c r="A15" s="33">
        <v>12</v>
      </c>
      <c r="B15" s="34">
        <f t="shared" si="0"/>
        <v>31</v>
      </c>
      <c r="C15" s="7">
        <v>13051</v>
      </c>
      <c r="D15" s="15">
        <v>12189</v>
      </c>
      <c r="E15" s="7">
        <v>12189</v>
      </c>
      <c r="F15" s="18">
        <v>0</v>
      </c>
      <c r="G15" s="16">
        <f t="shared" si="1"/>
        <v>0.9339514213470232</v>
      </c>
      <c r="H15" s="7">
        <v>9934</v>
      </c>
      <c r="I15" s="15">
        <v>5522</v>
      </c>
      <c r="J15" s="7">
        <v>3081</v>
      </c>
      <c r="K15" s="16">
        <f t="shared" si="5"/>
        <v>0.3101469700020133</v>
      </c>
      <c r="L15" s="7">
        <v>2441</v>
      </c>
      <c r="M15" s="16">
        <f t="shared" si="6"/>
        <v>0.24572176364002415</v>
      </c>
      <c r="N15" s="16">
        <f t="shared" si="2"/>
        <v>0.5558687336420375</v>
      </c>
      <c r="O15" s="7">
        <v>2375</v>
      </c>
      <c r="P15" s="15">
        <v>478</v>
      </c>
      <c r="Q15" s="7">
        <v>478</v>
      </c>
      <c r="R15" s="16">
        <f t="shared" si="3"/>
        <v>0.20126315789473684</v>
      </c>
      <c r="S15" s="7">
        <v>388</v>
      </c>
      <c r="T15" s="15"/>
      <c r="U15" s="7"/>
      <c r="V15" s="16">
        <f t="shared" si="4"/>
        <v>0</v>
      </c>
      <c r="W15" s="11"/>
    </row>
    <row r="16" spans="1:23" ht="14.25">
      <c r="A16" s="33">
        <v>1</v>
      </c>
      <c r="B16" s="34">
        <f>DAY(DATE($A$3+1989,A16+1,0))</f>
        <v>31</v>
      </c>
      <c r="C16" s="7">
        <v>13544</v>
      </c>
      <c r="D16" s="15">
        <v>12513</v>
      </c>
      <c r="E16" s="7">
        <v>12513</v>
      </c>
      <c r="F16" s="18">
        <v>0</v>
      </c>
      <c r="G16" s="16">
        <f t="shared" si="1"/>
        <v>0.9238777318369757</v>
      </c>
      <c r="H16" s="7">
        <v>10458</v>
      </c>
      <c r="I16" s="15">
        <v>5284</v>
      </c>
      <c r="J16" s="7">
        <v>2850</v>
      </c>
      <c r="K16" s="16">
        <f t="shared" si="5"/>
        <v>0.27251864601262193</v>
      </c>
      <c r="L16" s="7">
        <v>2434</v>
      </c>
      <c r="M16" s="16">
        <f t="shared" si="6"/>
        <v>0.23274048575253395</v>
      </c>
      <c r="N16" s="16">
        <f t="shared" si="2"/>
        <v>0.5052591317651559</v>
      </c>
      <c r="O16" s="7">
        <v>2504</v>
      </c>
      <c r="P16" s="15">
        <v>520</v>
      </c>
      <c r="Q16" s="7">
        <v>520</v>
      </c>
      <c r="R16" s="16">
        <f t="shared" si="3"/>
        <v>0.20766773162939298</v>
      </c>
      <c r="S16" s="7">
        <v>459</v>
      </c>
      <c r="T16" s="15"/>
      <c r="U16" s="7"/>
      <c r="V16" s="16">
        <f t="shared" si="4"/>
        <v>0</v>
      </c>
      <c r="W16" s="11"/>
    </row>
    <row r="17" spans="1:23" ht="14.25">
      <c r="A17" s="33">
        <v>2</v>
      </c>
      <c r="B17" s="34">
        <f>DAY(DATE($A$3+1989,A17+1,0))</f>
        <v>29</v>
      </c>
      <c r="C17" s="7">
        <v>13687</v>
      </c>
      <c r="D17" s="15">
        <v>12569</v>
      </c>
      <c r="E17" s="7">
        <v>12569</v>
      </c>
      <c r="F17" s="18">
        <v>0</v>
      </c>
      <c r="G17" s="16">
        <f t="shared" si="1"/>
        <v>0.9183166508365602</v>
      </c>
      <c r="H17" s="7">
        <v>10323</v>
      </c>
      <c r="I17" s="15">
        <v>5108</v>
      </c>
      <c r="J17" s="7">
        <v>2694</v>
      </c>
      <c r="K17" s="16">
        <f t="shared" si="5"/>
        <v>0.26097064806742226</v>
      </c>
      <c r="L17" s="7">
        <v>2414</v>
      </c>
      <c r="M17" s="16">
        <f t="shared" si="6"/>
        <v>0.23384674997578223</v>
      </c>
      <c r="N17" s="16">
        <f t="shared" si="2"/>
        <v>0.4948173980432045</v>
      </c>
      <c r="O17" s="7">
        <v>2468</v>
      </c>
      <c r="P17" s="15">
        <v>557</v>
      </c>
      <c r="Q17" s="18">
        <v>557</v>
      </c>
      <c r="R17" s="16">
        <f t="shared" si="3"/>
        <v>0.22568881685575365</v>
      </c>
      <c r="S17" s="7">
        <v>427</v>
      </c>
      <c r="T17" s="15"/>
      <c r="U17" s="18"/>
      <c r="V17" s="16">
        <f t="shared" si="4"/>
        <v>0</v>
      </c>
      <c r="W17" s="11"/>
    </row>
    <row r="18" spans="1:23" ht="15" thickBot="1">
      <c r="A18" s="35">
        <v>3</v>
      </c>
      <c r="B18" s="36">
        <f>DAY(DATE($A$3+1989,A18+1,0))</f>
        <v>31</v>
      </c>
      <c r="C18" s="19">
        <v>13826</v>
      </c>
      <c r="D18" s="20">
        <v>10689</v>
      </c>
      <c r="E18" s="19">
        <v>10689</v>
      </c>
      <c r="F18" s="23">
        <v>0</v>
      </c>
      <c r="G18" s="22">
        <f t="shared" si="1"/>
        <v>0.7731086359033704</v>
      </c>
      <c r="H18" s="19">
        <v>10416</v>
      </c>
      <c r="I18" s="20">
        <v>5252</v>
      </c>
      <c r="J18" s="19">
        <v>2926</v>
      </c>
      <c r="K18" s="16">
        <f t="shared" si="5"/>
        <v>0.28091397849462363</v>
      </c>
      <c r="L18" s="19">
        <v>2327</v>
      </c>
      <c r="M18" s="16">
        <f t="shared" si="6"/>
        <v>0.22340629800307218</v>
      </c>
      <c r="N18" s="22">
        <f t="shared" si="2"/>
        <v>0.5042242703533026</v>
      </c>
      <c r="O18" s="19">
        <v>2563</v>
      </c>
      <c r="P18" s="20">
        <v>594</v>
      </c>
      <c r="Q18" s="23">
        <v>594</v>
      </c>
      <c r="R18" s="22">
        <f t="shared" si="3"/>
        <v>0.2317596566523605</v>
      </c>
      <c r="S18" s="19">
        <v>368</v>
      </c>
      <c r="T18" s="20"/>
      <c r="U18" s="23"/>
      <c r="V18" s="22">
        <f t="shared" si="4"/>
        <v>0</v>
      </c>
      <c r="W18" s="11"/>
    </row>
    <row r="19" spans="1:23" ht="15.75" thickBot="1" thickTop="1">
      <c r="A19" s="37" t="s">
        <v>13</v>
      </c>
      <c r="B19" s="38">
        <f>SUMIF(C7:C18,"&lt;&gt;",B7:B18)</f>
        <v>366</v>
      </c>
      <c r="C19" s="8">
        <f>SUMPRODUCT($B$7:$B$18,C7:C18)</f>
        <v>4844052</v>
      </c>
      <c r="D19" s="8">
        <f>SUMPRODUCT($B$7:$B$18,D7:D18)</f>
        <v>4191832</v>
      </c>
      <c r="E19" s="8">
        <f>SUMPRODUCT($B$7:$B$18,E7:E18)</f>
        <v>4191832</v>
      </c>
      <c r="F19" s="8">
        <f>SUMPRODUCT($B$7:$B$18,F7:F18)</f>
        <v>0</v>
      </c>
      <c r="G19" s="24">
        <f t="shared" si="1"/>
        <v>0.86535652383583</v>
      </c>
      <c r="H19" s="8">
        <f>SUMPRODUCT($B$7:$B$18,H7:H18)</f>
        <v>3652143</v>
      </c>
      <c r="I19" s="8">
        <f>SUMPRODUCT($B$7:$B$18,I7:I18)</f>
        <v>1761431</v>
      </c>
      <c r="J19" s="8">
        <f>SUMPRODUCT($B$7:$B$18,J7:J18)</f>
        <v>838643</v>
      </c>
      <c r="K19" s="71">
        <f>J19/H19</f>
        <v>0.22963038413337047</v>
      </c>
      <c r="L19" s="8">
        <f>SUMPRODUCT($B$7:$B$18,L7:L18)</f>
        <v>922789</v>
      </c>
      <c r="M19" s="71">
        <f>L19/H19</f>
        <v>0.25267055534243865</v>
      </c>
      <c r="N19" s="24">
        <f>I19/H19</f>
        <v>0.4823006656639677</v>
      </c>
      <c r="O19" s="8">
        <f>SUMPRODUCT($B$7:$B$18,O7:O18)</f>
        <v>857292</v>
      </c>
      <c r="P19" s="8">
        <f>SUMPRODUCT($B$7:$B$18,P7:P18)</f>
        <v>142709</v>
      </c>
      <c r="Q19" s="8">
        <f>SUMPRODUCT($B$7:$B$18,Q7:Q18)</f>
        <v>142709</v>
      </c>
      <c r="R19" s="24">
        <f t="shared" si="3"/>
        <v>0.16646486844622368</v>
      </c>
      <c r="S19" s="8">
        <f>SUMPRODUCT($B$7:$B$18,S7:S18)</f>
        <v>196390</v>
      </c>
      <c r="T19" s="8">
        <f>SUMPRODUCT($B$7:$B$18,T7:T18)</f>
        <v>0</v>
      </c>
      <c r="U19" s="8">
        <f>SUMPRODUCT($B$7:$B$18,U7:U18)</f>
        <v>0</v>
      </c>
      <c r="V19" s="24">
        <f t="shared" si="4"/>
        <v>0</v>
      </c>
      <c r="W19" s="11"/>
    </row>
    <row r="20" spans="1:23" ht="15" thickTop="1">
      <c r="A20" s="32" t="s">
        <v>1</v>
      </c>
      <c r="B20" s="39"/>
      <c r="C20" s="25">
        <f>C19/$B$19</f>
        <v>13235.11475409836</v>
      </c>
      <c r="D20" s="41">
        <f>D19/$B$19</f>
        <v>11453.092896174863</v>
      </c>
      <c r="E20" s="41">
        <f>E19/$B$19</f>
        <v>11453.092896174863</v>
      </c>
      <c r="F20" s="41">
        <f>F19/$B$19</f>
        <v>0</v>
      </c>
      <c r="G20" s="26"/>
      <c r="H20" s="25">
        <f>H19/$B$19</f>
        <v>9978.532786885246</v>
      </c>
      <c r="I20" s="25">
        <f>I19/$B$19</f>
        <v>4812.653005464481</v>
      </c>
      <c r="J20" s="25">
        <f>J19/$B$19</f>
        <v>2291.374316939891</v>
      </c>
      <c r="K20" s="72"/>
      <c r="L20" s="25">
        <f>L19/$B$19</f>
        <v>2521.281420765027</v>
      </c>
      <c r="M20" s="72"/>
      <c r="N20" s="26"/>
      <c r="O20" s="25">
        <f>O19/$B$19</f>
        <v>2342.3278688524592</v>
      </c>
      <c r="P20" s="25">
        <f>P19/$B$19</f>
        <v>389.91530054644807</v>
      </c>
      <c r="Q20" s="25">
        <f>Q19/$B$19</f>
        <v>389.91530054644807</v>
      </c>
      <c r="R20" s="26"/>
      <c r="S20" s="25">
        <f>S19/$B$19</f>
        <v>536.5846994535519</v>
      </c>
      <c r="T20" s="25">
        <f>T19/$B$19</f>
        <v>0</v>
      </c>
      <c r="U20" s="25">
        <f>U19/$B$19</f>
        <v>0</v>
      </c>
      <c r="V20" s="26"/>
      <c r="W20" s="12"/>
    </row>
    <row r="21" spans="1:22" ht="13.5">
      <c r="A21" s="64" t="s">
        <v>18</v>
      </c>
      <c r="B21" s="64"/>
      <c r="C21" s="27">
        <v>13235</v>
      </c>
      <c r="D21" s="30">
        <v>11451</v>
      </c>
      <c r="E21" s="27">
        <v>11451</v>
      </c>
      <c r="F21" s="42">
        <v>0</v>
      </c>
      <c r="G21" s="29">
        <f>D21/C21</f>
        <v>0.8652058934642992</v>
      </c>
      <c r="H21" s="14">
        <v>9978</v>
      </c>
      <c r="I21" s="14">
        <f>J21+L21</f>
        <v>4813</v>
      </c>
      <c r="J21" s="14">
        <v>2297</v>
      </c>
      <c r="K21" s="73">
        <f>J21/H21</f>
        <v>0.23020645419923833</v>
      </c>
      <c r="L21" s="14">
        <v>2516</v>
      </c>
      <c r="M21" s="73">
        <f>L21/H21</f>
        <v>0.2521547404289437</v>
      </c>
      <c r="N21" s="16">
        <f t="shared" si="2"/>
        <v>0.482361194628182</v>
      </c>
      <c r="O21" s="14">
        <v>2342</v>
      </c>
      <c r="P21" s="14">
        <v>389</v>
      </c>
      <c r="Q21" s="14">
        <v>389</v>
      </c>
      <c r="R21" s="16">
        <f t="shared" si="3"/>
        <v>0.16609735269000853</v>
      </c>
      <c r="S21" s="14">
        <v>537</v>
      </c>
      <c r="T21" s="14">
        <v>0</v>
      </c>
      <c r="U21" s="14">
        <v>0</v>
      </c>
      <c r="V21" s="16">
        <f t="shared" si="4"/>
        <v>0</v>
      </c>
    </row>
    <row r="22" spans="3:5" ht="13.5">
      <c r="C22" s="13"/>
      <c r="E22" s="13"/>
    </row>
    <row r="23" spans="1:13" ht="15" customHeight="1">
      <c r="A23" s="46" t="s">
        <v>5</v>
      </c>
      <c r="B23" s="46"/>
      <c r="C23" s="47" t="s">
        <v>24</v>
      </c>
      <c r="D23" s="48" t="s">
        <v>25</v>
      </c>
      <c r="E23" s="48" t="s">
        <v>21</v>
      </c>
      <c r="L23" s="13"/>
      <c r="M23" s="13"/>
    </row>
    <row r="24" spans="1:5" ht="15" customHeight="1">
      <c r="A24" s="46"/>
      <c r="B24" s="46"/>
      <c r="C24" s="47"/>
      <c r="D24" s="48"/>
      <c r="E24" s="48"/>
    </row>
    <row r="25" spans="1:5" ht="13.5">
      <c r="A25" s="45" t="s">
        <v>23</v>
      </c>
      <c r="B25" s="45"/>
      <c r="C25" s="40">
        <f>C19+H19+O19+S19</f>
        <v>9549877</v>
      </c>
      <c r="D25" s="40">
        <f>D19+I19+P19+T19</f>
        <v>6095972</v>
      </c>
      <c r="E25" s="40">
        <f>D19+J19+P19+T19</f>
        <v>5173184</v>
      </c>
    </row>
    <row r="26" spans="1:5" ht="13.5">
      <c r="A26" s="45" t="s">
        <v>22</v>
      </c>
      <c r="B26" s="45"/>
      <c r="C26" s="43"/>
      <c r="D26" s="44">
        <f>D25/$C$25</f>
        <v>0.6383298968143778</v>
      </c>
      <c r="E26" s="44">
        <f>E25/$C$25</f>
        <v>0.5417016365760522</v>
      </c>
    </row>
    <row r="28" ht="13.5">
      <c r="C28" t="s">
        <v>27</v>
      </c>
    </row>
  </sheetData>
  <mergeCells count="32">
    <mergeCell ref="O4:O6"/>
    <mergeCell ref="D5:D6"/>
    <mergeCell ref="E5:F5"/>
    <mergeCell ref="I5:I6"/>
    <mergeCell ref="D4:F4"/>
    <mergeCell ref="G4:G6"/>
    <mergeCell ref="H4:H6"/>
    <mergeCell ref="N4:N6"/>
    <mergeCell ref="I4:M4"/>
    <mergeCell ref="J5:M5"/>
    <mergeCell ref="R4:R6"/>
    <mergeCell ref="P5:P6"/>
    <mergeCell ref="B4:B6"/>
    <mergeCell ref="A3:B3"/>
    <mergeCell ref="C3:G3"/>
    <mergeCell ref="H3:N3"/>
    <mergeCell ref="A4:A6"/>
    <mergeCell ref="C4:C6"/>
    <mergeCell ref="D23:D24"/>
    <mergeCell ref="E23:E24"/>
    <mergeCell ref="A21:B21"/>
    <mergeCell ref="S3:V3"/>
    <mergeCell ref="S4:S6"/>
    <mergeCell ref="T4:U4"/>
    <mergeCell ref="V4:V6"/>
    <mergeCell ref="T5:T6"/>
    <mergeCell ref="O3:R3"/>
    <mergeCell ref="P4:Q4"/>
    <mergeCell ref="A25:B25"/>
    <mergeCell ref="A26:B26"/>
    <mergeCell ref="A23:B24"/>
    <mergeCell ref="C23:C24"/>
  </mergeCells>
  <printOptions/>
  <pageMargins left="0.75" right="0.75" top="1" bottom="1" header="0.512" footer="0.512"/>
  <pageSetup fitToHeight="1" fitToWidth="1" horizontalDpi="600" verticalDpi="600" orientation="landscape" paperSize="9" scale="65" r:id="rId1"/>
  <ignoredErrors>
    <ignoredError sqref="G19 R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82" zoomScaleNormal="82" workbookViewId="0" topLeftCell="A1">
      <pane xSplit="2" topLeftCell="C1" activePane="topRight" state="frozen"/>
      <selection pane="topLeft" activeCell="Q31" sqref="Q31"/>
      <selection pane="topRight" activeCell="K26" sqref="K26"/>
    </sheetView>
  </sheetViews>
  <sheetFormatPr defaultColWidth="9.00390625" defaultRowHeight="13.5"/>
  <sheetData>
    <row r="1" spans="1:17" ht="17.25">
      <c r="A1" s="5" t="s">
        <v>28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24" customHeight="1">
      <c r="A3" s="58">
        <v>24</v>
      </c>
      <c r="B3" s="59"/>
      <c r="C3" s="61" t="s">
        <v>10</v>
      </c>
      <c r="D3" s="62"/>
      <c r="E3" s="62"/>
      <c r="F3" s="62"/>
      <c r="G3" s="63"/>
      <c r="H3" s="61" t="s">
        <v>11</v>
      </c>
      <c r="I3" s="62"/>
      <c r="J3" s="62"/>
      <c r="K3" s="62"/>
      <c r="L3" s="62"/>
      <c r="M3" s="62"/>
      <c r="N3" s="63"/>
      <c r="O3" s="65" t="s">
        <v>14</v>
      </c>
      <c r="P3" s="65"/>
      <c r="Q3" s="65"/>
      <c r="R3" s="65"/>
      <c r="S3" s="65" t="s">
        <v>12</v>
      </c>
      <c r="T3" s="65"/>
      <c r="U3" s="65"/>
      <c r="V3" s="65"/>
      <c r="W3" s="6"/>
    </row>
    <row r="4" spans="1:23" ht="14.25" customHeight="1">
      <c r="A4" s="55" t="s">
        <v>0</v>
      </c>
      <c r="B4" s="55" t="s">
        <v>16</v>
      </c>
      <c r="C4" s="48" t="s">
        <v>2</v>
      </c>
      <c r="D4" s="53" t="s">
        <v>3</v>
      </c>
      <c r="E4" s="60"/>
      <c r="F4" s="54"/>
      <c r="G4" s="49" t="s">
        <v>4</v>
      </c>
      <c r="H4" s="48" t="s">
        <v>2</v>
      </c>
      <c r="I4" s="68" t="s">
        <v>3</v>
      </c>
      <c r="J4" s="69"/>
      <c r="K4" s="69"/>
      <c r="L4" s="69"/>
      <c r="M4" s="70"/>
      <c r="N4" s="49" t="s">
        <v>4</v>
      </c>
      <c r="O4" s="48" t="s">
        <v>2</v>
      </c>
      <c r="P4" s="66" t="s">
        <v>3</v>
      </c>
      <c r="Q4" s="66"/>
      <c r="R4" s="48" t="s">
        <v>4</v>
      </c>
      <c r="S4" s="48" t="s">
        <v>2</v>
      </c>
      <c r="T4" s="66" t="s">
        <v>3</v>
      </c>
      <c r="U4" s="66"/>
      <c r="V4" s="48" t="s">
        <v>4</v>
      </c>
      <c r="W4" s="10"/>
    </row>
    <row r="5" spans="1:23" ht="14.25">
      <c r="A5" s="56"/>
      <c r="B5" s="56"/>
      <c r="C5" s="48"/>
      <c r="D5" s="52" t="s">
        <v>5</v>
      </c>
      <c r="E5" s="53" t="s">
        <v>6</v>
      </c>
      <c r="F5" s="54"/>
      <c r="G5" s="50"/>
      <c r="H5" s="48"/>
      <c r="I5" s="52" t="s">
        <v>5</v>
      </c>
      <c r="J5" s="52" t="s">
        <v>6</v>
      </c>
      <c r="K5" s="52"/>
      <c r="L5" s="52"/>
      <c r="M5" s="52"/>
      <c r="N5" s="50"/>
      <c r="O5" s="48"/>
      <c r="P5" s="52" t="s">
        <v>5</v>
      </c>
      <c r="Q5" s="3" t="s">
        <v>6</v>
      </c>
      <c r="R5" s="48"/>
      <c r="S5" s="48"/>
      <c r="T5" s="52" t="s">
        <v>5</v>
      </c>
      <c r="U5" s="3" t="s">
        <v>6</v>
      </c>
      <c r="V5" s="48"/>
      <c r="W5" s="10"/>
    </row>
    <row r="6" spans="1:23" ht="14.25" customHeight="1">
      <c r="A6" s="57"/>
      <c r="B6" s="57"/>
      <c r="C6" s="48"/>
      <c r="D6" s="52"/>
      <c r="E6" s="4" t="s">
        <v>7</v>
      </c>
      <c r="F6" s="4" t="s">
        <v>8</v>
      </c>
      <c r="G6" s="51"/>
      <c r="H6" s="48"/>
      <c r="I6" s="52"/>
      <c r="J6" s="67" t="s">
        <v>8</v>
      </c>
      <c r="K6" s="67" t="s">
        <v>26</v>
      </c>
      <c r="L6" s="67" t="s">
        <v>9</v>
      </c>
      <c r="M6" s="67" t="s">
        <v>26</v>
      </c>
      <c r="N6" s="51"/>
      <c r="O6" s="48"/>
      <c r="P6" s="52"/>
      <c r="Q6" s="4" t="s">
        <v>8</v>
      </c>
      <c r="R6" s="48"/>
      <c r="S6" s="48"/>
      <c r="T6" s="52"/>
      <c r="U6" s="4" t="s">
        <v>8</v>
      </c>
      <c r="V6" s="48"/>
      <c r="W6" s="10"/>
    </row>
    <row r="7" spans="1:23" ht="14.25">
      <c r="A7" s="33">
        <v>4</v>
      </c>
      <c r="B7" s="34">
        <f>DAY(DATE($A$3+1988,A7+1,0))</f>
        <v>30</v>
      </c>
      <c r="C7" s="15">
        <v>14044</v>
      </c>
      <c r="D7" s="15">
        <v>9518</v>
      </c>
      <c r="E7" s="15">
        <v>9518</v>
      </c>
      <c r="F7" s="15">
        <v>0</v>
      </c>
      <c r="G7" s="16">
        <f>D7/C7</f>
        <v>0.6777271432640274</v>
      </c>
      <c r="H7" s="15">
        <v>10566</v>
      </c>
      <c r="I7" s="15">
        <v>5253</v>
      </c>
      <c r="J7" s="15">
        <v>2301</v>
      </c>
      <c r="K7" s="16">
        <f>J7/H7</f>
        <v>0.2177739920499716</v>
      </c>
      <c r="L7" s="15">
        <v>2952</v>
      </c>
      <c r="M7" s="16">
        <f>L7/H7</f>
        <v>0.27938671209540034</v>
      </c>
      <c r="N7" s="16">
        <f aca="true" t="shared" si="0" ref="N7:N13">I7/H7</f>
        <v>0.49716070414537195</v>
      </c>
      <c r="O7" s="15">
        <v>2600</v>
      </c>
      <c r="P7" s="15">
        <v>542</v>
      </c>
      <c r="Q7" s="15">
        <v>542</v>
      </c>
      <c r="R7" s="16">
        <f aca="true" t="shared" si="1" ref="R7:R19">P7/O7</f>
        <v>0.20846153846153845</v>
      </c>
      <c r="S7" s="15">
        <v>545</v>
      </c>
      <c r="T7" s="15">
        <v>338</v>
      </c>
      <c r="U7" s="15">
        <v>338</v>
      </c>
      <c r="V7" s="16">
        <f aca="true" t="shared" si="2" ref="V7:V19">T7/S7</f>
        <v>0.6201834862385321</v>
      </c>
      <c r="W7" s="11"/>
    </row>
    <row r="8" spans="1:23" ht="14.25">
      <c r="A8" s="33">
        <v>5</v>
      </c>
      <c r="B8" s="34">
        <f aca="true" t="shared" si="3" ref="B8:B15">DAY(DATE($A$3+1988,A8+1,0))</f>
        <v>31</v>
      </c>
      <c r="C8" s="15">
        <v>13886</v>
      </c>
      <c r="D8" s="15">
        <v>12189</v>
      </c>
      <c r="E8" s="15">
        <v>12189</v>
      </c>
      <c r="F8" s="15">
        <v>0</v>
      </c>
      <c r="G8" s="16">
        <f aca="true" t="shared" si="4" ref="G8:G19">D8/C8</f>
        <v>0.8777905804407317</v>
      </c>
      <c r="H8" s="15">
        <v>10302</v>
      </c>
      <c r="I8" s="15">
        <v>4768</v>
      </c>
      <c r="J8" s="15">
        <v>2475</v>
      </c>
      <c r="K8" s="16">
        <f aca="true" t="shared" si="5" ref="K8:K18">J8/H8</f>
        <v>0.24024461269656378</v>
      </c>
      <c r="L8" s="15">
        <v>2293</v>
      </c>
      <c r="M8" s="16">
        <f aca="true" t="shared" si="6" ref="M8:M18">L8/H8</f>
        <v>0.22257814016695787</v>
      </c>
      <c r="N8" s="16">
        <f t="shared" si="0"/>
        <v>0.46282275286352165</v>
      </c>
      <c r="O8" s="15">
        <v>2590</v>
      </c>
      <c r="P8" s="15">
        <v>477</v>
      </c>
      <c r="Q8" s="15">
        <v>477</v>
      </c>
      <c r="R8" s="16">
        <f t="shared" si="1"/>
        <v>0.18416988416988417</v>
      </c>
      <c r="S8" s="15">
        <v>540</v>
      </c>
      <c r="T8" s="15">
        <v>100</v>
      </c>
      <c r="U8" s="15">
        <v>100</v>
      </c>
      <c r="V8" s="16">
        <f t="shared" si="2"/>
        <v>0.18518518518518517</v>
      </c>
      <c r="W8" s="11"/>
    </row>
    <row r="9" spans="1:23" ht="14.25">
      <c r="A9" s="33">
        <v>6</v>
      </c>
      <c r="B9" s="34">
        <f t="shared" si="3"/>
        <v>30</v>
      </c>
      <c r="C9" s="15">
        <v>13839</v>
      </c>
      <c r="D9" s="15">
        <v>11833</v>
      </c>
      <c r="E9" s="15">
        <v>11833</v>
      </c>
      <c r="F9" s="15">
        <v>0</v>
      </c>
      <c r="G9" s="16">
        <f t="shared" si="4"/>
        <v>0.8550473300093937</v>
      </c>
      <c r="H9" s="15">
        <v>10083</v>
      </c>
      <c r="I9" s="15">
        <v>4416</v>
      </c>
      <c r="J9" s="15">
        <v>2092</v>
      </c>
      <c r="K9" s="16">
        <f t="shared" si="5"/>
        <v>0.20747793315481503</v>
      </c>
      <c r="L9" s="15">
        <v>2325</v>
      </c>
      <c r="M9" s="16">
        <f t="shared" si="6"/>
        <v>0.2305861350788456</v>
      </c>
      <c r="N9" s="16">
        <f t="shared" si="0"/>
        <v>0.43796489140136863</v>
      </c>
      <c r="O9" s="15">
        <v>2431</v>
      </c>
      <c r="P9" s="15">
        <v>298</v>
      </c>
      <c r="Q9" s="15">
        <v>298</v>
      </c>
      <c r="R9" s="16">
        <f t="shared" si="1"/>
        <v>0.12258329905388729</v>
      </c>
      <c r="S9" s="15">
        <v>568</v>
      </c>
      <c r="T9" s="15">
        <v>94</v>
      </c>
      <c r="U9" s="15">
        <v>94</v>
      </c>
      <c r="V9" s="16">
        <f t="shared" si="2"/>
        <v>0.16549295774647887</v>
      </c>
      <c r="W9" s="11"/>
    </row>
    <row r="10" spans="1:23" ht="14.25">
      <c r="A10" s="33">
        <v>7</v>
      </c>
      <c r="B10" s="34">
        <f t="shared" si="3"/>
        <v>31</v>
      </c>
      <c r="C10" s="15">
        <v>13596</v>
      </c>
      <c r="D10" s="15">
        <v>11689</v>
      </c>
      <c r="E10" s="15">
        <v>11689</v>
      </c>
      <c r="F10" s="15">
        <v>0</v>
      </c>
      <c r="G10" s="16">
        <f t="shared" si="4"/>
        <v>0.8597381582818476</v>
      </c>
      <c r="H10" s="15">
        <v>9813</v>
      </c>
      <c r="I10" s="15">
        <v>3667</v>
      </c>
      <c r="J10" s="15">
        <v>1406</v>
      </c>
      <c r="K10" s="16">
        <f t="shared" si="5"/>
        <v>0.14327932334658106</v>
      </c>
      <c r="L10" s="15">
        <v>2260</v>
      </c>
      <c r="M10" s="16">
        <f t="shared" si="6"/>
        <v>0.23030673596249873</v>
      </c>
      <c r="N10" s="16">
        <f t="shared" si="0"/>
        <v>0.37368796494446144</v>
      </c>
      <c r="O10" s="15">
        <v>2384</v>
      </c>
      <c r="P10" s="15">
        <v>346</v>
      </c>
      <c r="Q10" s="15">
        <v>346</v>
      </c>
      <c r="R10" s="16">
        <f t="shared" si="1"/>
        <v>0.14513422818791946</v>
      </c>
      <c r="S10" s="15">
        <v>570</v>
      </c>
      <c r="T10" s="15">
        <v>35</v>
      </c>
      <c r="U10" s="15">
        <v>35</v>
      </c>
      <c r="V10" s="16">
        <f t="shared" si="2"/>
        <v>0.06140350877192982</v>
      </c>
      <c r="W10" s="11"/>
    </row>
    <row r="11" spans="1:23" ht="14.25">
      <c r="A11" s="33">
        <v>8</v>
      </c>
      <c r="B11" s="34">
        <f t="shared" si="3"/>
        <v>31</v>
      </c>
      <c r="C11" s="7">
        <v>13359</v>
      </c>
      <c r="D11" s="15">
        <v>11475</v>
      </c>
      <c r="E11" s="7">
        <v>11475</v>
      </c>
      <c r="F11" s="7">
        <v>0</v>
      </c>
      <c r="G11" s="16">
        <f t="shared" si="4"/>
        <v>0.8589714799011902</v>
      </c>
      <c r="H11" s="7">
        <v>9490</v>
      </c>
      <c r="I11" s="15">
        <v>3766</v>
      </c>
      <c r="J11" s="7">
        <v>1585</v>
      </c>
      <c r="K11" s="16">
        <f t="shared" si="5"/>
        <v>0.16701791359325605</v>
      </c>
      <c r="L11" s="7">
        <v>2181</v>
      </c>
      <c r="M11" s="16">
        <f t="shared" si="6"/>
        <v>0.2298208640674394</v>
      </c>
      <c r="N11" s="16">
        <f t="shared" si="0"/>
        <v>0.3968387776606955</v>
      </c>
      <c r="O11" s="7">
        <v>2296</v>
      </c>
      <c r="P11" s="15">
        <v>295</v>
      </c>
      <c r="Q11" s="7">
        <v>295</v>
      </c>
      <c r="R11" s="16">
        <f t="shared" si="1"/>
        <v>0.1284843205574913</v>
      </c>
      <c r="S11" s="7">
        <v>647</v>
      </c>
      <c r="T11" s="15">
        <v>53</v>
      </c>
      <c r="U11" s="7">
        <v>53</v>
      </c>
      <c r="V11" s="16">
        <f t="shared" si="2"/>
        <v>0.08191653786707882</v>
      </c>
      <c r="W11" s="11"/>
    </row>
    <row r="12" spans="1:23" ht="14.25">
      <c r="A12" s="33">
        <v>9</v>
      </c>
      <c r="B12" s="34">
        <f t="shared" si="3"/>
        <v>30</v>
      </c>
      <c r="C12" s="7">
        <v>13853</v>
      </c>
      <c r="D12" s="15">
        <v>11721</v>
      </c>
      <c r="E12" s="7">
        <v>11721</v>
      </c>
      <c r="F12" s="7">
        <v>0</v>
      </c>
      <c r="G12" s="16">
        <f t="shared" si="4"/>
        <v>0.8460983180538512</v>
      </c>
      <c r="H12" s="7">
        <v>9651</v>
      </c>
      <c r="I12" s="15">
        <v>4533</v>
      </c>
      <c r="J12" s="7">
        <v>1725</v>
      </c>
      <c r="K12" s="16">
        <f t="shared" si="5"/>
        <v>0.17873795461610195</v>
      </c>
      <c r="L12" s="7">
        <v>2808</v>
      </c>
      <c r="M12" s="16">
        <f t="shared" si="6"/>
        <v>0.29095430525334165</v>
      </c>
      <c r="N12" s="16">
        <f t="shared" si="0"/>
        <v>0.4696922598694436</v>
      </c>
      <c r="O12" s="7">
        <v>2498</v>
      </c>
      <c r="P12" s="15">
        <v>315</v>
      </c>
      <c r="Q12" s="7">
        <v>315</v>
      </c>
      <c r="R12" s="16">
        <f t="shared" si="1"/>
        <v>0.12610088070456366</v>
      </c>
      <c r="S12" s="7">
        <v>617</v>
      </c>
      <c r="T12" s="15">
        <v>49</v>
      </c>
      <c r="U12" s="7">
        <v>49</v>
      </c>
      <c r="V12" s="16">
        <f t="shared" si="2"/>
        <v>0.07941653160453808</v>
      </c>
      <c r="W12" s="11"/>
    </row>
    <row r="13" spans="1:23" ht="14.25">
      <c r="A13" s="33">
        <v>10</v>
      </c>
      <c r="B13" s="34">
        <f t="shared" si="3"/>
        <v>31</v>
      </c>
      <c r="C13" s="7">
        <v>13593</v>
      </c>
      <c r="D13" s="15">
        <v>11993</v>
      </c>
      <c r="E13" s="7">
        <v>11993</v>
      </c>
      <c r="F13" s="7">
        <v>0</v>
      </c>
      <c r="G13" s="16">
        <f>D13/C13</f>
        <v>0.8822923563598911</v>
      </c>
      <c r="H13" s="7">
        <v>9518</v>
      </c>
      <c r="I13" s="15">
        <v>4675</v>
      </c>
      <c r="J13" s="7">
        <v>2188</v>
      </c>
      <c r="K13" s="16">
        <f t="shared" si="5"/>
        <v>0.22988022693843244</v>
      </c>
      <c r="L13" s="7">
        <v>2487</v>
      </c>
      <c r="M13" s="16">
        <f t="shared" si="6"/>
        <v>0.26129438957764234</v>
      </c>
      <c r="N13" s="16">
        <f t="shared" si="0"/>
        <v>0.4911746165160748</v>
      </c>
      <c r="O13" s="7">
        <v>2604</v>
      </c>
      <c r="P13" s="15">
        <v>374</v>
      </c>
      <c r="Q13" s="7">
        <v>374</v>
      </c>
      <c r="R13" s="16">
        <f t="shared" si="1"/>
        <v>0.1436251920122888</v>
      </c>
      <c r="S13" s="7">
        <v>597</v>
      </c>
      <c r="T13" s="15">
        <v>93</v>
      </c>
      <c r="U13" s="7">
        <v>93</v>
      </c>
      <c r="V13" s="16">
        <f t="shared" si="2"/>
        <v>0.15577889447236182</v>
      </c>
      <c r="W13" s="11"/>
    </row>
    <row r="14" spans="1:23" ht="14.25">
      <c r="A14" s="33">
        <v>11</v>
      </c>
      <c r="B14" s="34">
        <f t="shared" si="3"/>
        <v>30</v>
      </c>
      <c r="C14" s="7">
        <v>13842</v>
      </c>
      <c r="D14" s="15">
        <v>12607</v>
      </c>
      <c r="E14" s="7">
        <v>12607</v>
      </c>
      <c r="F14" s="7">
        <v>0</v>
      </c>
      <c r="G14" s="16">
        <f t="shared" si="4"/>
        <v>0.9107787891923133</v>
      </c>
      <c r="H14" s="7">
        <v>9578</v>
      </c>
      <c r="I14" s="15">
        <v>5848</v>
      </c>
      <c r="J14" s="7">
        <v>2770</v>
      </c>
      <c r="K14" s="16">
        <f t="shared" si="5"/>
        <v>0.28920442681144287</v>
      </c>
      <c r="L14" s="7">
        <v>3078</v>
      </c>
      <c r="M14" s="16">
        <f t="shared" si="6"/>
        <v>0.32136145333054916</v>
      </c>
      <c r="N14" s="16">
        <f aca="true" t="shared" si="7" ref="N14:N21">I14/H14</f>
        <v>0.6105658801419921</v>
      </c>
      <c r="O14" s="7">
        <v>2590</v>
      </c>
      <c r="P14" s="15">
        <v>422</v>
      </c>
      <c r="Q14" s="7">
        <v>422</v>
      </c>
      <c r="R14" s="16">
        <f t="shared" si="1"/>
        <v>0.16293436293436295</v>
      </c>
      <c r="S14" s="7">
        <v>607</v>
      </c>
      <c r="T14" s="15">
        <v>141</v>
      </c>
      <c r="U14" s="7">
        <v>141</v>
      </c>
      <c r="V14" s="16">
        <f t="shared" si="2"/>
        <v>0.23228995057660626</v>
      </c>
      <c r="W14" s="11"/>
    </row>
    <row r="15" spans="1:23" ht="14.25">
      <c r="A15" s="33">
        <v>12</v>
      </c>
      <c r="B15" s="34">
        <f t="shared" si="3"/>
        <v>31</v>
      </c>
      <c r="C15" s="7">
        <v>14077</v>
      </c>
      <c r="D15" s="15">
        <v>12924</v>
      </c>
      <c r="E15" s="7">
        <v>12924</v>
      </c>
      <c r="F15" s="7">
        <v>0</v>
      </c>
      <c r="G15" s="16">
        <f t="shared" si="4"/>
        <v>0.91809334375222</v>
      </c>
      <c r="H15" s="7">
        <v>9310</v>
      </c>
      <c r="I15" s="15">
        <v>5952</v>
      </c>
      <c r="J15" s="7">
        <v>3155</v>
      </c>
      <c r="K15" s="16">
        <f t="shared" si="5"/>
        <v>0.3388829215896885</v>
      </c>
      <c r="L15" s="7">
        <v>2797</v>
      </c>
      <c r="M15" s="16">
        <f t="shared" si="6"/>
        <v>0.3004296455424275</v>
      </c>
      <c r="N15" s="16">
        <f t="shared" si="7"/>
        <v>0.639312567132116</v>
      </c>
      <c r="O15" s="7">
        <v>2697</v>
      </c>
      <c r="P15" s="15">
        <v>422</v>
      </c>
      <c r="Q15" s="7">
        <v>422</v>
      </c>
      <c r="R15" s="16">
        <f t="shared" si="1"/>
        <v>0.1564701520207638</v>
      </c>
      <c r="S15" s="7">
        <v>676</v>
      </c>
      <c r="T15" s="15">
        <v>191</v>
      </c>
      <c r="U15" s="7">
        <v>191</v>
      </c>
      <c r="V15" s="16">
        <f t="shared" si="2"/>
        <v>0.28254437869822485</v>
      </c>
      <c r="W15" s="11"/>
    </row>
    <row r="16" spans="1:23" ht="14.25">
      <c r="A16" s="33">
        <v>1</v>
      </c>
      <c r="B16" s="34">
        <f>DAY(DATE($A$3+1989,A16+1,0))</f>
        <v>31</v>
      </c>
      <c r="C16" s="7">
        <v>14844</v>
      </c>
      <c r="D16" s="15">
        <v>13696</v>
      </c>
      <c r="E16" s="7">
        <v>13696</v>
      </c>
      <c r="F16" s="7">
        <v>0</v>
      </c>
      <c r="G16" s="16">
        <f t="shared" si="4"/>
        <v>0.9226623551603341</v>
      </c>
      <c r="H16" s="7">
        <v>9685</v>
      </c>
      <c r="I16" s="15">
        <v>5573</v>
      </c>
      <c r="J16" s="7">
        <v>3073</v>
      </c>
      <c r="K16" s="16">
        <f t="shared" si="5"/>
        <v>0.3172947857511616</v>
      </c>
      <c r="L16" s="7">
        <v>2499</v>
      </c>
      <c r="M16" s="16">
        <f t="shared" si="6"/>
        <v>0.25802787816210637</v>
      </c>
      <c r="N16" s="16">
        <f t="shared" si="7"/>
        <v>0.5754259163655137</v>
      </c>
      <c r="O16" s="7">
        <v>2775</v>
      </c>
      <c r="P16" s="15">
        <v>495</v>
      </c>
      <c r="Q16" s="7">
        <v>495</v>
      </c>
      <c r="R16" s="16">
        <f t="shared" si="1"/>
        <v>0.1783783783783784</v>
      </c>
      <c r="S16" s="7">
        <v>676</v>
      </c>
      <c r="T16" s="15">
        <v>220</v>
      </c>
      <c r="U16" s="7">
        <v>220</v>
      </c>
      <c r="V16" s="16">
        <f t="shared" si="2"/>
        <v>0.3254437869822485</v>
      </c>
      <c r="W16" s="11"/>
    </row>
    <row r="17" spans="1:23" ht="14.25">
      <c r="A17" s="33">
        <v>2</v>
      </c>
      <c r="B17" s="34">
        <f>DAY(DATE($A$3+1989,A17+1,0))</f>
        <v>28</v>
      </c>
      <c r="C17" s="7">
        <v>15401</v>
      </c>
      <c r="D17" s="15">
        <v>13271</v>
      </c>
      <c r="E17" s="7">
        <v>13271</v>
      </c>
      <c r="F17" s="7">
        <v>0</v>
      </c>
      <c r="G17" s="16">
        <f t="shared" si="4"/>
        <v>0.8616972923836115</v>
      </c>
      <c r="H17" s="7">
        <v>10276</v>
      </c>
      <c r="I17" s="15">
        <v>5680</v>
      </c>
      <c r="J17" s="7">
        <v>2599</v>
      </c>
      <c r="K17" s="16">
        <f t="shared" si="5"/>
        <v>0.2529194239003503</v>
      </c>
      <c r="L17" s="7">
        <v>3081</v>
      </c>
      <c r="M17" s="16">
        <f t="shared" si="6"/>
        <v>0.29982483456597897</v>
      </c>
      <c r="N17" s="16">
        <f t="shared" si="7"/>
        <v>0.5527442584663294</v>
      </c>
      <c r="O17" s="7">
        <v>2837</v>
      </c>
      <c r="P17" s="15">
        <v>525</v>
      </c>
      <c r="Q17" s="7">
        <v>525</v>
      </c>
      <c r="R17" s="16">
        <f t="shared" si="1"/>
        <v>0.18505463517800494</v>
      </c>
      <c r="S17" s="7">
        <v>683</v>
      </c>
      <c r="T17" s="15">
        <v>194</v>
      </c>
      <c r="U17" s="7">
        <v>194</v>
      </c>
      <c r="V17" s="16">
        <f t="shared" si="2"/>
        <v>0.2840409956076135</v>
      </c>
      <c r="W17" s="11"/>
    </row>
    <row r="18" spans="1:23" ht="15" thickBot="1">
      <c r="A18" s="35">
        <v>3</v>
      </c>
      <c r="B18" s="36">
        <f>DAY(DATE($A$3+1989,A18+1,0))</f>
        <v>31</v>
      </c>
      <c r="C18" s="19">
        <v>15228</v>
      </c>
      <c r="D18" s="20">
        <v>13096</v>
      </c>
      <c r="E18" s="19">
        <v>13096</v>
      </c>
      <c r="F18" s="19">
        <v>0</v>
      </c>
      <c r="G18" s="22">
        <f t="shared" si="4"/>
        <v>0.8599947465195692</v>
      </c>
      <c r="H18" s="19">
        <v>10361</v>
      </c>
      <c r="I18" s="20">
        <v>5759</v>
      </c>
      <c r="J18" s="19">
        <v>3164</v>
      </c>
      <c r="K18" s="16">
        <f t="shared" si="5"/>
        <v>0.3053759289643857</v>
      </c>
      <c r="L18" s="19">
        <v>2595</v>
      </c>
      <c r="M18" s="16">
        <f t="shared" si="6"/>
        <v>0.2504584499565679</v>
      </c>
      <c r="N18" s="22">
        <f t="shared" si="7"/>
        <v>0.5558343789209536</v>
      </c>
      <c r="O18" s="19">
        <v>2832</v>
      </c>
      <c r="P18" s="20">
        <v>488</v>
      </c>
      <c r="Q18" s="19">
        <v>488</v>
      </c>
      <c r="R18" s="22">
        <f t="shared" si="1"/>
        <v>0.17231638418079095</v>
      </c>
      <c r="S18" s="19">
        <v>699</v>
      </c>
      <c r="T18" s="20">
        <v>177</v>
      </c>
      <c r="U18" s="19">
        <v>177</v>
      </c>
      <c r="V18" s="22">
        <f t="shared" si="2"/>
        <v>0.2532188841201717</v>
      </c>
      <c r="W18" s="11"/>
    </row>
    <row r="19" spans="1:23" ht="15.75" thickBot="1" thickTop="1">
      <c r="A19" s="37" t="s">
        <v>13</v>
      </c>
      <c r="B19" s="38">
        <f>SUMIF(C7:C18,"&lt;&gt;",B7:B18)</f>
        <v>365</v>
      </c>
      <c r="C19" s="8">
        <f>SUMPRODUCT($B$7:$B$18,C7:C18)</f>
        <v>5154641</v>
      </c>
      <c r="D19" s="8">
        <f>SUMPRODUCT($B$7:$B$18,D7:D18)</f>
        <v>4440880</v>
      </c>
      <c r="E19" s="8">
        <f>SUMPRODUCT($B$7:$B$18,E7:E18)</f>
        <v>4440880</v>
      </c>
      <c r="F19" s="8">
        <f>SUMPRODUCT($B$7:$B$18,F7:F18)</f>
        <v>0</v>
      </c>
      <c r="G19" s="24">
        <f t="shared" si="4"/>
        <v>0.8615304150182331</v>
      </c>
      <c r="H19" s="8">
        <f>SUMPRODUCT($B$7:$B$18,H7:H18)</f>
        <v>3606917</v>
      </c>
      <c r="I19" s="8">
        <f>SUMPRODUCT($B$7:$B$18,I7:I18)</f>
        <v>1819500</v>
      </c>
      <c r="J19" s="8">
        <f>SUMPRODUCT($B$7:$B$18,J7:J18)</f>
        <v>867838</v>
      </c>
      <c r="K19" s="71">
        <f>J19/H19</f>
        <v>0.2406038176093323</v>
      </c>
      <c r="L19" s="8">
        <f>SUMPRODUCT($B$7:$B$18,L7:L18)</f>
        <v>951630</v>
      </c>
      <c r="M19" s="71">
        <f>L19/H19</f>
        <v>0.2638347375334669</v>
      </c>
      <c r="N19" s="24">
        <f>I19/H19</f>
        <v>0.5044474269854283</v>
      </c>
      <c r="O19" s="8">
        <f>SUMPRODUCT($B$7:$B$18,O7:O18)</f>
        <v>946524</v>
      </c>
      <c r="P19" s="8">
        <f>SUMPRODUCT($B$7:$B$18,P7:P18)</f>
        <v>151817</v>
      </c>
      <c r="Q19" s="8">
        <f>SUMPRODUCT($B$7:$B$18,Q7:Q18)</f>
        <v>151817</v>
      </c>
      <c r="R19" s="24">
        <f t="shared" si="1"/>
        <v>0.160394242512604</v>
      </c>
      <c r="S19" s="8">
        <f>SUMPRODUCT($B$7:$B$18,S7:S18)</f>
        <v>225789</v>
      </c>
      <c r="T19" s="8">
        <f>SUMPRODUCT($B$7:$B$18,T7:T18)</f>
        <v>51031</v>
      </c>
      <c r="U19" s="8">
        <f>SUMPRODUCT($B$7:$B$18,U7:U18)</f>
        <v>51031</v>
      </c>
      <c r="V19" s="24">
        <f t="shared" si="2"/>
        <v>0.2260118960622528</v>
      </c>
      <c r="W19" s="11"/>
    </row>
    <row r="20" spans="1:23" ht="15" thickTop="1">
      <c r="A20" s="32" t="s">
        <v>1</v>
      </c>
      <c r="B20" s="39"/>
      <c r="C20" s="25">
        <f>C19/$B$19</f>
        <v>14122.30410958904</v>
      </c>
      <c r="D20" s="25">
        <f>D19/$B$19</f>
        <v>12166.794520547945</v>
      </c>
      <c r="E20" s="25">
        <f>E19/$B$19</f>
        <v>12166.794520547945</v>
      </c>
      <c r="F20" s="25">
        <f>F19/$B$19</f>
        <v>0</v>
      </c>
      <c r="G20" s="26"/>
      <c r="H20" s="25">
        <f>H19/$B$19</f>
        <v>9881.964383561644</v>
      </c>
      <c r="I20" s="25">
        <f>I19/$B$19</f>
        <v>4984.931506849315</v>
      </c>
      <c r="J20" s="25">
        <f>J19/$B$19</f>
        <v>2377.6383561643834</v>
      </c>
      <c r="K20" s="72"/>
      <c r="L20" s="25">
        <f>L19/$B$19</f>
        <v>2607.205479452055</v>
      </c>
      <c r="M20" s="72"/>
      <c r="N20" s="26"/>
      <c r="O20" s="25">
        <f>O19/$B$19</f>
        <v>2593.2164383561644</v>
      </c>
      <c r="P20" s="25">
        <f>P19/$B$19</f>
        <v>415.93698630136987</v>
      </c>
      <c r="Q20" s="25">
        <f>Q19/$B$19</f>
        <v>415.93698630136987</v>
      </c>
      <c r="R20" s="26"/>
      <c r="S20" s="25">
        <f>S19/$B$19</f>
        <v>618.6</v>
      </c>
      <c r="T20" s="25">
        <f>T19/$B$19</f>
        <v>139.81095890410958</v>
      </c>
      <c r="U20" s="25">
        <f>U19/$B$19</f>
        <v>139.81095890410958</v>
      </c>
      <c r="V20" s="26"/>
      <c r="W20" s="12"/>
    </row>
    <row r="21" spans="1:22" ht="13.5">
      <c r="A21" s="64" t="s">
        <v>18</v>
      </c>
      <c r="B21" s="64"/>
      <c r="C21" s="27"/>
      <c r="D21" s="30"/>
      <c r="E21" s="27"/>
      <c r="F21" s="28">
        <v>0</v>
      </c>
      <c r="G21" s="29" t="e">
        <f>D21/C21</f>
        <v>#DIV/0!</v>
      </c>
      <c r="H21" s="28"/>
      <c r="I21" s="28"/>
      <c r="J21" s="28"/>
      <c r="K21" s="73" t="e">
        <f>J21/H21</f>
        <v>#DIV/0!</v>
      </c>
      <c r="L21" s="28"/>
      <c r="M21" s="73" t="e">
        <f>L21/H21</f>
        <v>#DIV/0!</v>
      </c>
      <c r="N21" s="16" t="e">
        <f t="shared" si="7"/>
        <v>#DIV/0!</v>
      </c>
      <c r="O21" s="28"/>
      <c r="P21" s="28"/>
      <c r="Q21" s="28"/>
      <c r="R21" s="16" t="e">
        <f>O21/N21</f>
        <v>#DIV/0!</v>
      </c>
      <c r="S21" s="28"/>
      <c r="T21" s="28"/>
      <c r="U21" s="28"/>
      <c r="V21" s="16" t="e">
        <f>S21/R21</f>
        <v>#DIV/0!</v>
      </c>
    </row>
    <row r="23" spans="1:11" ht="15" customHeight="1">
      <c r="A23" s="46" t="s">
        <v>5</v>
      </c>
      <c r="B23" s="46"/>
      <c r="C23" s="47" t="s">
        <v>24</v>
      </c>
      <c r="D23" s="48" t="s">
        <v>25</v>
      </c>
      <c r="E23" s="48" t="s">
        <v>21</v>
      </c>
      <c r="F23" s="9"/>
      <c r="H23" s="9"/>
      <c r="J23" s="9"/>
      <c r="K23" s="9"/>
    </row>
    <row r="24" spans="1:8" ht="15" customHeight="1">
      <c r="A24" s="46"/>
      <c r="B24" s="46"/>
      <c r="C24" s="47"/>
      <c r="D24" s="48"/>
      <c r="E24" s="48"/>
      <c r="H24" s="13"/>
    </row>
    <row r="25" spans="1:5" ht="13.5">
      <c r="A25" s="45" t="s">
        <v>23</v>
      </c>
      <c r="B25" s="45"/>
      <c r="C25" s="40">
        <f>C19+H19+O19+S19</f>
        <v>9933871</v>
      </c>
      <c r="D25" s="40">
        <f>D19+I19+P19+T19</f>
        <v>6463228</v>
      </c>
      <c r="E25" s="40">
        <f>D19+J19+P19+T19</f>
        <v>5511566</v>
      </c>
    </row>
    <row r="26" spans="1:5" ht="13.5">
      <c r="A26" s="45" t="s">
        <v>22</v>
      </c>
      <c r="B26" s="45"/>
      <c r="C26" s="43"/>
      <c r="D26" s="44">
        <f>D25/$C$25</f>
        <v>0.6506253201798171</v>
      </c>
      <c r="E26" s="44">
        <f>E25/$C$25</f>
        <v>0.5548256062515811</v>
      </c>
    </row>
    <row r="28" ht="13.5">
      <c r="C28" t="s">
        <v>27</v>
      </c>
    </row>
  </sheetData>
  <mergeCells count="32">
    <mergeCell ref="S3:V3"/>
    <mergeCell ref="S4:S6"/>
    <mergeCell ref="T4:U4"/>
    <mergeCell ref="V4:V6"/>
    <mergeCell ref="T5:T6"/>
    <mergeCell ref="O3:R3"/>
    <mergeCell ref="P4:Q4"/>
    <mergeCell ref="R4:R6"/>
    <mergeCell ref="P5:P6"/>
    <mergeCell ref="A3:B3"/>
    <mergeCell ref="C3:G3"/>
    <mergeCell ref="H3:N3"/>
    <mergeCell ref="A4:A6"/>
    <mergeCell ref="C4:C6"/>
    <mergeCell ref="D4:F4"/>
    <mergeCell ref="G4:G6"/>
    <mergeCell ref="I4:M4"/>
    <mergeCell ref="A21:B21"/>
    <mergeCell ref="H4:H6"/>
    <mergeCell ref="N4:N6"/>
    <mergeCell ref="O4:O6"/>
    <mergeCell ref="D5:D6"/>
    <mergeCell ref="E5:F5"/>
    <mergeCell ref="I5:I6"/>
    <mergeCell ref="B4:B6"/>
    <mergeCell ref="J5:M5"/>
    <mergeCell ref="A25:B25"/>
    <mergeCell ref="E23:E24"/>
    <mergeCell ref="A26:B26"/>
    <mergeCell ref="C23:C24"/>
    <mergeCell ref="D23:D24"/>
    <mergeCell ref="A23:B24"/>
  </mergeCells>
  <printOptions/>
  <pageMargins left="0.75" right="0.75" top="1" bottom="1" header="0.512" footer="0.512"/>
  <pageSetup fitToHeight="1" fitToWidth="1" horizontalDpi="600" verticalDpi="600" orientation="landscape" paperSize="9" scale="65" r:id="rId3"/>
  <ignoredErrors>
    <ignoredError sqref="N13:N18 V13:V18 R13:R18 N21:V21 G13:G18 G21:J21 L21" evalError="1"/>
    <ignoredError sqref="L19 G19:J19 O19:V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2013-05-16T05:56:47Z</cp:lastPrinted>
  <dcterms:created xsi:type="dcterms:W3CDTF">2012-12-18T06:27:12Z</dcterms:created>
  <dcterms:modified xsi:type="dcterms:W3CDTF">2013-05-30T04:46:43Z</dcterms:modified>
  <cp:category/>
  <cp:version/>
  <cp:contentType/>
  <cp:contentStatus/>
</cp:coreProperties>
</file>