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51196F13-6AD0-C1B8-E2B4-A1F9AE17003E}"/>
  <workbookPr filterPrivacy="1" codeName="ThisWorkbook" defaultThemeVersion="124226"/>
  <bookViews>
    <workbookView xWindow="480" yWindow="270" windowWidth="18315" windowHeight="11265"/>
  </bookViews>
  <sheets>
    <sheet name="調査票入力" sheetId="6" r:id="rId1"/>
    <sheet name="特記印刷" sheetId="19" r:id="rId2"/>
  </sheets>
  <definedNames>
    <definedName name="_xlnm._FilterDatabase" localSheetId="1" hidden="1">特記印刷!$F$12:$F$509</definedName>
    <definedName name="_xlnm.Print_Area" localSheetId="0">調査票入力!$A$1:$F$495</definedName>
    <definedName name="_xlnm.Print_Area" localSheetId="1">特記印刷!$B$10:$E$509</definedName>
    <definedName name="えん下">#REF!</definedName>
    <definedName name="カテーテル">#REF!</definedName>
    <definedName name="こだわり">#REF!</definedName>
    <definedName name="コミュニケーション">#REF!</definedName>
    <definedName name="じょくそう">#REF!</definedName>
    <definedName name="じょくそうの処置">#REF!</definedName>
    <definedName name="ストーマの処置">#REF!</definedName>
    <definedName name="そう鬱状態">#REF!</definedName>
    <definedName name="その他の医師意見書項目">#REF!</definedName>
    <definedName name="てんかん">#REF!</definedName>
    <definedName name="ひどい物忘れ">#REF!</definedName>
    <definedName name="モニター測定">#REF!</definedName>
    <definedName name="レスピレーター">#REF!</definedName>
    <definedName name="意欲が乏しい">#REF!</definedName>
    <definedName name="異食行動">#REF!</definedName>
    <definedName name="移乗">#REF!</definedName>
    <definedName name="移動">#REF!</definedName>
    <definedName name="衣服の着脱">#REF!</definedName>
    <definedName name="一人で出たがる">#REF!</definedName>
    <definedName name="応用日常生活動作">#REF!</definedName>
    <definedName name="過食・反すう等">#REF!</definedName>
    <definedName name="外出して戻れない">#REF!</definedName>
    <definedName name="感覚過敏・感覚鈍麻">#REF!</definedName>
    <definedName name="感情が不安定">#REF!</definedName>
    <definedName name="関節の拘縮その他">#REF!</definedName>
    <definedName name="関節の拘縮肩関節">#REF!</definedName>
    <definedName name="関節の拘縮肩関節右">#REF!</definedName>
    <definedName name="関節の拘縮肩関節左">#REF!</definedName>
    <definedName name="関節の拘縮股関節">#REF!</definedName>
    <definedName name="関節の拘縮股関節右">#REF!</definedName>
    <definedName name="関節の拘縮股関節左">#REF!</definedName>
    <definedName name="関節の拘縮膝関節">#REF!</definedName>
    <definedName name="関節の拘縮膝関節右">#REF!</definedName>
    <definedName name="関節の拘縮膝関節左">#REF!</definedName>
    <definedName name="関節の拘縮肘関節">#REF!</definedName>
    <definedName name="関節の拘縮肘関節右">#REF!</definedName>
    <definedName name="関節の拘縮肘関節左">#REF!</definedName>
    <definedName name="危険の認識">#REF!</definedName>
    <definedName name="気管切開の処置">#REF!</definedName>
    <definedName name="起き上がり">#REF!</definedName>
    <definedName name="起居動作">#REF!</definedName>
    <definedName name="金銭の管理">#REF!</definedName>
    <definedName name="経管栄養">#REF!</definedName>
    <definedName name="健康・栄養管理">#REF!</definedName>
    <definedName name="交通手段の利用">#REF!</definedName>
    <definedName name="口腔清潔">#REF!</definedName>
    <definedName name="行動上の障害Ａ群">#REF!</definedName>
    <definedName name="行動上の障害Ｂ群">#REF!</definedName>
    <definedName name="行動上の障害Ｃ群">#REF!</definedName>
    <definedName name="座位保持">#REF!</definedName>
    <definedName name="作話">#REF!</definedName>
    <definedName name="酸素療法">#REF!</definedName>
    <definedName name="支援の拒否">#REF!</definedName>
    <definedName name="視聴覚機能">#REF!</definedName>
    <definedName name="視力">#REF!</definedName>
    <definedName name="自らを傷つける行為">#REF!</definedName>
    <definedName name="自己の過大評価">#REF!</definedName>
    <definedName name="収集癖">#REF!</definedName>
    <definedName name="集団への不適応">#REF!</definedName>
    <definedName name="集中力が続かない">#REF!</definedName>
    <definedName name="食事">#REF!</definedName>
    <definedName name="寝返り">#REF!</definedName>
    <definedName name="生活機能Ⅰ">#REF!</definedName>
    <definedName name="生活機能Ⅱ">#REF!</definedName>
    <definedName name="生活障害評価金銭管理">#REF!</definedName>
    <definedName name="生活障害評価社会的適応">#REF!</definedName>
    <definedName name="生活障害評価食事">#REF!</definedName>
    <definedName name="生活障害評価生活リズム">#REF!</definedName>
    <definedName name="生活障害評価対人関係">#REF!</definedName>
    <definedName name="生活障害評価服薬管理">#REF!</definedName>
    <definedName name="生活障害評価保清">#REF!</definedName>
    <definedName name="説明の理解">#REF!</definedName>
    <definedName name="洗濯">#REF!</definedName>
    <definedName name="掃除">#REF!</definedName>
    <definedName name="他人を傷つける行為">#REF!</definedName>
    <definedName name="多飲水・過飲水">#REF!</definedName>
    <definedName name="多動・行動停止">#REF!</definedName>
    <definedName name="対人面の不安緊張">#REF!</definedName>
    <definedName name="大声・奇声を出す">#REF!</definedName>
    <definedName name="中心静脈栄養">#REF!</definedName>
    <definedName name="昼夜逆転">#REF!</definedName>
    <definedName name="聴力">#REF!</definedName>
    <definedName name="調理">#REF!</definedName>
    <definedName name="点滴の管理">#REF!</definedName>
    <definedName name="電話等の利用">#REF!</definedName>
    <definedName name="透析">#REF!</definedName>
    <definedName name="同じ話をする">#REF!</definedName>
    <definedName name="特別な医療">#REF!</definedName>
    <definedName name="読み書き">#REF!</definedName>
    <definedName name="突発的な行動">#REF!</definedName>
    <definedName name="二軸評価精神症状">#REF!</definedName>
    <definedName name="二軸評価能力障害">#REF!</definedName>
    <definedName name="日常の意思決定">#REF!</definedName>
    <definedName name="入浴">#REF!</definedName>
    <definedName name="認知機能">#REF!</definedName>
    <definedName name="排尿">#REF!</definedName>
    <definedName name="排便">#REF!</definedName>
    <definedName name="買い物">#REF!</definedName>
    <definedName name="反復的行動">#REF!</definedName>
    <definedName name="被害的・拒否的">#REF!</definedName>
    <definedName name="不安定な行動">#REF!</definedName>
    <definedName name="不潔行為">#REF!</definedName>
    <definedName name="不適切な行為">#REF!</definedName>
    <definedName name="物や衣類を壊す">#REF!</definedName>
    <definedName name="片足での立位保持">#REF!</definedName>
    <definedName name="歩行">#REF!</definedName>
    <definedName name="暴言暴行">#REF!</definedName>
    <definedName name="麻痺">#REF!</definedName>
    <definedName name="麻痺・拘縮">#REF!</definedName>
    <definedName name="麻痺その他">#REF!</definedName>
    <definedName name="麻痺右下肢">#REF!</definedName>
    <definedName name="麻痺右上肢">#REF!</definedName>
    <definedName name="麻痺左下肢">#REF!</definedName>
    <definedName name="麻痺左上肢">#REF!</definedName>
    <definedName name="薬の管理">#REF!</definedName>
    <definedName name="落ち着きがない">#REF!</definedName>
    <definedName name="立ち上がり">#REF!</definedName>
    <definedName name="両足での立位保持">#REF!</definedName>
    <definedName name="話がまとまらない">#REF!</definedName>
    <definedName name="徘徊">#REF!</definedName>
    <definedName name="疼痛の看護">#REF!</definedName>
  </definedNames>
  <calcPr calcId="162913"/>
</workbook>
</file>

<file path=xl/sharedStrings.xml><?xml version="1.0" encoding="utf-8"?>
<sst xmlns="http://schemas.openxmlformats.org/spreadsheetml/2006/main" count="1402" uniqueCount="348">
  <si>
    <t>１．移動や動作等に関連する項目</t>
  </si>
  <si>
    <t>２．身の回りの世話や日常生活等に関連する項目</t>
  </si>
  <si>
    <t>３．意思疎通等に関連する項目</t>
  </si>
  <si>
    <t>４．行動障害に関連する項目</t>
  </si>
  <si>
    <t>５．特別な医療に関連する項目</t>
  </si>
  <si>
    <t/>
  </si>
  <si>
    <t>１</t>
  </si>
  <si>
    <t>支援が不要</t>
  </si>
  <si>
    <t>２</t>
  </si>
  <si>
    <t>見守り等の支援が必要</t>
  </si>
  <si>
    <t>３</t>
  </si>
  <si>
    <t>部分的な支援が必要</t>
  </si>
  <si>
    <t>４</t>
  </si>
  <si>
    <t>全面的な支援が必要</t>
  </si>
  <si>
    <t>ない</t>
  </si>
  <si>
    <t>ある</t>
  </si>
  <si>
    <t>日常生活に支障がない</t>
  </si>
  <si>
    <t>約１ｍ離れた視力確認表の図が見える</t>
  </si>
  <si>
    <t>目の前に置いた視力確認表の図が見える</t>
  </si>
  <si>
    <t>ほとんど見えていない</t>
  </si>
  <si>
    <t>５</t>
  </si>
  <si>
    <t>全く見えない</t>
  </si>
  <si>
    <t>６</t>
  </si>
  <si>
    <t>見えているのか判断不能</t>
  </si>
  <si>
    <t>普通の声がやっと聞き取れる</t>
  </si>
  <si>
    <t>かなり大きな声なら何とか聞き取れる</t>
  </si>
  <si>
    <t>ほとんど聞こえない</t>
  </si>
  <si>
    <t>全く聞こえない</t>
  </si>
  <si>
    <t>聞こえているのか判断不能</t>
  </si>
  <si>
    <t>特定の者であればコミュニケーションできる</t>
  </si>
  <si>
    <t>会話以外の方法でコミュニケーションできる</t>
  </si>
  <si>
    <t>独自の方法でコミュニケーションできる</t>
  </si>
  <si>
    <t>コミュニケーションできない</t>
  </si>
  <si>
    <t>理解できる</t>
  </si>
  <si>
    <t>理解できない</t>
  </si>
  <si>
    <t>理解できているか判断できない</t>
  </si>
  <si>
    <t>希に支援が必要</t>
  </si>
  <si>
    <t>月に１回以上の支援が必要</t>
  </si>
  <si>
    <t>週に１回以上の支援が必要</t>
  </si>
  <si>
    <t>ほぼ毎日(週に５日以上の)支援が必要</t>
  </si>
  <si>
    <t>認定調査票</t>
    <rPh sb="0" eb="2">
      <t>ニンテイ</t>
    </rPh>
    <rPh sb="2" eb="4">
      <t>チョウサ</t>
    </rPh>
    <rPh sb="4" eb="5">
      <t>ヒョウ</t>
    </rPh>
    <phoneticPr fontId="1"/>
  </si>
  <si>
    <t>１－１ 寝返り</t>
  </si>
  <si>
    <t>１－２ 起き上がり</t>
  </si>
  <si>
    <t>１－４ 移乗</t>
  </si>
  <si>
    <t>１－５ 立ち上がり</t>
  </si>
  <si>
    <t>１－６ 両足での立位保持</t>
  </si>
  <si>
    <t>１－７ 片足での立位保持</t>
  </si>
  <si>
    <t>１－８ 歩行</t>
  </si>
  <si>
    <t>１－９ 移動</t>
  </si>
  <si>
    <t>１－10 衣服の着脱</t>
  </si>
  <si>
    <t>１－11 じょくそう</t>
  </si>
  <si>
    <t>１－12 えん下</t>
  </si>
  <si>
    <t>２－１ 食事</t>
  </si>
  <si>
    <t>２－２ 口腔清潔</t>
  </si>
  <si>
    <t>２－３ 入浴</t>
  </si>
  <si>
    <t>２－４ 排尿</t>
  </si>
  <si>
    <t>２－５ 排便</t>
  </si>
  <si>
    <t>２－６ 健康・栄養管理</t>
  </si>
  <si>
    <t>２－７ 薬の管理</t>
  </si>
  <si>
    <t>２－８ 金銭の管理</t>
  </si>
  <si>
    <t>２－９ 電話等の利用</t>
  </si>
  <si>
    <t>２－10 日常の意思決定</t>
  </si>
  <si>
    <t>２－11 危険の認識</t>
  </si>
  <si>
    <t>２－12 調理</t>
  </si>
  <si>
    <t>２－13 掃除</t>
  </si>
  <si>
    <t>２－14 洗濯</t>
  </si>
  <si>
    <t>２－15 買い物</t>
  </si>
  <si>
    <t>２－16 交通手段の利用</t>
  </si>
  <si>
    <t>３－１ 視力</t>
  </si>
  <si>
    <t>３－２ 聴力</t>
  </si>
  <si>
    <t>３－３ コミュニケーション</t>
  </si>
  <si>
    <t>３－４ 説明の理解</t>
  </si>
  <si>
    <t>３－５ 読み書き</t>
  </si>
  <si>
    <t>３－６ 感覚過敏・感覚鈍麻</t>
  </si>
  <si>
    <t>４－１ 被害的・拒否的</t>
  </si>
  <si>
    <t>４－２ 作話</t>
  </si>
  <si>
    <t>４－３ 感情が不安定</t>
  </si>
  <si>
    <t>４－４ 昼夜逆転</t>
  </si>
  <si>
    <t>４－５ 暴言暴行</t>
  </si>
  <si>
    <t>４－６ 同じ話をする</t>
  </si>
  <si>
    <t>４－７ 大声・奇声を出す</t>
  </si>
  <si>
    <t>４－８ 支援の拒否</t>
  </si>
  <si>
    <t>４－９ 徘徊</t>
  </si>
  <si>
    <t>４－10 落ち着きがない</t>
  </si>
  <si>
    <t>４－11 外出して戻れない</t>
  </si>
  <si>
    <t>４－12 １人で出たがる</t>
  </si>
  <si>
    <t>４－13 収集癖</t>
  </si>
  <si>
    <t>４－14 物や衣類を壊す</t>
  </si>
  <si>
    <t>４－15 不潔行為</t>
  </si>
  <si>
    <t>４－16 異食行動</t>
  </si>
  <si>
    <t>４－17 ひどい物忘れ</t>
  </si>
  <si>
    <t>４－18 こだわり</t>
  </si>
  <si>
    <t>４－19 多動・行動停止</t>
  </si>
  <si>
    <t>４－20 不安定な行動</t>
  </si>
  <si>
    <t>４－21 自らを傷つける行為</t>
  </si>
  <si>
    <t>４－22 他人を傷つける行為</t>
  </si>
  <si>
    <t>４－23 不適切な行為</t>
  </si>
  <si>
    <t>４－24 突発的な行動</t>
  </si>
  <si>
    <t>４－25 過食・反すう等</t>
  </si>
  <si>
    <t>４－26 そう鬱状態</t>
  </si>
  <si>
    <t>４－27 反復的行動</t>
  </si>
  <si>
    <t>４－28 対人面の不安緊張</t>
  </si>
  <si>
    <t>４－29 意欲が乏しい</t>
  </si>
  <si>
    <t>４－30 話がまとまらない</t>
  </si>
  <si>
    <t>４－31 集中力が続かない</t>
  </si>
  <si>
    <t>４－32 自己の過大評価</t>
  </si>
  <si>
    <t>４－33 集団への不適応</t>
  </si>
  <si>
    <t>４－34 多飲水・過飲水</t>
  </si>
  <si>
    <t>５－１ 点滴の管理</t>
  </si>
  <si>
    <t>５－２ 中心静脈栄養</t>
  </si>
  <si>
    <t>５－３ 透析</t>
  </si>
  <si>
    <t>５－５ 酸素療法</t>
  </si>
  <si>
    <t>５－７ 気管切開の処置</t>
  </si>
  <si>
    <t>５－８ 疼痛の看護</t>
  </si>
  <si>
    <t>５－９ 経管栄養</t>
  </si>
  <si>
    <t>５－11 じょくそうの処置</t>
  </si>
  <si>
    <t>５－12 カテーテル</t>
  </si>
  <si>
    <t>１－３ 座位保持</t>
    <phoneticPr fontId="1"/>
  </si>
  <si>
    <t>特記事項</t>
    <rPh sb="0" eb="2">
      <t>トッキ</t>
    </rPh>
    <rPh sb="2" eb="4">
      <t>ジコウ</t>
    </rPh>
    <phoneticPr fontId="1"/>
  </si>
  <si>
    <r>
      <t>６．その他</t>
    </r>
    <r>
      <rPr>
        <sz val="9"/>
        <color theme="1"/>
        <rFont val="ＭＳ Ｐゴシック"/>
        <family val="3"/>
        <charset val="128"/>
        <scheme val="minor"/>
      </rPr>
      <t>（認定調査の際に「調査対象者に必要とされる支援の度合い」に関することで確認できた事項）</t>
    </r>
    <phoneticPr fontId="1"/>
  </si>
  <si>
    <t>選択</t>
    <rPh sb="0" eb="2">
      <t>センタク</t>
    </rPh>
    <phoneticPr fontId="1"/>
  </si>
  <si>
    <t>内容</t>
    <rPh sb="0" eb="2">
      <t>ナイヨウ</t>
    </rPh>
    <phoneticPr fontId="1"/>
  </si>
  <si>
    <t>こだわり</t>
  </si>
  <si>
    <t>麻痺</t>
    <rPh sb="0" eb="2">
      <t>マヒ</t>
    </rPh>
    <phoneticPr fontId="11"/>
  </si>
  <si>
    <t>関節の拘縮　肩関節</t>
    <rPh sb="0" eb="2">
      <t>カンセツ</t>
    </rPh>
    <rPh sb="3" eb="5">
      <t>コウシュク</t>
    </rPh>
    <rPh sb="6" eb="7">
      <t>カタ</t>
    </rPh>
    <rPh sb="7" eb="9">
      <t>カンセツ</t>
    </rPh>
    <phoneticPr fontId="11"/>
  </si>
  <si>
    <t>関節の拘縮　肘関節</t>
    <rPh sb="3" eb="5">
      <t>コウシュク</t>
    </rPh>
    <rPh sb="6" eb="7">
      <t>ヒジ</t>
    </rPh>
    <rPh sb="7" eb="9">
      <t>カンセツ</t>
    </rPh>
    <phoneticPr fontId="11"/>
  </si>
  <si>
    <t>関節の拘縮　股関節</t>
    <rPh sb="3" eb="5">
      <t>コウシュク</t>
    </rPh>
    <rPh sb="6" eb="9">
      <t>コカンセツ</t>
    </rPh>
    <phoneticPr fontId="11"/>
  </si>
  <si>
    <t>関節の拘縮　膝関節</t>
    <rPh sb="3" eb="5">
      <t>コウシュク</t>
    </rPh>
    <rPh sb="6" eb="7">
      <t>ヒザ</t>
    </rPh>
    <rPh sb="7" eb="9">
      <t>カンセツ</t>
    </rPh>
    <phoneticPr fontId="11"/>
  </si>
  <si>
    <t>関節の拘縮　その他</t>
    <rPh sb="3" eb="5">
      <t>コウシュク</t>
    </rPh>
    <rPh sb="8" eb="9">
      <t>タ</t>
    </rPh>
    <phoneticPr fontId="11"/>
  </si>
  <si>
    <t>麻痺　左上肢</t>
    <rPh sb="0" eb="2">
      <t>マヒ</t>
    </rPh>
    <rPh sb="3" eb="4">
      <t>ヒダリ</t>
    </rPh>
    <rPh sb="4" eb="6">
      <t>ジョウシ</t>
    </rPh>
    <phoneticPr fontId="12"/>
  </si>
  <si>
    <t>麻痺　右上肢</t>
    <rPh sb="0" eb="2">
      <t>マヒ</t>
    </rPh>
    <rPh sb="3" eb="4">
      <t>ミギ</t>
    </rPh>
    <rPh sb="4" eb="6">
      <t>ジョウシ</t>
    </rPh>
    <phoneticPr fontId="12"/>
  </si>
  <si>
    <t>麻痺　左下肢</t>
    <rPh sb="0" eb="2">
      <t>マヒ</t>
    </rPh>
    <rPh sb="3" eb="4">
      <t>ヒダリ</t>
    </rPh>
    <rPh sb="4" eb="6">
      <t>カシ</t>
    </rPh>
    <phoneticPr fontId="12"/>
  </si>
  <si>
    <t>麻痺　右下肢</t>
    <rPh sb="0" eb="2">
      <t>マヒ</t>
    </rPh>
    <rPh sb="3" eb="4">
      <t>ミギ</t>
    </rPh>
    <rPh sb="4" eb="6">
      <t>カシ</t>
    </rPh>
    <phoneticPr fontId="12"/>
  </si>
  <si>
    <t>麻痺　その他</t>
    <rPh sb="0" eb="2">
      <t>マヒ</t>
    </rPh>
    <rPh sb="5" eb="6">
      <t>タ</t>
    </rPh>
    <phoneticPr fontId="12"/>
  </si>
  <si>
    <t>関節の拘縮　肩関節　左</t>
    <rPh sb="0" eb="2">
      <t>カンセツ</t>
    </rPh>
    <rPh sb="3" eb="5">
      <t>コウシュク</t>
    </rPh>
    <rPh sb="6" eb="7">
      <t>カタ</t>
    </rPh>
    <rPh sb="7" eb="9">
      <t>カンセツ</t>
    </rPh>
    <rPh sb="10" eb="11">
      <t>ヒダリ</t>
    </rPh>
    <phoneticPr fontId="12"/>
  </si>
  <si>
    <t>関節の拘縮　肩関節　右</t>
    <rPh sb="0" eb="2">
      <t>カンセツ</t>
    </rPh>
    <rPh sb="3" eb="5">
      <t>コウシュク</t>
    </rPh>
    <rPh sb="6" eb="7">
      <t>カタ</t>
    </rPh>
    <rPh sb="7" eb="9">
      <t>カンセツ</t>
    </rPh>
    <rPh sb="10" eb="11">
      <t>ミギ</t>
    </rPh>
    <phoneticPr fontId="12"/>
  </si>
  <si>
    <t>関節の拘縮　股関節　左</t>
    <rPh sb="0" eb="2">
      <t>カンセツ</t>
    </rPh>
    <rPh sb="3" eb="5">
      <t>コウシュク</t>
    </rPh>
    <rPh sb="7" eb="9">
      <t>カンセツ</t>
    </rPh>
    <rPh sb="10" eb="11">
      <t>ヒダリ</t>
    </rPh>
    <phoneticPr fontId="12"/>
  </si>
  <si>
    <t>関節の拘縮　股関節　右</t>
    <rPh sb="0" eb="2">
      <t>カンセツ</t>
    </rPh>
    <rPh sb="3" eb="5">
      <t>コウシュク</t>
    </rPh>
    <rPh sb="7" eb="9">
      <t>カンセツ</t>
    </rPh>
    <rPh sb="10" eb="11">
      <t>ミギ</t>
    </rPh>
    <phoneticPr fontId="12"/>
  </si>
  <si>
    <t>関節の拘縮　肘関節　左</t>
    <rPh sb="0" eb="2">
      <t>カンセツ</t>
    </rPh>
    <rPh sb="3" eb="5">
      <t>コウシュク</t>
    </rPh>
    <rPh sb="7" eb="9">
      <t>カンセツ</t>
    </rPh>
    <rPh sb="10" eb="11">
      <t>ヒダリ</t>
    </rPh>
    <phoneticPr fontId="12"/>
  </si>
  <si>
    <t>関節の拘縮　肘関節　右</t>
    <rPh sb="0" eb="2">
      <t>カンセツ</t>
    </rPh>
    <rPh sb="3" eb="5">
      <t>コウシュク</t>
    </rPh>
    <rPh sb="7" eb="9">
      <t>カンセツ</t>
    </rPh>
    <rPh sb="10" eb="11">
      <t>ミギ</t>
    </rPh>
    <phoneticPr fontId="12"/>
  </si>
  <si>
    <t>関節の拘縮　膝関節　左</t>
    <rPh sb="0" eb="2">
      <t>カンセツ</t>
    </rPh>
    <rPh sb="3" eb="5">
      <t>コウシュク</t>
    </rPh>
    <rPh sb="7" eb="9">
      <t>カンセツ</t>
    </rPh>
    <rPh sb="10" eb="11">
      <t>ヒダリ</t>
    </rPh>
    <phoneticPr fontId="12"/>
  </si>
  <si>
    <t>関節の拘縮　膝関節　右</t>
    <rPh sb="0" eb="2">
      <t>カンセツ</t>
    </rPh>
    <rPh sb="3" eb="5">
      <t>コウシュク</t>
    </rPh>
    <rPh sb="7" eb="9">
      <t>カンセツ</t>
    </rPh>
    <rPh sb="10" eb="11">
      <t>ミギ</t>
    </rPh>
    <phoneticPr fontId="12"/>
  </si>
  <si>
    <t>てんかん</t>
  </si>
  <si>
    <t>二軸評価　精神症状</t>
    <rPh sb="0" eb="2">
      <t>ニジク</t>
    </rPh>
    <rPh sb="2" eb="4">
      <t>ヒョウカ</t>
    </rPh>
    <rPh sb="5" eb="7">
      <t>セイシン</t>
    </rPh>
    <rPh sb="7" eb="9">
      <t>ショウジョウ</t>
    </rPh>
    <phoneticPr fontId="12"/>
  </si>
  <si>
    <t>二軸評価　能力障害</t>
    <rPh sb="0" eb="2">
      <t>ニジク</t>
    </rPh>
    <rPh sb="2" eb="4">
      <t>ヒョウカ</t>
    </rPh>
    <rPh sb="5" eb="7">
      <t>ノウリョク</t>
    </rPh>
    <rPh sb="7" eb="9">
      <t>ショウガイ</t>
    </rPh>
    <phoneticPr fontId="12"/>
  </si>
  <si>
    <t>生活障害評価　食事</t>
    <rPh sb="0" eb="2">
      <t>セイカツ</t>
    </rPh>
    <rPh sb="2" eb="4">
      <t>ショウガイ</t>
    </rPh>
    <rPh sb="4" eb="6">
      <t>ヒョウカ</t>
    </rPh>
    <rPh sb="7" eb="9">
      <t>ショクジ</t>
    </rPh>
    <phoneticPr fontId="12"/>
  </si>
  <si>
    <t>生活障害評価　生活リズム</t>
    <rPh sb="0" eb="2">
      <t>セイカツ</t>
    </rPh>
    <rPh sb="2" eb="4">
      <t>ショウガイ</t>
    </rPh>
    <rPh sb="4" eb="6">
      <t>ヒョウカ</t>
    </rPh>
    <rPh sb="7" eb="9">
      <t>セイカツ</t>
    </rPh>
    <phoneticPr fontId="12"/>
  </si>
  <si>
    <t>生活障害評価　保清</t>
    <rPh sb="0" eb="2">
      <t>セイカツ</t>
    </rPh>
    <rPh sb="2" eb="4">
      <t>ショウガイ</t>
    </rPh>
    <rPh sb="4" eb="6">
      <t>ヒョウカ</t>
    </rPh>
    <rPh sb="7" eb="9">
      <t>ホセイ</t>
    </rPh>
    <phoneticPr fontId="12"/>
  </si>
  <si>
    <t>生活障害評価　金銭管理</t>
    <rPh sb="0" eb="2">
      <t>セイカツ</t>
    </rPh>
    <rPh sb="2" eb="4">
      <t>ショウガイ</t>
    </rPh>
    <rPh sb="4" eb="6">
      <t>ヒョウカ</t>
    </rPh>
    <rPh sb="7" eb="9">
      <t>キンセン</t>
    </rPh>
    <rPh sb="9" eb="11">
      <t>カンリ</t>
    </rPh>
    <phoneticPr fontId="12"/>
  </si>
  <si>
    <t>生活障害評価　服薬管理</t>
    <rPh sb="0" eb="2">
      <t>セイカツ</t>
    </rPh>
    <rPh sb="2" eb="4">
      <t>ショウガイ</t>
    </rPh>
    <rPh sb="4" eb="6">
      <t>ヒョウカ</t>
    </rPh>
    <rPh sb="7" eb="9">
      <t>フクヤク</t>
    </rPh>
    <rPh sb="9" eb="11">
      <t>カンリ</t>
    </rPh>
    <phoneticPr fontId="12"/>
  </si>
  <si>
    <t>生活障害評価　対人関係</t>
    <rPh sb="0" eb="2">
      <t>セイカツ</t>
    </rPh>
    <rPh sb="2" eb="4">
      <t>ショウガイ</t>
    </rPh>
    <rPh sb="4" eb="6">
      <t>ヒョウカ</t>
    </rPh>
    <rPh sb="7" eb="9">
      <t>タイジン</t>
    </rPh>
    <rPh sb="9" eb="11">
      <t>カンケイ</t>
    </rPh>
    <phoneticPr fontId="12"/>
  </si>
  <si>
    <t>生活障害評価　社会的適応</t>
    <rPh sb="0" eb="2">
      <t>セイカツ</t>
    </rPh>
    <rPh sb="2" eb="4">
      <t>ショウガイ</t>
    </rPh>
    <rPh sb="4" eb="6">
      <t>ヒョウカ</t>
    </rPh>
    <rPh sb="7" eb="10">
      <t>シャカイテキ</t>
    </rPh>
    <rPh sb="10" eb="12">
      <t>テキオウ</t>
    </rPh>
    <phoneticPr fontId="12"/>
  </si>
  <si>
    <t>４－３ 感情が不安定</t>
    <phoneticPr fontId="1"/>
  </si>
  <si>
    <t>５－４ ストーマの処置(人工肛門の処置)</t>
    <phoneticPr fontId="1"/>
  </si>
  <si>
    <t>５－６ レスピレーター(人工呼吸器)</t>
    <phoneticPr fontId="1"/>
  </si>
  <si>
    <r>
      <t>５－10 モニター測定</t>
    </r>
    <r>
      <rPr>
        <sz val="9"/>
        <color theme="1"/>
        <rFont val="ＭＳ Ｐゴシック"/>
        <family val="3"/>
        <charset val="128"/>
        <scheme val="minor"/>
      </rPr>
      <t>(血圧、心拍、酸素飽和度等)</t>
    </r>
    <phoneticPr fontId="1"/>
  </si>
  <si>
    <t>５－12 カテーテル</t>
    <phoneticPr fontId="1"/>
  </si>
  <si>
    <t>６　身体の状態</t>
    <rPh sb="2" eb="4">
      <t>シンタイ</t>
    </rPh>
    <rPh sb="5" eb="7">
      <t>ジョウタイ</t>
    </rPh>
    <phoneticPr fontId="9"/>
  </si>
  <si>
    <t>金銭の管理</t>
  </si>
  <si>
    <t>感情が不安定</t>
  </si>
  <si>
    <t>片足での立位保持</t>
  </si>
  <si>
    <t>集中力が続かない</t>
  </si>
  <si>
    <t>意欲が乏しい</t>
  </si>
  <si>
    <t>日常の意思決定</t>
  </si>
  <si>
    <t>買い物</t>
  </si>
  <si>
    <t>洗濯</t>
  </si>
  <si>
    <t>入浴</t>
  </si>
  <si>
    <t>調理</t>
  </si>
  <si>
    <t>掃除</t>
  </si>
  <si>
    <t>ひどい物忘れ</t>
  </si>
  <si>
    <t>昼夜逆転</t>
  </si>
  <si>
    <t>移乗</t>
  </si>
  <si>
    <t>暴言暴行</t>
  </si>
  <si>
    <t>口腔清潔</t>
  </si>
  <si>
    <t>交通手段の利用</t>
  </si>
  <si>
    <t>透析</t>
  </si>
  <si>
    <t>起き上がり</t>
  </si>
  <si>
    <t>視力</t>
  </si>
  <si>
    <t>被害的・拒否的</t>
  </si>
  <si>
    <t>反復的行動</t>
  </si>
  <si>
    <t>支援の拒否</t>
  </si>
  <si>
    <t>不安定な行動</t>
  </si>
  <si>
    <t>排尿</t>
  </si>
  <si>
    <t>排便</t>
  </si>
  <si>
    <t>移動</t>
  </si>
  <si>
    <t>薬の管理</t>
  </si>
  <si>
    <t>寝返り</t>
  </si>
  <si>
    <t>衣服の着脱</t>
  </si>
  <si>
    <t>集団への不適応</t>
  </si>
  <si>
    <t>多飲水・過飲水</t>
  </si>
  <si>
    <t>落ち着きがない</t>
  </si>
  <si>
    <t>１人で出たがる</t>
  </si>
  <si>
    <t>自己の過大評価</t>
  </si>
  <si>
    <t>食事</t>
  </si>
  <si>
    <t>他人を傷つける行為</t>
  </si>
  <si>
    <t>説明の理解</t>
  </si>
  <si>
    <t>自らを傷つける行為</t>
  </si>
  <si>
    <t>大声・奇声を出す</t>
  </si>
  <si>
    <t>気管切開の処置</t>
  </si>
  <si>
    <t>座位保持</t>
  </si>
  <si>
    <t>審査会資料表示</t>
    <rPh sb="0" eb="3">
      <t>シンサカイ</t>
    </rPh>
    <rPh sb="3" eb="5">
      <t>シリョウ</t>
    </rPh>
    <rPh sb="5" eb="7">
      <t>ヒョウジ</t>
    </rPh>
    <phoneticPr fontId="1"/>
  </si>
  <si>
    <t>立ち上がり</t>
  </si>
  <si>
    <t>両足での立位保持</t>
  </si>
  <si>
    <t>歩行</t>
  </si>
  <si>
    <t>じょくそう</t>
  </si>
  <si>
    <t>えん下</t>
  </si>
  <si>
    <t>健康・栄養管理</t>
  </si>
  <si>
    <t>電話等の利用</t>
  </si>
  <si>
    <t>危険の認識</t>
  </si>
  <si>
    <t>聴力</t>
  </si>
  <si>
    <t>コミュニケーション</t>
  </si>
  <si>
    <t>読み書き</t>
  </si>
  <si>
    <t>感覚過敏・感覚鈍麻</t>
  </si>
  <si>
    <t>作話</t>
  </si>
  <si>
    <t>同じ話をする</t>
  </si>
  <si>
    <t>徘徊</t>
  </si>
  <si>
    <t>外出して戻れない</t>
  </si>
  <si>
    <t>収集癖</t>
  </si>
  <si>
    <t>物や衣類を壊す</t>
  </si>
  <si>
    <t>不潔行為</t>
  </si>
  <si>
    <t>異食行動</t>
  </si>
  <si>
    <t>多動・行動停止</t>
  </si>
  <si>
    <t>不適切な行為</t>
  </si>
  <si>
    <t>突発的な行動</t>
  </si>
  <si>
    <t>過食・反すう等</t>
  </si>
  <si>
    <t>そう鬱状態</t>
  </si>
  <si>
    <t>対人面の不安緊張</t>
  </si>
  <si>
    <t>話がまとまらない</t>
  </si>
  <si>
    <t>点滴の管理</t>
  </si>
  <si>
    <t>中心静脈栄養</t>
  </si>
  <si>
    <t>酸素療法</t>
  </si>
  <si>
    <t>疼痛の看護</t>
  </si>
  <si>
    <t>経管栄養</t>
  </si>
  <si>
    <t>じょくそうの処置</t>
  </si>
  <si>
    <t>カテーテル</t>
  </si>
  <si>
    <t>名称</t>
    <rPh sb="0" eb="2">
      <t>メイショウ</t>
    </rPh>
    <phoneticPr fontId="1"/>
  </si>
  <si>
    <t>№＋名称</t>
    <rPh sb="2" eb="4">
      <t>メイショウ</t>
    </rPh>
    <phoneticPr fontId="1"/>
  </si>
  <si>
    <t>１－３ 座位保持</t>
  </si>
  <si>
    <t>５－４ ストーマの処置(人工肛門の処置)</t>
  </si>
  <si>
    <t>ストーマの処置(人工肛門の処置)</t>
  </si>
  <si>
    <t>５－６ レスピレーター(人工呼吸器)</t>
  </si>
  <si>
    <t>レスピレーター(人工呼吸器)</t>
  </si>
  <si>
    <t>５－10 モニター測定(血圧、心拍、酸素飽和度等)</t>
  </si>
  <si>
    <t>モニター測定(血圧、心拍、酸素飽和度等)</t>
  </si>
  <si>
    <t>１.寝返り</t>
  </si>
  <si>
    <t>２.起き上がり</t>
  </si>
  <si>
    <t>３.座位保持</t>
  </si>
  <si>
    <t>４.移乗</t>
  </si>
  <si>
    <t>５.立ち上がり</t>
  </si>
  <si>
    <t>６.両足での立位保持</t>
  </si>
  <si>
    <t>７.片足での立位保持</t>
  </si>
  <si>
    <t>８.歩行</t>
  </si>
  <si>
    <t>９.移動</t>
  </si>
  <si>
    <t>10.衣服の着脱</t>
  </si>
  <si>
    <t>11.じょくそう</t>
  </si>
  <si>
    <t>12.えん下</t>
  </si>
  <si>
    <t>１.食事</t>
  </si>
  <si>
    <t>２.口腔清潔</t>
  </si>
  <si>
    <t>３.入浴</t>
  </si>
  <si>
    <t>４.排尿</t>
  </si>
  <si>
    <t>５.排便</t>
  </si>
  <si>
    <t>６.健康・栄養管理</t>
  </si>
  <si>
    <t>７.薬の管理</t>
  </si>
  <si>
    <t>８.金銭の管理</t>
  </si>
  <si>
    <t>９.電話等の利用</t>
  </si>
  <si>
    <t>10.日常の意思決定</t>
  </si>
  <si>
    <t>11.危険の認識</t>
  </si>
  <si>
    <t>12.調理</t>
  </si>
  <si>
    <t>13.掃除</t>
  </si>
  <si>
    <t>14.洗濯</t>
  </si>
  <si>
    <t>15.買い物</t>
  </si>
  <si>
    <t>16.交通手段の利用</t>
  </si>
  <si>
    <t>１.視力</t>
  </si>
  <si>
    <t>２.聴力</t>
  </si>
  <si>
    <t>３.コミュニケーション</t>
  </si>
  <si>
    <t>４.説明の理解</t>
  </si>
  <si>
    <t>５.読み書き</t>
  </si>
  <si>
    <t>６.感覚過敏・感覚鈍麻</t>
  </si>
  <si>
    <t>１.被害的・拒否的</t>
  </si>
  <si>
    <t>２.作話</t>
  </si>
  <si>
    <t>３.感情が不安定</t>
  </si>
  <si>
    <t>４.昼夜逆転</t>
  </si>
  <si>
    <t>５.暴言暴行</t>
  </si>
  <si>
    <t>６.同じ話をする</t>
  </si>
  <si>
    <t>７.大声・奇声を出す</t>
  </si>
  <si>
    <t>８.支援の拒否</t>
  </si>
  <si>
    <t>９.徘徊</t>
  </si>
  <si>
    <t>10.落ち着きがない</t>
  </si>
  <si>
    <t>11.外出して戻れない</t>
  </si>
  <si>
    <t>12.１人で出たがる</t>
  </si>
  <si>
    <t>13.収集癖</t>
  </si>
  <si>
    <t>14.物や衣類を壊す</t>
  </si>
  <si>
    <t>15.不潔行為</t>
  </si>
  <si>
    <t>16.異食行動</t>
  </si>
  <si>
    <t>17.ひどい物忘れ</t>
  </si>
  <si>
    <t>18.こだわり</t>
  </si>
  <si>
    <t>19.多動・行動停止</t>
  </si>
  <si>
    <t>20.不安定な行動</t>
  </si>
  <si>
    <t>21.自らを傷つける行為</t>
  </si>
  <si>
    <t>22.他人を傷つける行為</t>
  </si>
  <si>
    <t>23.不適切な行為</t>
  </si>
  <si>
    <t>24.突発的な行動</t>
  </si>
  <si>
    <t>25.過食・反すう等</t>
  </si>
  <si>
    <t>26.そう鬱状態</t>
  </si>
  <si>
    <t>27.反復的行動</t>
  </si>
  <si>
    <t>28.対人面の不安緊張</t>
  </si>
  <si>
    <t>29.意欲が乏しい</t>
  </si>
  <si>
    <t>30.話がまとまらない</t>
  </si>
  <si>
    <t>31.集中力が続かない</t>
  </si>
  <si>
    <t>32.自己の過大評価</t>
  </si>
  <si>
    <t>33.集団への不適応</t>
  </si>
  <si>
    <t>34.多飲水・過飲水</t>
  </si>
  <si>
    <t>１.点滴の管理</t>
  </si>
  <si>
    <t>２.中心静脈栄養</t>
  </si>
  <si>
    <t>３.透析</t>
  </si>
  <si>
    <t>５.酸素療法</t>
  </si>
  <si>
    <t>７.気管切開の処置</t>
  </si>
  <si>
    <t>８.疼痛の看護</t>
  </si>
  <si>
    <t>９.経管栄養</t>
  </si>
  <si>
    <t>12.カテーテル</t>
  </si>
  <si>
    <t>４.ストーマの処置</t>
    <phoneticPr fontId="1"/>
  </si>
  <si>
    <t>６.レスピレーター</t>
    <phoneticPr fontId="1"/>
  </si>
  <si>
    <t>特記表示</t>
    <rPh sb="0" eb="2">
      <t>トッキ</t>
    </rPh>
    <rPh sb="2" eb="4">
      <t>ヒョウジ</t>
    </rPh>
    <phoneticPr fontId="1"/>
  </si>
  <si>
    <t>　</t>
    <phoneticPr fontId="1"/>
  </si>
  <si>
    <t>１－１ 寝返り</t>
    <phoneticPr fontId="1"/>
  </si>
  <si>
    <t>２－１ 食事</t>
    <phoneticPr fontId="1"/>
  </si>
  <si>
    <t>３－１ 視力</t>
    <phoneticPr fontId="1"/>
  </si>
  <si>
    <t>４－１ 被害的・拒否的</t>
    <phoneticPr fontId="1"/>
  </si>
  <si>
    <t>５－１ 点滴の管理</t>
    <phoneticPr fontId="1"/>
  </si>
  <si>
    <t>その他特記</t>
    <rPh sb="2" eb="3">
      <t>タ</t>
    </rPh>
    <rPh sb="3" eb="5">
      <t>トッキ</t>
    </rPh>
    <phoneticPr fontId="1"/>
  </si>
  <si>
    <t>特記文字数</t>
    <rPh sb="0" eb="2">
      <t>トッキ</t>
    </rPh>
    <rPh sb="2" eb="5">
      <t>モジスウ</t>
    </rPh>
    <phoneticPr fontId="1"/>
  </si>
  <si>
    <t>１行目</t>
    <rPh sb="1" eb="3">
      <t>ギョウメ</t>
    </rPh>
    <phoneticPr fontId="1"/>
  </si>
  <si>
    <t>２行目</t>
    <rPh sb="1" eb="3">
      <t>ギョウメ</t>
    </rPh>
    <phoneticPr fontId="1"/>
  </si>
  <si>
    <t>３行目</t>
    <rPh sb="1" eb="3">
      <t>ギョウメ</t>
    </rPh>
    <phoneticPr fontId="1"/>
  </si>
  <si>
    <t>４行目</t>
    <rPh sb="1" eb="3">
      <t>ギョウメ</t>
    </rPh>
    <phoneticPr fontId="1"/>
  </si>
  <si>
    <t>５行目</t>
    <rPh sb="1" eb="3">
      <t>ギョウメ</t>
    </rPh>
    <phoneticPr fontId="1"/>
  </si>
  <si>
    <t>６行目</t>
    <rPh sb="1" eb="3">
      <t>ギョウメ</t>
    </rPh>
    <phoneticPr fontId="1"/>
  </si>
  <si>
    <t>１．移動や動作等に関連する項目　</t>
    <phoneticPr fontId="1"/>
  </si>
  <si>
    <t>　</t>
    <phoneticPr fontId="1"/>
  </si>
  <si>
    <t>２．身の回りの世話や日常生活等に関連する項目　</t>
    <phoneticPr fontId="1"/>
  </si>
  <si>
    <t>　</t>
    <phoneticPr fontId="1"/>
  </si>
  <si>
    <t>３．意思疎通等に関連する項目　</t>
    <phoneticPr fontId="1"/>
  </si>
  <si>
    <t>４．行動障害に関連する項目　</t>
    <phoneticPr fontId="1"/>
  </si>
  <si>
    <t>５．特別な医療に関連する項目　</t>
    <phoneticPr fontId="1"/>
  </si>
  <si>
    <t>10.モニター測定</t>
    <phoneticPr fontId="1"/>
  </si>
  <si>
    <t>11.じょくそうの処置</t>
    <phoneticPr fontId="1"/>
  </si>
  <si>
    <r>
      <rPr>
        <b/>
        <u/>
        <sz val="11"/>
        <color theme="1"/>
        <rFont val="ＭＳ ゴシック"/>
        <family val="3"/>
        <charset val="128"/>
      </rPr>
      <t>６．その他</t>
    </r>
    <r>
      <rPr>
        <b/>
        <u/>
        <sz val="8"/>
        <color theme="1"/>
        <rFont val="ＭＳ ゴシック"/>
        <family val="3"/>
        <charset val="128"/>
      </rPr>
      <t>（認定調査の際に「調査対象者に必要とされる支援の度合い」に関することで確認できた事項）　</t>
    </r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</si>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</sst>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Calibri 本文"/>
      <family val="3"/>
      <charset val="128"/>
    </font>
    <font>
      <b/>
      <sz val="9"/>
      <color rgb="FFC00000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u/>
      <sz val="9"/>
      <color theme="1"/>
      <name val="ＭＳ ゴシック"/>
      <family val="3"/>
      <charset val="128"/>
    </font>
    <font>
      <b/>
      <u/>
      <sz val="8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Border="1" applyAlignment="1">
      <alignment vertical="top"/>
    </xf>
    <xf numFmtId="0" fontId="5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top" wrapText="1" indent="1"/>
    </xf>
    <xf numFmtId="0" fontId="0" fillId="0" borderId="0" xfId="0" applyBorder="1" applyAlignment="1">
      <alignment horizontal="left" vertical="center" indent="1"/>
    </xf>
    <xf numFmtId="0" fontId="0" fillId="0" borderId="1" xfId="0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16" xfId="0" applyFont="1" applyBorder="1">
      <alignment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Border="1" applyAlignment="1">
      <alignment vertical="top" shrinkToFit="1"/>
    </xf>
    <xf numFmtId="0" fontId="0" fillId="0" borderId="0" xfId="0" applyBorder="1" applyAlignment="1">
      <alignment horizontal="left" vertical="center"/>
    </xf>
    <xf numFmtId="0" fontId="17" fillId="0" borderId="0" xfId="0" applyFont="1" applyBorder="1" applyAlignment="1" applyProtection="1">
      <alignment horizontal="right" vertical="top" wrapText="1" indent="1"/>
    </xf>
    <xf numFmtId="0" fontId="18" fillId="0" borderId="18" xfId="0" applyFont="1" applyBorder="1" applyAlignment="1" applyProtection="1">
      <alignment vertical="top"/>
      <protection locked="0"/>
    </xf>
    <xf numFmtId="0" fontId="19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15" fillId="0" borderId="0" xfId="0" applyFont="1" applyBorder="1" applyAlignment="1">
      <alignment shrinkToFit="1"/>
    </xf>
    <xf numFmtId="0" fontId="20" fillId="0" borderId="0" xfId="0" applyFont="1" applyAlignment="1">
      <alignment horizontal="left" shrinkToFit="1"/>
    </xf>
    <xf numFmtId="0" fontId="14" fillId="0" borderId="17" xfId="0" applyFont="1" applyBorder="1" applyAlignment="1" applyProtection="1">
      <alignment horizontal="left"/>
    </xf>
    <xf numFmtId="0" fontId="14" fillId="0" borderId="0" xfId="0" applyFont="1" applyAlignment="1"/>
    <xf numFmtId="0" fontId="15" fillId="0" borderId="0" xfId="0" applyFont="1" applyBorder="1" applyAlignment="1">
      <alignment vertical="top" shrinkToFit="1"/>
    </xf>
    <xf numFmtId="0" fontId="20" fillId="0" borderId="0" xfId="0" applyFont="1" applyAlignment="1">
      <alignment horizontal="left" vertical="center" shrinkToFit="1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0" fontId="14" fillId="0" borderId="17" xfId="0" applyFont="1" applyBorder="1" applyAlignment="1" applyProtection="1">
      <alignment horizontal="left" vertical="center"/>
    </xf>
    <xf numFmtId="0" fontId="14" fillId="0" borderId="0" xfId="0" applyFont="1" applyAlignment="1">
      <alignment vertical="center"/>
    </xf>
    <xf numFmtId="0" fontId="20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2" fillId="0" borderId="11" xfId="0" applyFont="1" applyBorder="1" applyAlignment="1" applyProtection="1">
      <alignment horizontal="left" vertical="center" wrapText="1" indent="1"/>
      <protection locked="0"/>
    </xf>
    <xf numFmtId="0" fontId="2" fillId="0" borderId="12" xfId="0" applyFont="1" applyBorder="1" applyAlignment="1" applyProtection="1">
      <alignment horizontal="left" vertical="center" wrapText="1" indent="1"/>
      <protection locked="0"/>
    </xf>
    <xf numFmtId="0" fontId="2" fillId="0" borderId="13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left" vertical="center" wrapText="1" indent="1"/>
      <protection locked="0"/>
    </xf>
    <xf numFmtId="0" fontId="2" fillId="0" borderId="5" xfId="0" applyFont="1" applyBorder="1" applyAlignment="1" applyProtection="1">
      <alignment horizontal="left" vertical="center" wrapText="1" indent="1"/>
      <protection locked="0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0" fontId="2" fillId="0" borderId="7" xfId="0" applyFont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2" fillId="0" borderId="11" xfId="0" applyFont="1" applyBorder="1" applyAlignment="1" applyProtection="1">
      <alignment horizontal="left" vertical="top" wrapText="1" indent="1"/>
      <protection locked="0"/>
    </xf>
    <xf numFmtId="0" fontId="2" fillId="0" borderId="12" xfId="0" applyFont="1" applyBorder="1" applyAlignment="1" applyProtection="1">
      <alignment horizontal="left" vertical="top" wrapText="1" indent="1"/>
      <protection locked="0"/>
    </xf>
    <xf numFmtId="0" fontId="2" fillId="0" borderId="13" xfId="0" applyFont="1" applyBorder="1" applyAlignment="1" applyProtection="1">
      <alignment horizontal="left" vertical="top" wrapText="1" indent="1"/>
      <protection locked="0"/>
    </xf>
    <xf numFmtId="0" fontId="2" fillId="0" borderId="5" xfId="0" applyFont="1" applyBorder="1" applyAlignment="1" applyProtection="1">
      <alignment horizontal="left" vertical="top" wrapText="1" indent="1"/>
      <protection locked="0"/>
    </xf>
    <xf numFmtId="0" fontId="2" fillId="0" borderId="6" xfId="0" applyFont="1" applyBorder="1" applyAlignment="1" applyProtection="1">
      <alignment horizontal="left" vertical="top" wrapText="1" indent="1"/>
      <protection locked="0"/>
    </xf>
    <xf numFmtId="0" fontId="2" fillId="0" borderId="7" xfId="0" applyFont="1" applyBorder="1" applyAlignment="1" applyProtection="1">
      <alignment horizontal="left" vertical="top" wrapText="1" indent="1"/>
      <protection locked="0"/>
    </xf>
    <xf numFmtId="0" fontId="2" fillId="2" borderId="14" xfId="0" applyFont="1" applyFill="1" applyBorder="1" applyAlignment="1">
      <alignment horizontal="left" vertical="center" indent="1"/>
    </xf>
    <xf numFmtId="0" fontId="2" fillId="2" borderId="15" xfId="0" applyFont="1" applyFill="1" applyBorder="1" applyAlignment="1">
      <alignment horizontal="left" vertical="center" indent="1"/>
    </xf>
    <xf numFmtId="0" fontId="2" fillId="2" borderId="16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 applyProtection="1">
      <alignment horizontal="left" vertical="center" wrapText="1" indent="1"/>
      <protection locked="0"/>
    </xf>
    <xf numFmtId="0" fontId="2" fillId="0" borderId="9" xfId="0" applyFont="1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horizontal="left" vertical="center" indent="1"/>
      <protection locked="0"/>
    </xf>
    <xf numFmtId="0" fontId="0" fillId="0" borderId="2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2" fillId="0" borderId="8" xfId="0" applyFont="1" applyBorder="1" applyAlignment="1" applyProtection="1">
      <alignment horizontal="left" vertical="top" wrapText="1" indent="1"/>
      <protection locked="0"/>
    </xf>
    <xf numFmtId="0" fontId="2" fillId="0" borderId="9" xfId="0" applyFont="1" applyBorder="1" applyAlignment="1" applyProtection="1">
      <alignment horizontal="left" vertical="top" wrapText="1" indent="1"/>
      <protection locked="0"/>
    </xf>
    <xf numFmtId="0" fontId="2" fillId="0" borderId="10" xfId="0" applyFont="1" applyBorder="1" applyAlignment="1" applyProtection="1">
      <alignment horizontal="left" vertical="top" wrapText="1" indent="1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top" wrapText="1" indent="1"/>
      <protection locked="0"/>
    </xf>
    <xf numFmtId="0" fontId="2" fillId="0" borderId="0" xfId="0" applyFont="1" applyBorder="1" applyAlignment="1" applyProtection="1">
      <alignment horizontal="left" vertical="top" wrapText="1" indent="1"/>
      <protection locked="0"/>
    </xf>
    <xf numFmtId="0" fontId="2" fillId="0" borderId="4" xfId="0" applyFont="1" applyBorder="1" applyAlignment="1" applyProtection="1">
      <alignment horizontal="left" vertical="top" wrapText="1" indent="1"/>
      <protection locked="0"/>
    </xf>
    <xf numFmtId="0" fontId="14" fillId="0" borderId="17" xfId="0" applyFont="1" applyBorder="1" applyAlignment="1" applyProtection="1"/>
  </cellXfs>
  <cellStyles count="7">
    <cellStyle name="パーセント 2" xfId="3"/>
    <cellStyle name="パーセント 3" xfId="6"/>
    <cellStyle name="桁区切り 2" xfId="2"/>
    <cellStyle name="標準" xfId="0" builtinId="0"/>
    <cellStyle name="標準 2" xfId="1"/>
    <cellStyle name="標準 3" xfId="4"/>
    <cellStyle name="標準 4" xfId="5"/>
  </cellStyles>
  <dxfs count="8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Radio" checked="Checked" firstButton="1" fmlaLink="調査票入力!J498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checked="Checked" firstButton="1" fmlaLink="調査票入力!$J$528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checked="Checked" firstButton="1" fmlaLink="調査票入力!$J$529" lockText="1" noThreeD="1"/>
</file>

<file path=xl/ctrlProps/ctrlProp11.xml><?xml version="1.0" encoding="utf-8"?>
<formControlPr xmlns="http://schemas.microsoft.com/office/spreadsheetml/2009/9/main" objectType="Radio" checked="Checked" firstButton="1" fmlaLink="調査票入力!J500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checked="Checked" firstButton="1" fmlaLink="調査票入力!$J$530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checked="Checked" firstButton="1" fmlaLink="調査票入力!$J$53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checked="Checked" firstButton="1" fmlaLink="調査票入力!$J$532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checked="Checked" firstButton="1" fmlaLink="調査票入力!$J$533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checked="Checked" firstButton="1" fmlaLink="調査票入力!$J$534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checked="Checked" firstButton="1" fmlaLink="調査票入力!$J$535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checked="Checked" firstButton="1" fmlaLink="調査票入力!$J$536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checked="Checked" firstButton="1" fmlaLink="調査票入力!$J$537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checked="Checked" firstButton="1" fmlaLink="調査票入力!$J$538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checked="Checked" firstButton="1" fmlaLink="調査票入力!$J$539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checked="Checked" firstButton="1" fmlaLink="調査票入力!$J$540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checked="Checked" firstButton="1" fmlaLink="調査票入力!$J$541" lockText="1" noThreeD="1"/>
</file>

<file path=xl/ctrlProps/ctrlProp16.xml><?xml version="1.0" encoding="utf-8"?>
<formControlPr xmlns="http://schemas.microsoft.com/office/spreadsheetml/2009/9/main" objectType="Radio" checked="Checked" firstButton="1" fmlaLink="調査票入力!J501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checked="Checked" firstButton="1" fmlaLink="調査票入力!$J542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checked="Checked" firstButton="1" fmlaLink="調査票入力!$J$543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checked="Checked" firstButton="1" fmlaLink="調査票入力!$J$544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checked="Checked" firstButton="1" fmlaLink="調査票入力!$J$545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checked="Checked" firstButton="1" fmlaLink="調査票入力!$J$546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checked="Checked" firstButton="1" fmlaLink="調査票入力!$J$547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checked="Checked" firstButton="1" fmlaLink="調査票入力!$J$548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checked="Checked" firstButton="1" fmlaLink="調査票入力!$J$549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checked="Checked" firstButton="1" fmlaLink="調査票入力!$J$550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checked="Checked" firstButton="1" fmlaLink="調査票入力!$J$551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調査票入力!J502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checked="Checked" firstButton="1" fmlaLink="調査票入力!$J$552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checked="Checked" firstButton="1" fmlaLink="調査票入力!$J$553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checked="Checked" firstButton="1" fmlaLink="調査票入力!$J$554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lockText="1" noThreeD="1"/>
</file>

<file path=xl/ctrlProps/ctrlProp224.xml><?xml version="1.0" encoding="utf-8"?>
<formControlPr xmlns="http://schemas.microsoft.com/office/spreadsheetml/2009/9/main" objectType="Radio" checked="Checked" firstButton="1" fmlaLink="調査票入力!$J$555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Radio" checked="Checked" firstButton="1" fmlaLink="調査票入力!$J$556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checked="Checked" firstButton="1" fmlaLink="調査票入力!$J$557" lockText="1" noThreeD="1"/>
</file>

<file path=xl/ctrlProps/ctrlProp235.xml><?xml version="1.0" encoding="utf-8"?>
<formControlPr xmlns="http://schemas.microsoft.com/office/spreadsheetml/2009/9/main" objectType="Radio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checked="Checked" firstButton="1" fmlaLink="調査票入力!$J$558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checked="Checked" firstButton="1" fmlaLink="調査票入力!$J$559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Radio" checked="Checked" firstButton="1" fmlaLink="調査票入力!$J$560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Radio" checked="Checked" firstButton="1" fmlaLink="調査票入力!$J$561" lockText="1" noThreeD="1"/>
</file>

<file path=xl/ctrlProps/ctrlProp253.xml><?xml version="1.0" encoding="utf-8"?>
<formControlPr xmlns="http://schemas.microsoft.com/office/spreadsheetml/2009/9/main" objectType="Radio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Radio" lockText="1" noThreeD="1"/>
</file>

<file path=xl/ctrlProps/ctrlProp256.xml><?xml version="1.0" encoding="utf-8"?>
<formControlPr xmlns="http://schemas.microsoft.com/office/spreadsheetml/2009/9/main" objectType="Radio" lockText="1" noThreeD="1"/>
</file>

<file path=xl/ctrlProps/ctrlProp257.xml><?xml version="1.0" encoding="utf-8"?>
<formControlPr xmlns="http://schemas.microsoft.com/office/spreadsheetml/2009/9/main" objectType="Radio" checked="Checked" firstButton="1" fmlaLink="調査票入力!$J$562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checked="Checked" firstButton="1" fmlaLink="調査票入力!J503" lockText="1" noThreeD="1"/>
</file>

<file path=xl/ctrlProps/ctrlProp260.xml><?xml version="1.0" encoding="utf-8"?>
<formControlPr xmlns="http://schemas.microsoft.com/office/spreadsheetml/2009/9/main" objectType="Radio" lockText="1" noThreeD="1"/>
</file>

<file path=xl/ctrlProps/ctrlProp261.xml><?xml version="1.0" encoding="utf-8"?>
<formControlPr xmlns="http://schemas.microsoft.com/office/spreadsheetml/2009/9/main" objectType="Radio" lockText="1" noThreeD="1"/>
</file>

<file path=xl/ctrlProps/ctrlProp262.xml><?xml version="1.0" encoding="utf-8"?>
<formControlPr xmlns="http://schemas.microsoft.com/office/spreadsheetml/2009/9/main" objectType="Radio" checked="Checked" firstButton="1" fmlaLink="調査票入力!$J$563" lockText="1" noThreeD="1"/>
</file>

<file path=xl/ctrlProps/ctrlProp263.xml><?xml version="1.0" encoding="utf-8"?>
<formControlPr xmlns="http://schemas.microsoft.com/office/spreadsheetml/2009/9/main" objectType="Radio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Radio" lockText="1" noThreeD="1"/>
</file>

<file path=xl/ctrlProps/ctrlProp266.xml><?xml version="1.0" encoding="utf-8"?>
<formControlPr xmlns="http://schemas.microsoft.com/office/spreadsheetml/2009/9/main" objectType="Radio" checked="Checked" firstButton="1" fmlaLink="調査票入力!$J$564" lockText="1" noThreeD="1"/>
</file>

<file path=xl/ctrlProps/ctrlProp267.xml><?xml version="1.0" encoding="utf-8"?>
<formControlPr xmlns="http://schemas.microsoft.com/office/spreadsheetml/2009/9/main" objectType="Radio" lockText="1" noThreeD="1"/>
</file>

<file path=xl/ctrlProps/ctrlProp268.xml><?xml version="1.0" encoding="utf-8"?>
<formControlPr xmlns="http://schemas.microsoft.com/office/spreadsheetml/2009/9/main" objectType="Radio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checked="Checked" firstButton="1" fmlaLink="調査票入力!$J$565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checked="Checked" firstButton="1" fmlaLink="調査票入力!$J$566" noThreeD="1"/>
</file>

<file path=xl/ctrlProps/ctrlProp277.xml><?xml version="1.0" encoding="utf-8"?>
<formControlPr xmlns="http://schemas.microsoft.com/office/spreadsheetml/2009/9/main" objectType="Radio" checked="Checked" firstButton="1" fmlaLink="調査票入力!$J$567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checked="Checked" firstButton="1" fmlaLink="調査票入力!$J$568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checked="Checked" firstButton="1" fmlaLink="調査票入力!$J$569" lockText="1" noThreeD="1"/>
</file>

<file path=xl/ctrlProps/ctrlProp282.xml><?xml version="1.0" encoding="utf-8"?>
<formControlPr xmlns="http://schemas.microsoft.com/office/spreadsheetml/2009/9/main" objectType="Radio" checked="Checked" firstButton="1" fmlaLink="調査票入力!$J$570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checked="Checked" firstButton="1" fmlaLink="調査票入力!$J$571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Radio" checked="Checked" firstButton="1" fmlaLink="調査票入力!$J$572" lockText="1" noThreeD="1"/>
</file>

<file path=xl/ctrlProps/ctrlProp287.xml><?xml version="1.0" encoding="utf-8"?>
<formControlPr xmlns="http://schemas.microsoft.com/office/spreadsheetml/2009/9/main" objectType="Radio" checked="Checked" firstButton="1" fmlaLink="調査票入力!$J$573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checked="Checked" firstButton="1" fmlaLink="調査票入力!$J$574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checked="Checked" firstButton="1" fmlaLink="調査票入力!$J$575" lockText="1" noThreeD="1"/>
</file>

<file path=xl/ctrlProps/ctrlProp292.xml><?xml version="1.0" encoding="utf-8"?>
<formControlPr xmlns="http://schemas.microsoft.com/office/spreadsheetml/2009/9/main" objectType="Radio" checked="Checked" firstButton="1" fmlaLink="調査票入力!$J$576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checked="Checked" firstButton="1" fmlaLink="調査票入力!$J$577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checked="Checked" firstButton="1" fmlaLink="調査票入力!$J$511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00.xml><?xml version="1.0" encoding="utf-8"?>
<formControlPr xmlns="http://schemas.microsoft.com/office/spreadsheetml/2009/9/main" objectType="GBox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GBox" noThreeD="1"/>
</file>

<file path=xl/ctrlProps/ctrlProp303.xml><?xml version="1.0" encoding="utf-8"?>
<formControlPr xmlns="http://schemas.microsoft.com/office/spreadsheetml/2009/9/main" objectType="GBox" noThreeD="1"/>
</file>

<file path=xl/ctrlProps/ctrlProp304.xml><?xml version="1.0" encoding="utf-8"?>
<formControlPr xmlns="http://schemas.microsoft.com/office/spreadsheetml/2009/9/main" objectType="GBox" noThreeD="1"/>
</file>

<file path=xl/ctrlProps/ctrlProp305.xml><?xml version="1.0" encoding="utf-8"?>
<formControlPr xmlns="http://schemas.microsoft.com/office/spreadsheetml/2009/9/main" objectType="GBox" noThreeD="1"/>
</file>

<file path=xl/ctrlProps/ctrlProp306.xml><?xml version="1.0" encoding="utf-8"?>
<formControlPr xmlns="http://schemas.microsoft.com/office/spreadsheetml/2009/9/main" objectType="GBox" noThreeD="1"/>
</file>

<file path=xl/ctrlProps/ctrlProp307.xml><?xml version="1.0" encoding="utf-8"?>
<formControlPr xmlns="http://schemas.microsoft.com/office/spreadsheetml/2009/9/main" objectType="GBox" noThreeD="1"/>
</file>

<file path=xl/ctrlProps/ctrlProp308.xml><?xml version="1.0" encoding="utf-8"?>
<formControlPr xmlns="http://schemas.microsoft.com/office/spreadsheetml/2009/9/main" objectType="GBox" noThreeD="1"/>
</file>

<file path=xl/ctrlProps/ctrlProp309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checked="Checked" firstButton="1" fmlaLink="調査票入力!J504" lockText="1" noThreeD="1"/>
</file>

<file path=xl/ctrlProps/ctrlProp310.xml><?xml version="1.0" encoding="utf-8"?>
<formControlPr xmlns="http://schemas.microsoft.com/office/spreadsheetml/2009/9/main" objectType="GBox" noThreeD="1"/>
</file>

<file path=xl/ctrlProps/ctrlProp311.xml><?xml version="1.0" encoding="utf-8"?>
<formControlPr xmlns="http://schemas.microsoft.com/office/spreadsheetml/2009/9/main" objectType="GBox" noThreeD="1"/>
</file>

<file path=xl/ctrlProps/ctrlProp312.xml><?xml version="1.0" encoding="utf-8"?>
<formControlPr xmlns="http://schemas.microsoft.com/office/spreadsheetml/2009/9/main" objectType="GBox" noThreeD="1"/>
</file>

<file path=xl/ctrlProps/ctrlProp313.xml><?xml version="1.0" encoding="utf-8"?>
<formControlPr xmlns="http://schemas.microsoft.com/office/spreadsheetml/2009/9/main" objectType="GBox" noThreeD="1"/>
</file>

<file path=xl/ctrlProps/ctrlProp314.xml><?xml version="1.0" encoding="utf-8"?>
<formControlPr xmlns="http://schemas.microsoft.com/office/spreadsheetml/2009/9/main" objectType="GBox" noThreeD="1"/>
</file>

<file path=xl/ctrlProps/ctrlProp315.xml><?xml version="1.0" encoding="utf-8"?>
<formControlPr xmlns="http://schemas.microsoft.com/office/spreadsheetml/2009/9/main" objectType="GBox" noThreeD="1"/>
</file>

<file path=xl/ctrlProps/ctrlProp316.xml><?xml version="1.0" encoding="utf-8"?>
<formControlPr xmlns="http://schemas.microsoft.com/office/spreadsheetml/2009/9/main" objectType="GBox" noThreeD="1"/>
</file>

<file path=xl/ctrlProps/ctrlProp317.xml><?xml version="1.0" encoding="utf-8"?>
<formControlPr xmlns="http://schemas.microsoft.com/office/spreadsheetml/2009/9/main" objectType="GBox" noThreeD="1"/>
</file>

<file path=xl/ctrlProps/ctrlProp318.xml><?xml version="1.0" encoding="utf-8"?>
<formControlPr xmlns="http://schemas.microsoft.com/office/spreadsheetml/2009/9/main" objectType="GBox" noThreeD="1"/>
</file>

<file path=xl/ctrlProps/ctrlProp319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lockText="1" noThreeD="1"/>
</file>

<file path=xl/ctrlProps/ctrlProp320.xml><?xml version="1.0" encoding="utf-8"?>
<formControlPr xmlns="http://schemas.microsoft.com/office/spreadsheetml/2009/9/main" objectType="GBox" noThreeD="1"/>
</file>

<file path=xl/ctrlProps/ctrlProp321.xml><?xml version="1.0" encoding="utf-8"?>
<formControlPr xmlns="http://schemas.microsoft.com/office/spreadsheetml/2009/9/main" objectType="GBox" noThreeD="1"/>
</file>

<file path=xl/ctrlProps/ctrlProp322.xml><?xml version="1.0" encoding="utf-8"?>
<formControlPr xmlns="http://schemas.microsoft.com/office/spreadsheetml/2009/9/main" objectType="GBox" noThreeD="1"/>
</file>

<file path=xl/ctrlProps/ctrlProp323.xml><?xml version="1.0" encoding="utf-8"?>
<formControlPr xmlns="http://schemas.microsoft.com/office/spreadsheetml/2009/9/main" objectType="GBox" noThreeD="1"/>
</file>

<file path=xl/ctrlProps/ctrlProp324.xml><?xml version="1.0" encoding="utf-8"?>
<formControlPr xmlns="http://schemas.microsoft.com/office/spreadsheetml/2009/9/main" objectType="GBox" noThreeD="1"/>
</file>

<file path=xl/ctrlProps/ctrlProp325.xml><?xml version="1.0" encoding="utf-8"?>
<formControlPr xmlns="http://schemas.microsoft.com/office/spreadsheetml/2009/9/main" objectType="GBox" noThreeD="1"/>
</file>

<file path=xl/ctrlProps/ctrlProp326.xml><?xml version="1.0" encoding="utf-8"?>
<formControlPr xmlns="http://schemas.microsoft.com/office/spreadsheetml/2009/9/main" objectType="GBox" noThreeD="1"/>
</file>

<file path=xl/ctrlProps/ctrlProp327.xml><?xml version="1.0" encoding="utf-8"?>
<formControlPr xmlns="http://schemas.microsoft.com/office/spreadsheetml/2009/9/main" objectType="GBox" noThreeD="1"/>
</file>

<file path=xl/ctrlProps/ctrlProp328.xml><?xml version="1.0" encoding="utf-8"?>
<formControlPr xmlns="http://schemas.microsoft.com/office/spreadsheetml/2009/9/main" objectType="GBox" noThreeD="1"/>
</file>

<file path=xl/ctrlProps/ctrlProp329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GBox" noThreeD="1"/>
</file>

<file path=xl/ctrlProps/ctrlProp331.xml><?xml version="1.0" encoding="utf-8"?>
<formControlPr xmlns="http://schemas.microsoft.com/office/spreadsheetml/2009/9/main" objectType="GBox" noThreeD="1"/>
</file>

<file path=xl/ctrlProps/ctrlProp332.xml><?xml version="1.0" encoding="utf-8"?>
<formControlPr xmlns="http://schemas.microsoft.com/office/spreadsheetml/2009/9/main" objectType="GBox" noThreeD="1"/>
</file>

<file path=xl/ctrlProps/ctrlProp333.xml><?xml version="1.0" encoding="utf-8"?>
<formControlPr xmlns="http://schemas.microsoft.com/office/spreadsheetml/2009/9/main" objectType="GBox" noThreeD="1"/>
</file>

<file path=xl/ctrlProps/ctrlProp334.xml><?xml version="1.0" encoding="utf-8"?>
<formControlPr xmlns="http://schemas.microsoft.com/office/spreadsheetml/2009/9/main" objectType="GBox" noThreeD="1"/>
</file>

<file path=xl/ctrlProps/ctrlProp335.xml><?xml version="1.0" encoding="utf-8"?>
<formControlPr xmlns="http://schemas.microsoft.com/office/spreadsheetml/2009/9/main" objectType="GBox" noThreeD="1"/>
</file>

<file path=xl/ctrlProps/ctrlProp336.xml><?xml version="1.0" encoding="utf-8"?>
<formControlPr xmlns="http://schemas.microsoft.com/office/spreadsheetml/2009/9/main" objectType="GBox" noThreeD="1"/>
</file>

<file path=xl/ctrlProps/ctrlProp337.xml><?xml version="1.0" encoding="utf-8"?>
<formControlPr xmlns="http://schemas.microsoft.com/office/spreadsheetml/2009/9/main" objectType="GBox" noThreeD="1"/>
</file>

<file path=xl/ctrlProps/ctrlProp338.xml><?xml version="1.0" encoding="utf-8"?>
<formControlPr xmlns="http://schemas.microsoft.com/office/spreadsheetml/2009/9/main" objectType="GBox" noThreeD="1"/>
</file>

<file path=xl/ctrlProps/ctrlProp339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GBox" noThreeD="1"/>
</file>

<file path=xl/ctrlProps/ctrlProp341.xml><?xml version="1.0" encoding="utf-8"?>
<formControlPr xmlns="http://schemas.microsoft.com/office/spreadsheetml/2009/9/main" objectType="GBox" noThreeD="1"/>
</file>

<file path=xl/ctrlProps/ctrlProp342.xml><?xml version="1.0" encoding="utf-8"?>
<formControlPr xmlns="http://schemas.microsoft.com/office/spreadsheetml/2009/9/main" objectType="GBox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GBox" noThreeD="1"/>
</file>

<file path=xl/ctrlProps/ctrlProp345.xml><?xml version="1.0" encoding="utf-8"?>
<formControlPr xmlns="http://schemas.microsoft.com/office/spreadsheetml/2009/9/main" objectType="GBox" noThreeD="1"/>
</file>

<file path=xl/ctrlProps/ctrlProp346.xml><?xml version="1.0" encoding="utf-8"?>
<formControlPr xmlns="http://schemas.microsoft.com/office/spreadsheetml/2009/9/main" objectType="GBox" noThreeD="1"/>
</file>

<file path=xl/ctrlProps/ctrlProp347.xml><?xml version="1.0" encoding="utf-8"?>
<formControlPr xmlns="http://schemas.microsoft.com/office/spreadsheetml/2009/9/main" objectType="GBox" noThreeD="1"/>
</file>

<file path=xl/ctrlProps/ctrlProp348.xml><?xml version="1.0" encoding="utf-8"?>
<formControlPr xmlns="http://schemas.microsoft.com/office/spreadsheetml/2009/9/main" objectType="GBox" noThreeD="1"/>
</file>

<file path=xl/ctrlProps/ctrlProp349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50.xml><?xml version="1.0" encoding="utf-8"?>
<formControlPr xmlns="http://schemas.microsoft.com/office/spreadsheetml/2009/9/main" objectType="GBox" noThreeD="1"/>
</file>

<file path=xl/ctrlProps/ctrlProp351.xml><?xml version="1.0" encoding="utf-8"?>
<formControlPr xmlns="http://schemas.microsoft.com/office/spreadsheetml/2009/9/main" objectType="GBox" noThreeD="1"/>
</file>

<file path=xl/ctrlProps/ctrlProp352.xml><?xml version="1.0" encoding="utf-8"?>
<formControlPr xmlns="http://schemas.microsoft.com/office/spreadsheetml/2009/9/main" objectType="GBox" noThreeD="1"/>
</file>

<file path=xl/ctrlProps/ctrlProp353.xml><?xml version="1.0" encoding="utf-8"?>
<formControlPr xmlns="http://schemas.microsoft.com/office/spreadsheetml/2009/9/main" objectType="GBox" noThreeD="1"/>
</file>

<file path=xl/ctrlProps/ctrlProp354.xml><?xml version="1.0" encoding="utf-8"?>
<formControlPr xmlns="http://schemas.microsoft.com/office/spreadsheetml/2009/9/main" objectType="GBox" noThreeD="1"/>
</file>

<file path=xl/ctrlProps/ctrlProp355.xml><?xml version="1.0" encoding="utf-8"?>
<formControlPr xmlns="http://schemas.microsoft.com/office/spreadsheetml/2009/9/main" objectType="GBox" noThreeD="1"/>
</file>

<file path=xl/ctrlProps/ctrlProp356.xml><?xml version="1.0" encoding="utf-8"?>
<formControlPr xmlns="http://schemas.microsoft.com/office/spreadsheetml/2009/9/main" objectType="GBox" noThreeD="1"/>
</file>

<file path=xl/ctrlProps/ctrlProp357.xml><?xml version="1.0" encoding="utf-8"?>
<formControlPr xmlns="http://schemas.microsoft.com/office/spreadsheetml/2009/9/main" objectType="GBox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checked="Checked" firstButton="1" fmlaLink="調査票入力!$J$505" lockText="1" noThreeD="1"/>
</file>

<file path=xl/ctrlProps/ctrlProp360.xml><?xml version="1.0" encoding="utf-8"?>
<formControlPr xmlns="http://schemas.microsoft.com/office/spreadsheetml/2009/9/main" objectType="GBox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GBox" noThreeD="1"/>
</file>

<file path=xl/ctrlProps/ctrlProp363.xml><?xml version="1.0" encoding="utf-8"?>
<formControlPr xmlns="http://schemas.microsoft.com/office/spreadsheetml/2009/9/main" objectType="GBox" noThreeD="1"/>
</file>

<file path=xl/ctrlProps/ctrlProp364.xml><?xml version="1.0" encoding="utf-8"?>
<formControlPr xmlns="http://schemas.microsoft.com/office/spreadsheetml/2009/9/main" objectType="Radio" lockText="1" noThreeD="1"/>
</file>

<file path=xl/ctrlProps/ctrlProp365.xml><?xml version="1.0" encoding="utf-8"?>
<formControlPr xmlns="http://schemas.microsoft.com/office/spreadsheetml/2009/9/main" objectType="Radio" lockText="1" noThreeD="1"/>
</file>

<file path=xl/ctrlProps/ctrlProp366.xml><?xml version="1.0" encoding="utf-8"?>
<formControlPr xmlns="http://schemas.microsoft.com/office/spreadsheetml/2009/9/main" objectType="Radio" lockText="1" noThreeD="1"/>
</file>

<file path=xl/ctrlProps/ctrlProp367.xml><?xml version="1.0" encoding="utf-8"?>
<formControlPr xmlns="http://schemas.microsoft.com/office/spreadsheetml/2009/9/main" objectType="Radio" lockText="1" noThreeD="1"/>
</file>

<file path=xl/ctrlProps/ctrlProp368.xml><?xml version="1.0" encoding="utf-8"?>
<formControlPr xmlns="http://schemas.microsoft.com/office/spreadsheetml/2009/9/main" objectType="Radio" lockText="1" noThreeD="1"/>
</file>

<file path=xl/ctrlProps/ctrlProp369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70.xml><?xml version="1.0" encoding="utf-8"?>
<formControlPr xmlns="http://schemas.microsoft.com/office/spreadsheetml/2009/9/main" objectType="Radio" lockText="1" noThreeD="1"/>
</file>

<file path=xl/ctrlProps/ctrlProp371.xml><?xml version="1.0" encoding="utf-8"?>
<formControlPr xmlns="http://schemas.microsoft.com/office/spreadsheetml/2009/9/main" objectType="Radio" lockText="1" noThreeD="1"/>
</file>

<file path=xl/ctrlProps/ctrlProp372.xml><?xml version="1.0" encoding="utf-8"?>
<formControlPr xmlns="http://schemas.microsoft.com/office/spreadsheetml/2009/9/main" objectType="Radio" lockText="1" noThreeD="1"/>
</file>

<file path=xl/ctrlProps/ctrlProp373.xml><?xml version="1.0" encoding="utf-8"?>
<formControlPr xmlns="http://schemas.microsoft.com/office/spreadsheetml/2009/9/main" objectType="Radio" lockText="1" noThreeD="1"/>
</file>

<file path=xl/ctrlProps/ctrlProp374.xml><?xml version="1.0" encoding="utf-8"?>
<formControlPr xmlns="http://schemas.microsoft.com/office/spreadsheetml/2009/9/main" objectType="Radio" lockText="1" noThreeD="1"/>
</file>

<file path=xl/ctrlProps/ctrlProp375.xml><?xml version="1.0" encoding="utf-8"?>
<formControlPr xmlns="http://schemas.microsoft.com/office/spreadsheetml/2009/9/main" objectType="Radio" lockText="1" noThreeD="1"/>
</file>

<file path=xl/ctrlProps/ctrlProp376.xml><?xml version="1.0" encoding="utf-8"?>
<formControlPr xmlns="http://schemas.microsoft.com/office/spreadsheetml/2009/9/main" objectType="Radio" lockText="1" noThreeD="1"/>
</file>

<file path=xl/ctrlProps/ctrlProp377.xml><?xml version="1.0" encoding="utf-8"?>
<formControlPr xmlns="http://schemas.microsoft.com/office/spreadsheetml/2009/9/main" objectType="Radio" lockText="1" noThreeD="1"/>
</file>

<file path=xl/ctrlProps/ctrlProp378.xml><?xml version="1.0" encoding="utf-8"?>
<formControlPr xmlns="http://schemas.microsoft.com/office/spreadsheetml/2009/9/main" objectType="Radio" lockText="1" noThreeD="1"/>
</file>

<file path=xl/ctrlProps/ctrlProp379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80.xml><?xml version="1.0" encoding="utf-8"?>
<formControlPr xmlns="http://schemas.microsoft.com/office/spreadsheetml/2009/9/main" objectType="Radio" checked="Checked" firstButton="1" fmlaLink="調査票入力!$J$513" lockText="1" noThreeD="1"/>
</file>

<file path=xl/ctrlProps/ctrlProp381.xml><?xml version="1.0" encoding="utf-8"?>
<formControlPr xmlns="http://schemas.microsoft.com/office/spreadsheetml/2009/9/main" objectType="Radio" lockText="1" noThreeD="1"/>
</file>

<file path=xl/ctrlProps/ctrlProp382.xml><?xml version="1.0" encoding="utf-8"?>
<formControlPr xmlns="http://schemas.microsoft.com/office/spreadsheetml/2009/9/main" objectType="Radio" lockText="1" noThreeD="1"/>
</file>

<file path=xl/ctrlProps/ctrlProp383.xml><?xml version="1.0" encoding="utf-8"?>
<formControlPr xmlns="http://schemas.microsoft.com/office/spreadsheetml/2009/9/main" objectType="GBox" noThreeD="1"/>
</file>

<file path=xl/ctrlProps/ctrlProp384.xml><?xml version="1.0" encoding="utf-8"?>
<formControlPr xmlns="http://schemas.microsoft.com/office/spreadsheetml/2009/9/main" objectType="GBox" noThreeD="1"/>
</file>

<file path=xl/ctrlProps/ctrlProp385.xml><?xml version="1.0" encoding="utf-8"?>
<formControlPr xmlns="http://schemas.microsoft.com/office/spreadsheetml/2009/9/main" objectType="GBox" noThreeD="1"/>
</file>

<file path=xl/ctrlProps/ctrlProp386.xml><?xml version="1.0" encoding="utf-8"?>
<formControlPr xmlns="http://schemas.microsoft.com/office/spreadsheetml/2009/9/main" objectType="Radio" checked="Checked" firstButton="1" fmlaLink="調査票入力!$J$509" lockText="1" noThreeD="1"/>
</file>

<file path=xl/ctrlProps/ctrlProp387.xml><?xml version="1.0" encoding="utf-8"?>
<formControlPr xmlns="http://schemas.microsoft.com/office/spreadsheetml/2009/9/main" objectType="Radio" lockText="1" noThreeD="1"/>
</file>

<file path=xl/ctrlProps/ctrlProp388.xml><?xml version="1.0" encoding="utf-8"?>
<formControlPr xmlns="http://schemas.microsoft.com/office/spreadsheetml/2009/9/main" objectType="Radio" lockText="1" noThreeD="1"/>
</file>

<file path=xl/ctrlProps/ctrlProp389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lockText="1" noThreeD="1"/>
</file>

<file path=xl/ctrlProps/ctrlProp390.xml><?xml version="1.0" encoding="utf-8"?>
<formControlPr xmlns="http://schemas.microsoft.com/office/spreadsheetml/2009/9/main" objectType="Radio" checked="Checked" firstButton="1" fmlaLink="調査票入力!$J$510" lockText="1" noThreeD="1"/>
</file>

<file path=xl/ctrlProps/ctrlProp391.xml><?xml version="1.0" encoding="utf-8"?>
<formControlPr xmlns="http://schemas.microsoft.com/office/spreadsheetml/2009/9/main" objectType="Radio" lockText="1" noThreeD="1"/>
</file>

<file path=xl/ctrlProps/ctrlProp392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checked="Checked" firstButton="1" fmlaLink="調査票入力!J506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checked="Checked" firstButton="1" fmlaLink="調査票入力!J507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fmlaLink="調査票入力!J508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firstButton="1" fmlaLink="調査票入力!$J$512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checked="Checked" firstButton="1" fmlaLink="調査票入力!$J$514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checked="Checked" firstButton="1" fmlaLink="調査票入力!$J$515" lockText="1" noThreeD="1"/>
</file>

<file path=xl/ctrlProps/ctrlProp6.xml><?xml version="1.0" encoding="utf-8"?>
<formControlPr xmlns="http://schemas.microsoft.com/office/spreadsheetml/2009/9/main" objectType="Radio" checked="Checked" firstButton="1" fmlaLink="調査票入力!J499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fmlaLink="調査票入力!$J$516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firstButton="1" fmlaLink="調査票入力!$J$517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checked="Checked" firstButton="1" fmlaLink="調査票入力!$J$518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checked="Checked" firstButton="1" fmlaLink="調査票入力!$J$519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checked="Checked" firstButton="1" fmlaLink="調査票入力!$J$520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checked="Checked" firstButton="1" fmlaLink="調査票入力!$J$52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checked="Checked" firstButton="1" fmlaLink="調査票入力!$J$522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checked="Checked" firstButton="1" fmlaLink="調査票入力!$J$523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checked="Checked" firstButton="1" fmlaLink="調査票入力!$J$524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checked="Checked" firstButton="1" fmlaLink="調査票入力!$J$525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checked="Checked" firstButton="1" fmlaLink="調査票入力!$J$526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checked="Checked" firstButton="1" fmlaLink="調査票入力!$J$527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</xdr:row>
          <xdr:rowOff>3726</xdr:rowOff>
        </xdr:from>
        <xdr:to>
          <xdr:col>2</xdr:col>
          <xdr:colOff>1360</xdr:colOff>
          <xdr:row>9</xdr:row>
          <xdr:rowOff>3726</xdr:rowOff>
        </xdr:to>
        <xdr:grpSp>
          <xdr:nvGrpSpPr>
            <xdr:cNvPr id="38" name="グループ化 37"/>
            <xdr:cNvGrpSpPr/>
          </xdr:nvGrpSpPr>
          <xdr:grpSpPr>
            <a:xfrm>
              <a:off x="0" y="775251"/>
              <a:ext cx="706210" cy="647700"/>
              <a:chOff x="2198905" y="1665502"/>
              <a:chExt cx="707572" cy="653143"/>
            </a:xfrm>
          </xdr:grpSpPr>
          <xdr:grpSp>
            <xdr:nvGrpSpPr>
              <xdr:cNvPr id="39" name="グループ化 38"/>
              <xdr:cNvGrpSpPr/>
            </xdr:nvGrpSpPr>
            <xdr:grpSpPr>
              <a:xfrm>
                <a:off x="2264230" y="1670972"/>
                <a:ext cx="239486" cy="643536"/>
                <a:chOff x="0" y="742965"/>
                <a:chExt cx="352425" cy="638173"/>
              </a:xfrm>
            </xdr:grpSpPr>
            <xdr:sp macro="" textlink="">
              <xdr:nvSpPr>
                <xdr:cNvPr id="6172" name="Option Button 28" hidden="1">
                  <a:extLst>
                    <a:ext uri="{63B3BB69-23CF-44E3-9099-C40C66FF867C}">
                      <a14:compatExt spid="_x0000_s6172"/>
                    </a:ext>
                  </a:extLst>
                </xdr:cNvPr>
                <xdr:cNvSpPr/>
              </xdr:nvSpPr>
              <xdr:spPr bwMode="auto">
                <a:xfrm>
                  <a:off x="0" y="742965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73" name="Option Button 29" hidden="1">
                  <a:extLst>
                    <a:ext uri="{63B3BB69-23CF-44E3-9099-C40C66FF867C}">
                      <a14:compatExt spid="_x0000_s6173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74" name="Option Button 30" hidden="1">
                  <a:extLst>
                    <a:ext uri="{63B3BB69-23CF-44E3-9099-C40C66FF867C}">
                      <a14:compatExt spid="_x0000_s6174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75" name="Option Button 31" hidden="1">
                  <a:extLst>
                    <a:ext uri="{63B3BB69-23CF-44E3-9099-C40C66FF867C}">
                      <a14:compatExt spid="_x0000_s6175"/>
                    </a:ext>
                  </a:extLst>
                </xdr:cNvPr>
                <xdr:cNvSpPr/>
              </xdr:nvSpPr>
              <xdr:spPr bwMode="auto">
                <a:xfrm>
                  <a:off x="0" y="1219212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176" name="Group Box 32" hidden="1">
                <a:extLst>
                  <a:ext uri="{63B3BB69-23CF-44E3-9099-C40C66FF867C}">
                    <a14:compatExt spid="_x0000_s6176"/>
                  </a:ext>
                </a:extLst>
              </xdr:cNvPr>
              <xdr:cNvSpPr/>
            </xdr:nvSpPr>
            <xdr:spPr bwMode="auto">
              <a:xfrm>
                <a:off x="2198905" y="1665502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</xdr:colOff>
          <xdr:row>11</xdr:row>
          <xdr:rowOff>1985</xdr:rowOff>
        </xdr:from>
        <xdr:to>
          <xdr:col>2</xdr:col>
          <xdr:colOff>1359</xdr:colOff>
          <xdr:row>15</xdr:row>
          <xdr:rowOff>1</xdr:rowOff>
        </xdr:to>
        <xdr:grpSp>
          <xdr:nvGrpSpPr>
            <xdr:cNvPr id="45" name="グループ化 44"/>
            <xdr:cNvGrpSpPr/>
          </xdr:nvGrpSpPr>
          <xdr:grpSpPr>
            <a:xfrm>
              <a:off x="-1" y="1678385"/>
              <a:ext cx="706210" cy="645716"/>
              <a:chOff x="2198905" y="1665495"/>
              <a:chExt cx="707572" cy="653143"/>
            </a:xfrm>
          </xdr:grpSpPr>
          <xdr:grpSp>
            <xdr:nvGrpSpPr>
              <xdr:cNvPr id="46" name="グループ化 45"/>
              <xdr:cNvGrpSpPr/>
            </xdr:nvGrpSpPr>
            <xdr:grpSpPr>
              <a:xfrm>
                <a:off x="2264230" y="1670967"/>
                <a:ext cx="239486" cy="643535"/>
                <a:chOff x="0" y="742960"/>
                <a:chExt cx="352425" cy="638172"/>
              </a:xfrm>
            </xdr:grpSpPr>
            <xdr:sp macro="" textlink="">
              <xdr:nvSpPr>
                <xdr:cNvPr id="6177" name="Option Button 33" hidden="1">
                  <a:extLst>
                    <a:ext uri="{63B3BB69-23CF-44E3-9099-C40C66FF867C}">
                      <a14:compatExt spid="_x0000_s6177"/>
                    </a:ext>
                  </a:extLst>
                </xdr:cNvPr>
                <xdr:cNvSpPr/>
              </xdr:nvSpPr>
              <xdr:spPr bwMode="auto">
                <a:xfrm>
                  <a:off x="0" y="742960"/>
                  <a:ext cx="352425" cy="16192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78" name="Option Button 34" hidden="1">
                  <a:extLst>
                    <a:ext uri="{63B3BB69-23CF-44E3-9099-C40C66FF867C}">
                      <a14:compatExt spid="_x0000_s6178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79" name="Option Button 35" hidden="1">
                  <a:extLst>
                    <a:ext uri="{63B3BB69-23CF-44E3-9099-C40C66FF867C}">
                      <a14:compatExt spid="_x0000_s6179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80" name="Option Button 36" hidden="1">
                  <a:extLst>
                    <a:ext uri="{63B3BB69-23CF-44E3-9099-C40C66FF867C}">
                      <a14:compatExt spid="_x0000_s6180"/>
                    </a:ext>
                  </a:extLst>
                </xdr:cNvPr>
                <xdr:cNvSpPr/>
              </xdr:nvSpPr>
              <xdr:spPr bwMode="auto">
                <a:xfrm>
                  <a:off x="0" y="1219206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181" name="Group Box 37" hidden="1">
                <a:extLst>
                  <a:ext uri="{63B3BB69-23CF-44E3-9099-C40C66FF867C}">
                    <a14:compatExt spid="_x0000_s6181"/>
                  </a:ext>
                </a:extLst>
              </xdr:cNvPr>
              <xdr:cNvSpPr/>
            </xdr:nvSpPr>
            <xdr:spPr bwMode="auto">
              <a:xfrm>
                <a:off x="2198905" y="1665495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</xdr:colOff>
          <xdr:row>17</xdr:row>
          <xdr:rowOff>3726</xdr:rowOff>
        </xdr:from>
        <xdr:to>
          <xdr:col>2</xdr:col>
          <xdr:colOff>1359</xdr:colOff>
          <xdr:row>21</xdr:row>
          <xdr:rowOff>3726</xdr:rowOff>
        </xdr:to>
        <xdr:grpSp>
          <xdr:nvGrpSpPr>
            <xdr:cNvPr id="52" name="グループ化 51"/>
            <xdr:cNvGrpSpPr/>
          </xdr:nvGrpSpPr>
          <xdr:grpSpPr>
            <a:xfrm>
              <a:off x="-1" y="2585001"/>
              <a:ext cx="706210" cy="647700"/>
              <a:chOff x="2198905" y="1665504"/>
              <a:chExt cx="707572" cy="653143"/>
            </a:xfrm>
          </xdr:grpSpPr>
          <xdr:grpSp>
            <xdr:nvGrpSpPr>
              <xdr:cNvPr id="53" name="グループ化 52"/>
              <xdr:cNvGrpSpPr/>
            </xdr:nvGrpSpPr>
            <xdr:grpSpPr>
              <a:xfrm>
                <a:off x="2264230" y="1670965"/>
                <a:ext cx="239486" cy="643508"/>
                <a:chOff x="0" y="742960"/>
                <a:chExt cx="352425" cy="638147"/>
              </a:xfrm>
            </xdr:grpSpPr>
            <xdr:sp macro="" textlink="">
              <xdr:nvSpPr>
                <xdr:cNvPr id="6182" name="Option Button 38" hidden="1">
                  <a:extLst>
                    <a:ext uri="{63B3BB69-23CF-44E3-9099-C40C66FF867C}">
                      <a14:compatExt spid="_x0000_s6182"/>
                    </a:ext>
                  </a:extLst>
                </xdr:cNvPr>
                <xdr:cNvSpPr/>
              </xdr:nvSpPr>
              <xdr:spPr bwMode="auto">
                <a:xfrm>
                  <a:off x="0" y="742960"/>
                  <a:ext cx="352425" cy="1618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83" name="Option Button 39" hidden="1">
                  <a:extLst>
                    <a:ext uri="{63B3BB69-23CF-44E3-9099-C40C66FF867C}">
                      <a14:compatExt spid="_x0000_s6183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84" name="Option Button 40" hidden="1">
                  <a:extLst>
                    <a:ext uri="{63B3BB69-23CF-44E3-9099-C40C66FF867C}">
                      <a14:compatExt spid="_x0000_s6184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85" name="Option Button 41" hidden="1">
                  <a:extLst>
                    <a:ext uri="{63B3BB69-23CF-44E3-9099-C40C66FF867C}">
                      <a14:compatExt spid="_x0000_s6185"/>
                    </a:ext>
                  </a:extLst>
                </xdr:cNvPr>
                <xdr:cNvSpPr/>
              </xdr:nvSpPr>
              <xdr:spPr bwMode="auto">
                <a:xfrm>
                  <a:off x="0" y="1219211"/>
                  <a:ext cx="352425" cy="16189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186" name="Group Box 42" hidden="1">
                <a:extLst>
                  <a:ext uri="{63B3BB69-23CF-44E3-9099-C40C66FF867C}">
                    <a14:compatExt spid="_x0000_s6186"/>
                  </a:ext>
                </a:extLst>
              </xdr:cNvPr>
              <xdr:cNvSpPr/>
            </xdr:nvSpPr>
            <xdr:spPr bwMode="auto">
              <a:xfrm>
                <a:off x="2198905" y="1665504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</xdr:colOff>
          <xdr:row>23</xdr:row>
          <xdr:rowOff>0</xdr:rowOff>
        </xdr:from>
        <xdr:to>
          <xdr:col>2</xdr:col>
          <xdr:colOff>1359</xdr:colOff>
          <xdr:row>27</xdr:row>
          <xdr:rowOff>3726</xdr:rowOff>
        </xdr:to>
        <xdr:grpSp>
          <xdr:nvGrpSpPr>
            <xdr:cNvPr id="59" name="グループ化 58"/>
            <xdr:cNvGrpSpPr/>
          </xdr:nvGrpSpPr>
          <xdr:grpSpPr>
            <a:xfrm>
              <a:off x="-1" y="3486150"/>
              <a:ext cx="706210" cy="651426"/>
              <a:chOff x="2198905" y="1665533"/>
              <a:chExt cx="707572" cy="653143"/>
            </a:xfrm>
          </xdr:grpSpPr>
          <xdr:grpSp>
            <xdr:nvGrpSpPr>
              <xdr:cNvPr id="60" name="グループ化 59"/>
              <xdr:cNvGrpSpPr/>
            </xdr:nvGrpSpPr>
            <xdr:grpSpPr>
              <a:xfrm>
                <a:off x="2264230" y="1671008"/>
                <a:ext cx="239486" cy="643489"/>
                <a:chOff x="0" y="742996"/>
                <a:chExt cx="352425" cy="638128"/>
              </a:xfrm>
            </xdr:grpSpPr>
            <xdr:sp macro="" textlink="">
              <xdr:nvSpPr>
                <xdr:cNvPr id="6187" name="Option Button 43" hidden="1">
                  <a:extLst>
                    <a:ext uri="{63B3BB69-23CF-44E3-9099-C40C66FF867C}">
                      <a14:compatExt spid="_x0000_s6187"/>
                    </a:ext>
                  </a:extLst>
                </xdr:cNvPr>
                <xdr:cNvSpPr/>
              </xdr:nvSpPr>
              <xdr:spPr bwMode="auto">
                <a:xfrm>
                  <a:off x="0" y="742996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88" name="Option Button 44" hidden="1">
                  <a:extLst>
                    <a:ext uri="{63B3BB69-23CF-44E3-9099-C40C66FF867C}">
                      <a14:compatExt spid="_x0000_s6188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89" name="Option Button 45" hidden="1">
                  <a:extLst>
                    <a:ext uri="{63B3BB69-23CF-44E3-9099-C40C66FF867C}">
                      <a14:compatExt spid="_x0000_s6189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90" name="Option Button 46" hidden="1">
                  <a:extLst>
                    <a:ext uri="{63B3BB69-23CF-44E3-9099-C40C66FF867C}">
                      <a14:compatExt spid="_x0000_s6190"/>
                    </a:ext>
                  </a:extLst>
                </xdr:cNvPr>
                <xdr:cNvSpPr/>
              </xdr:nvSpPr>
              <xdr:spPr bwMode="auto">
                <a:xfrm>
                  <a:off x="0" y="1219198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191" name="Group Box 47" hidden="1">
                <a:extLst>
                  <a:ext uri="{63B3BB69-23CF-44E3-9099-C40C66FF867C}">
                    <a14:compatExt spid="_x0000_s6191"/>
                  </a:ext>
                </a:extLst>
              </xdr:cNvPr>
              <xdr:cNvSpPr/>
            </xdr:nvSpPr>
            <xdr:spPr bwMode="auto">
              <a:xfrm>
                <a:off x="2198905" y="1665533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</xdr:colOff>
          <xdr:row>29</xdr:row>
          <xdr:rowOff>3726</xdr:rowOff>
        </xdr:from>
        <xdr:to>
          <xdr:col>2</xdr:col>
          <xdr:colOff>1359</xdr:colOff>
          <xdr:row>33</xdr:row>
          <xdr:rowOff>3726</xdr:rowOff>
        </xdr:to>
        <xdr:grpSp>
          <xdr:nvGrpSpPr>
            <xdr:cNvPr id="66" name="グループ化 65"/>
            <xdr:cNvGrpSpPr/>
          </xdr:nvGrpSpPr>
          <xdr:grpSpPr>
            <a:xfrm>
              <a:off x="-1" y="4394751"/>
              <a:ext cx="706210" cy="647700"/>
              <a:chOff x="2198905" y="1665503"/>
              <a:chExt cx="707572" cy="653143"/>
            </a:xfrm>
          </xdr:grpSpPr>
          <xdr:grpSp>
            <xdr:nvGrpSpPr>
              <xdr:cNvPr id="67" name="グループ化 66"/>
              <xdr:cNvGrpSpPr/>
            </xdr:nvGrpSpPr>
            <xdr:grpSpPr>
              <a:xfrm>
                <a:off x="2264230" y="1670972"/>
                <a:ext cx="239486" cy="643525"/>
                <a:chOff x="0" y="742965"/>
                <a:chExt cx="352425" cy="638162"/>
              </a:xfrm>
            </xdr:grpSpPr>
            <xdr:sp macro="" textlink="">
              <xdr:nvSpPr>
                <xdr:cNvPr id="6192" name="Option Button 48" hidden="1">
                  <a:extLst>
                    <a:ext uri="{63B3BB69-23CF-44E3-9099-C40C66FF867C}">
                      <a14:compatExt spid="_x0000_s6192"/>
                    </a:ext>
                  </a:extLst>
                </xdr:cNvPr>
                <xdr:cNvSpPr/>
              </xdr:nvSpPr>
              <xdr:spPr bwMode="auto">
                <a:xfrm>
                  <a:off x="0" y="742965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93" name="Option Button 49" hidden="1">
                  <a:extLst>
                    <a:ext uri="{63B3BB69-23CF-44E3-9099-C40C66FF867C}">
                      <a14:compatExt spid="_x0000_s6193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94" name="Option Button 50" hidden="1">
                  <a:extLst>
                    <a:ext uri="{63B3BB69-23CF-44E3-9099-C40C66FF867C}">
                      <a14:compatExt spid="_x0000_s6194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95" name="Option Button 51" hidden="1">
                  <a:extLst>
                    <a:ext uri="{63B3BB69-23CF-44E3-9099-C40C66FF867C}">
                      <a14:compatExt spid="_x0000_s6195"/>
                    </a:ext>
                  </a:extLst>
                </xdr:cNvPr>
                <xdr:cNvSpPr/>
              </xdr:nvSpPr>
              <xdr:spPr bwMode="auto">
                <a:xfrm>
                  <a:off x="0" y="1219201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196" name="Group Box 52" hidden="1">
                <a:extLst>
                  <a:ext uri="{63B3BB69-23CF-44E3-9099-C40C66FF867C}">
                    <a14:compatExt spid="_x0000_s6196"/>
                  </a:ext>
                </a:extLst>
              </xdr:cNvPr>
              <xdr:cNvSpPr/>
            </xdr:nvSpPr>
            <xdr:spPr bwMode="auto">
              <a:xfrm>
                <a:off x="2198905" y="1665503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</xdr:colOff>
          <xdr:row>35</xdr:row>
          <xdr:rowOff>0</xdr:rowOff>
        </xdr:from>
        <xdr:to>
          <xdr:col>2</xdr:col>
          <xdr:colOff>1359</xdr:colOff>
          <xdr:row>39</xdr:row>
          <xdr:rowOff>1984</xdr:rowOff>
        </xdr:to>
        <xdr:grpSp>
          <xdr:nvGrpSpPr>
            <xdr:cNvPr id="73" name="グループ化 72"/>
            <xdr:cNvGrpSpPr/>
          </xdr:nvGrpSpPr>
          <xdr:grpSpPr>
            <a:xfrm>
              <a:off x="-1" y="5295900"/>
              <a:ext cx="706210" cy="649684"/>
              <a:chOff x="2198905" y="1665511"/>
              <a:chExt cx="707572" cy="653143"/>
            </a:xfrm>
          </xdr:grpSpPr>
          <xdr:grpSp>
            <xdr:nvGrpSpPr>
              <xdr:cNvPr id="74" name="グループ化 73"/>
              <xdr:cNvGrpSpPr/>
            </xdr:nvGrpSpPr>
            <xdr:grpSpPr>
              <a:xfrm>
                <a:off x="2264230" y="1670983"/>
                <a:ext cx="239486" cy="643502"/>
                <a:chOff x="0" y="742978"/>
                <a:chExt cx="352425" cy="638141"/>
              </a:xfrm>
            </xdr:grpSpPr>
            <xdr:sp macro="" textlink="">
              <xdr:nvSpPr>
                <xdr:cNvPr id="6197" name="Option Button 53" hidden="1">
                  <a:extLst>
                    <a:ext uri="{63B3BB69-23CF-44E3-9099-C40C66FF867C}">
                      <a14:compatExt spid="_x0000_s6197"/>
                    </a:ext>
                  </a:extLst>
                </xdr:cNvPr>
                <xdr:cNvSpPr/>
              </xdr:nvSpPr>
              <xdr:spPr bwMode="auto">
                <a:xfrm>
                  <a:off x="0" y="742978"/>
                  <a:ext cx="352425" cy="161940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98" name="Option Button 54" hidden="1">
                  <a:extLst>
                    <a:ext uri="{63B3BB69-23CF-44E3-9099-C40C66FF867C}">
                      <a14:compatExt spid="_x0000_s6198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199" name="Option Button 55" hidden="1">
                  <a:extLst>
                    <a:ext uri="{63B3BB69-23CF-44E3-9099-C40C66FF867C}">
                      <a14:compatExt spid="_x0000_s6199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00" name="Option Button 56" hidden="1">
                  <a:extLst>
                    <a:ext uri="{63B3BB69-23CF-44E3-9099-C40C66FF867C}">
                      <a14:compatExt spid="_x0000_s6200"/>
                    </a:ext>
                  </a:extLst>
                </xdr:cNvPr>
                <xdr:cNvSpPr/>
              </xdr:nvSpPr>
              <xdr:spPr bwMode="auto">
                <a:xfrm>
                  <a:off x="0" y="1219184"/>
                  <a:ext cx="352425" cy="16193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201" name="Group Box 57" hidden="1">
                <a:extLst>
                  <a:ext uri="{63B3BB69-23CF-44E3-9099-C40C66FF867C}">
                    <a14:compatExt spid="_x0000_s6201"/>
                  </a:ext>
                </a:extLst>
              </xdr:cNvPr>
              <xdr:cNvSpPr/>
            </xdr:nvSpPr>
            <xdr:spPr bwMode="auto">
              <a:xfrm>
                <a:off x="2198905" y="1665511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</xdr:colOff>
          <xdr:row>41</xdr:row>
          <xdr:rowOff>3726</xdr:rowOff>
        </xdr:from>
        <xdr:to>
          <xdr:col>2</xdr:col>
          <xdr:colOff>1359</xdr:colOff>
          <xdr:row>45</xdr:row>
          <xdr:rowOff>3726</xdr:rowOff>
        </xdr:to>
        <xdr:grpSp>
          <xdr:nvGrpSpPr>
            <xdr:cNvPr id="80" name="グループ化 79"/>
            <xdr:cNvGrpSpPr/>
          </xdr:nvGrpSpPr>
          <xdr:grpSpPr>
            <a:xfrm>
              <a:off x="-1" y="6204501"/>
              <a:ext cx="706210" cy="647700"/>
              <a:chOff x="2198905" y="1665502"/>
              <a:chExt cx="707572" cy="653143"/>
            </a:xfrm>
          </xdr:grpSpPr>
          <xdr:grpSp>
            <xdr:nvGrpSpPr>
              <xdr:cNvPr id="81" name="グループ化 80"/>
              <xdr:cNvGrpSpPr/>
            </xdr:nvGrpSpPr>
            <xdr:grpSpPr>
              <a:xfrm>
                <a:off x="2264230" y="1670972"/>
                <a:ext cx="239486" cy="643536"/>
                <a:chOff x="0" y="742965"/>
                <a:chExt cx="352425" cy="638173"/>
              </a:xfrm>
            </xdr:grpSpPr>
            <xdr:sp macro="" textlink="">
              <xdr:nvSpPr>
                <xdr:cNvPr id="6202" name="Option Button 58" hidden="1">
                  <a:extLst>
                    <a:ext uri="{63B3BB69-23CF-44E3-9099-C40C66FF867C}">
                      <a14:compatExt spid="_x0000_s6202"/>
                    </a:ext>
                  </a:extLst>
                </xdr:cNvPr>
                <xdr:cNvSpPr/>
              </xdr:nvSpPr>
              <xdr:spPr bwMode="auto">
                <a:xfrm>
                  <a:off x="0" y="742965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03" name="Option Button 59" hidden="1">
                  <a:extLst>
                    <a:ext uri="{63B3BB69-23CF-44E3-9099-C40C66FF867C}">
                      <a14:compatExt spid="_x0000_s6203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04" name="Option Button 60" hidden="1">
                  <a:extLst>
                    <a:ext uri="{63B3BB69-23CF-44E3-9099-C40C66FF867C}">
                      <a14:compatExt spid="_x0000_s6204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05" name="Option Button 61" hidden="1">
                  <a:extLst>
                    <a:ext uri="{63B3BB69-23CF-44E3-9099-C40C66FF867C}">
                      <a14:compatExt spid="_x0000_s6205"/>
                    </a:ext>
                  </a:extLst>
                </xdr:cNvPr>
                <xdr:cNvSpPr/>
              </xdr:nvSpPr>
              <xdr:spPr bwMode="auto">
                <a:xfrm>
                  <a:off x="0" y="1219212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206" name="Group Box 62" hidden="1">
                <a:extLst>
                  <a:ext uri="{63B3BB69-23CF-44E3-9099-C40C66FF867C}">
                    <a14:compatExt spid="_x0000_s6206"/>
                  </a:ext>
                </a:extLst>
              </xdr:cNvPr>
              <xdr:cNvSpPr/>
            </xdr:nvSpPr>
            <xdr:spPr bwMode="auto">
              <a:xfrm>
                <a:off x="2198905" y="1665502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</xdr:colOff>
          <xdr:row>47</xdr:row>
          <xdr:rowOff>3726</xdr:rowOff>
        </xdr:from>
        <xdr:to>
          <xdr:col>2</xdr:col>
          <xdr:colOff>1359</xdr:colOff>
          <xdr:row>51</xdr:row>
          <xdr:rowOff>3726</xdr:rowOff>
        </xdr:to>
        <xdr:grpSp>
          <xdr:nvGrpSpPr>
            <xdr:cNvPr id="87" name="グループ化 86"/>
            <xdr:cNvGrpSpPr/>
          </xdr:nvGrpSpPr>
          <xdr:grpSpPr>
            <a:xfrm>
              <a:off x="-1" y="7109376"/>
              <a:ext cx="706210" cy="647700"/>
              <a:chOff x="2198905" y="1665501"/>
              <a:chExt cx="707572" cy="653143"/>
            </a:xfrm>
          </xdr:grpSpPr>
          <xdr:grpSp>
            <xdr:nvGrpSpPr>
              <xdr:cNvPr id="88" name="グループ化 87"/>
              <xdr:cNvGrpSpPr/>
            </xdr:nvGrpSpPr>
            <xdr:grpSpPr>
              <a:xfrm>
                <a:off x="2264230" y="1670971"/>
                <a:ext cx="239486" cy="643538"/>
                <a:chOff x="0" y="742964"/>
                <a:chExt cx="352425" cy="638175"/>
              </a:xfrm>
            </xdr:grpSpPr>
            <xdr:sp macro="" textlink="">
              <xdr:nvSpPr>
                <xdr:cNvPr id="6207" name="Option Button 63" hidden="1">
                  <a:extLst>
                    <a:ext uri="{63B3BB69-23CF-44E3-9099-C40C66FF867C}">
                      <a14:compatExt spid="_x0000_s6207"/>
                    </a:ext>
                  </a:extLst>
                </xdr:cNvPr>
                <xdr:cNvSpPr/>
              </xdr:nvSpPr>
              <xdr:spPr bwMode="auto">
                <a:xfrm>
                  <a:off x="0" y="74296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08" name="Option Button 64" hidden="1">
                  <a:extLst>
                    <a:ext uri="{63B3BB69-23CF-44E3-9099-C40C66FF867C}">
                      <a14:compatExt spid="_x0000_s6208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09" name="Option Button 65" hidden="1">
                  <a:extLst>
                    <a:ext uri="{63B3BB69-23CF-44E3-9099-C40C66FF867C}">
                      <a14:compatExt spid="_x0000_s6209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10" name="Option Button 66" hidden="1">
                  <a:extLst>
                    <a:ext uri="{63B3BB69-23CF-44E3-9099-C40C66FF867C}">
                      <a14:compatExt spid="_x0000_s6210"/>
                    </a:ext>
                  </a:extLst>
                </xdr:cNvPr>
                <xdr:cNvSpPr/>
              </xdr:nvSpPr>
              <xdr:spPr bwMode="auto">
                <a:xfrm>
                  <a:off x="0" y="1219213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211" name="Group Box 67" hidden="1">
                <a:extLst>
                  <a:ext uri="{63B3BB69-23CF-44E3-9099-C40C66FF867C}">
                    <a14:compatExt spid="_x0000_s6211"/>
                  </a:ext>
                </a:extLst>
              </xdr:cNvPr>
              <xdr:cNvSpPr/>
            </xdr:nvSpPr>
            <xdr:spPr bwMode="auto">
              <a:xfrm>
                <a:off x="2198905" y="1665501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</xdr:colOff>
          <xdr:row>53</xdr:row>
          <xdr:rowOff>3726</xdr:rowOff>
        </xdr:from>
        <xdr:to>
          <xdr:col>2</xdr:col>
          <xdr:colOff>1359</xdr:colOff>
          <xdr:row>57</xdr:row>
          <xdr:rowOff>3726</xdr:rowOff>
        </xdr:to>
        <xdr:grpSp>
          <xdr:nvGrpSpPr>
            <xdr:cNvPr id="94" name="グループ化 93"/>
            <xdr:cNvGrpSpPr/>
          </xdr:nvGrpSpPr>
          <xdr:grpSpPr>
            <a:xfrm>
              <a:off x="-1" y="8014251"/>
              <a:ext cx="706210" cy="647700"/>
              <a:chOff x="2198905" y="1665501"/>
              <a:chExt cx="707572" cy="653143"/>
            </a:xfrm>
          </xdr:grpSpPr>
          <xdr:grpSp>
            <xdr:nvGrpSpPr>
              <xdr:cNvPr id="95" name="グループ化 94"/>
              <xdr:cNvGrpSpPr/>
            </xdr:nvGrpSpPr>
            <xdr:grpSpPr>
              <a:xfrm>
                <a:off x="2264230" y="1670971"/>
                <a:ext cx="239486" cy="643538"/>
                <a:chOff x="0" y="742964"/>
                <a:chExt cx="352425" cy="638175"/>
              </a:xfrm>
            </xdr:grpSpPr>
            <xdr:sp macro="" textlink="">
              <xdr:nvSpPr>
                <xdr:cNvPr id="6212" name="Option Button 68" hidden="1">
                  <a:extLst>
                    <a:ext uri="{63B3BB69-23CF-44E3-9099-C40C66FF867C}">
                      <a14:compatExt spid="_x0000_s6212"/>
                    </a:ext>
                  </a:extLst>
                </xdr:cNvPr>
                <xdr:cNvSpPr/>
              </xdr:nvSpPr>
              <xdr:spPr bwMode="auto">
                <a:xfrm>
                  <a:off x="0" y="74296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13" name="Option Button 69" hidden="1">
                  <a:extLst>
                    <a:ext uri="{63B3BB69-23CF-44E3-9099-C40C66FF867C}">
                      <a14:compatExt spid="_x0000_s6213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14" name="Option Button 70" hidden="1">
                  <a:extLst>
                    <a:ext uri="{63B3BB69-23CF-44E3-9099-C40C66FF867C}">
                      <a14:compatExt spid="_x0000_s6214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15" name="Option Button 71" hidden="1">
                  <a:extLst>
                    <a:ext uri="{63B3BB69-23CF-44E3-9099-C40C66FF867C}">
                      <a14:compatExt spid="_x0000_s6215"/>
                    </a:ext>
                  </a:extLst>
                </xdr:cNvPr>
                <xdr:cNvSpPr/>
              </xdr:nvSpPr>
              <xdr:spPr bwMode="auto">
                <a:xfrm>
                  <a:off x="0" y="1219213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216" name="Group Box 72" hidden="1">
                <a:extLst>
                  <a:ext uri="{63B3BB69-23CF-44E3-9099-C40C66FF867C}">
                    <a14:compatExt spid="_x0000_s6216"/>
                  </a:ext>
                </a:extLst>
              </xdr:cNvPr>
              <xdr:cNvSpPr/>
            </xdr:nvSpPr>
            <xdr:spPr bwMode="auto">
              <a:xfrm>
                <a:off x="2198905" y="1665501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-1</xdr:colOff>
          <xdr:row>59</xdr:row>
          <xdr:rowOff>1985</xdr:rowOff>
        </xdr:from>
        <xdr:to>
          <xdr:col>2</xdr:col>
          <xdr:colOff>1359</xdr:colOff>
          <xdr:row>63</xdr:row>
          <xdr:rowOff>1</xdr:rowOff>
        </xdr:to>
        <xdr:grpSp>
          <xdr:nvGrpSpPr>
            <xdr:cNvPr id="101" name="グループ化 100"/>
            <xdr:cNvGrpSpPr/>
          </xdr:nvGrpSpPr>
          <xdr:grpSpPr>
            <a:xfrm>
              <a:off x="-1" y="8917385"/>
              <a:ext cx="706210" cy="645716"/>
              <a:chOff x="2198905" y="1665495"/>
              <a:chExt cx="707572" cy="653143"/>
            </a:xfrm>
          </xdr:grpSpPr>
          <xdr:grpSp>
            <xdr:nvGrpSpPr>
              <xdr:cNvPr id="102" name="グループ化 101"/>
              <xdr:cNvGrpSpPr/>
            </xdr:nvGrpSpPr>
            <xdr:grpSpPr>
              <a:xfrm>
                <a:off x="2264230" y="1670967"/>
                <a:ext cx="239486" cy="643535"/>
                <a:chOff x="0" y="742960"/>
                <a:chExt cx="352425" cy="638172"/>
              </a:xfrm>
            </xdr:grpSpPr>
            <xdr:sp macro="" textlink="">
              <xdr:nvSpPr>
                <xdr:cNvPr id="6217" name="Option Button 73" hidden="1">
                  <a:extLst>
                    <a:ext uri="{63B3BB69-23CF-44E3-9099-C40C66FF867C}">
                      <a14:compatExt spid="_x0000_s6217"/>
                    </a:ext>
                  </a:extLst>
                </xdr:cNvPr>
                <xdr:cNvSpPr/>
              </xdr:nvSpPr>
              <xdr:spPr bwMode="auto">
                <a:xfrm>
                  <a:off x="0" y="742960"/>
                  <a:ext cx="352425" cy="161928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18" name="Option Button 74" hidden="1">
                  <a:extLst>
                    <a:ext uri="{63B3BB69-23CF-44E3-9099-C40C66FF867C}">
                      <a14:compatExt spid="_x0000_s6218"/>
                    </a:ext>
                  </a:extLst>
                </xdr:cNvPr>
                <xdr:cNvSpPr/>
              </xdr:nvSpPr>
              <xdr:spPr bwMode="auto">
                <a:xfrm>
                  <a:off x="0" y="904874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19" name="Option Button 75" hidden="1">
                  <a:extLst>
                    <a:ext uri="{63B3BB69-23CF-44E3-9099-C40C66FF867C}">
                      <a14:compatExt spid="_x0000_s6219"/>
                    </a:ext>
                  </a:extLst>
                </xdr:cNvPr>
                <xdr:cNvSpPr/>
              </xdr:nvSpPr>
              <xdr:spPr bwMode="auto">
                <a:xfrm>
                  <a:off x="0" y="1066799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  <xdr:sp macro="" textlink="">
              <xdr:nvSpPr>
                <xdr:cNvPr id="6220" name="Option Button 76" hidden="1">
                  <a:extLst>
                    <a:ext uri="{63B3BB69-23CF-44E3-9099-C40C66FF867C}">
                      <a14:compatExt spid="_x0000_s6220"/>
                    </a:ext>
                  </a:extLst>
                </xdr:cNvPr>
                <xdr:cNvSpPr/>
              </xdr:nvSpPr>
              <xdr:spPr bwMode="auto">
                <a:xfrm>
                  <a:off x="0" y="1219206"/>
                  <a:ext cx="352425" cy="16192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>
                      <a:solidFill>
                        <a:srgbClr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w="9525">
                      <a:solidFill>
                        <a:srgbClr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sp>
          </xdr:grpSp>
          <xdr:sp macro="" textlink="">
            <xdr:nvSpPr>
              <xdr:cNvPr id="6221" name="Group Box 77" hidden="1">
                <a:extLst>
                  <a:ext uri="{63B3BB69-23CF-44E3-9099-C40C66FF867C}">
                    <a14:compatExt spid="_x0000_s6221"/>
                  </a:ext>
                </a:extLst>
              </xdr:cNvPr>
              <xdr:cNvSpPr/>
            </xdr:nvSpPr>
            <xdr:spPr bwMode="auto">
              <a:xfrm>
                <a:off x="2198905" y="1665495"/>
                <a:ext cx="707572" cy="653143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65875</xdr:colOff>
          <xdr:row>65</xdr:row>
          <xdr:rowOff>5521</xdr:rowOff>
        </xdr:from>
        <xdr:to>
          <xdr:col>1</xdr:col>
          <xdr:colOff>0</xdr:colOff>
          <xdr:row>67</xdr:row>
          <xdr:rowOff>0</xdr:rowOff>
        </xdr:to>
        <xdr:grpSp>
          <xdr:nvGrpSpPr>
            <xdr:cNvPr id="100" name="グループ化 99"/>
            <xdr:cNvGrpSpPr/>
          </xdr:nvGrpSpPr>
          <xdr:grpSpPr>
            <a:xfrm>
              <a:off x="65875" y="9825796"/>
              <a:ext cx="286550" cy="318329"/>
              <a:chOff x="0" y="742960"/>
              <a:chExt cx="352425" cy="323867"/>
            </a:xfrm>
          </xdr:grpSpPr>
          <xdr:sp macro="" textlink="">
            <xdr:nvSpPr>
              <xdr:cNvPr id="6255" name="Option Button 111" hidden="1">
                <a:extLst>
                  <a:ext uri="{63B3BB69-23CF-44E3-9099-C40C66FF867C}">
                    <a14:compatExt spid="_x0000_s6255"/>
                  </a:ext>
                </a:extLst>
              </xdr:cNvPr>
              <xdr:cNvSpPr/>
            </xdr:nvSpPr>
            <xdr:spPr bwMode="auto">
              <a:xfrm>
                <a:off x="0" y="742960"/>
                <a:ext cx="352425" cy="1619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256" name="Option Button 112" hidden="1">
                <a:extLst>
                  <a:ext uri="{63B3BB69-23CF-44E3-9099-C40C66FF867C}">
                    <a14:compatExt spid="_x0000_s6256"/>
                  </a:ext>
                </a:extLst>
              </xdr:cNvPr>
              <xdr:cNvSpPr/>
            </xdr:nvSpPr>
            <xdr:spPr bwMode="auto">
              <a:xfrm>
                <a:off x="0" y="904901"/>
                <a:ext cx="352425" cy="1619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86</xdr:row>
          <xdr:rowOff>0</xdr:rowOff>
        </xdr:from>
        <xdr:to>
          <xdr:col>1</xdr:col>
          <xdr:colOff>0</xdr:colOff>
          <xdr:row>87</xdr:row>
          <xdr:rowOff>0</xdr:rowOff>
        </xdr:to>
        <xdr:sp macro="" textlink="">
          <xdr:nvSpPr>
            <xdr:cNvPr id="6306" name="Option Button 162" hidden="1">
              <a:extLst>
                <a:ext uri="{63B3BB69-23CF-44E3-9099-C40C66FF867C}">
                  <a14:compatExt spid="_x0000_s6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87</xdr:row>
          <xdr:rowOff>0</xdr:rowOff>
        </xdr:from>
        <xdr:to>
          <xdr:col>1</xdr:col>
          <xdr:colOff>0</xdr:colOff>
          <xdr:row>88</xdr:row>
          <xdr:rowOff>9525</xdr:rowOff>
        </xdr:to>
        <xdr:sp macro="" textlink="">
          <xdr:nvSpPr>
            <xdr:cNvPr id="6308" name="Option Button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88</xdr:row>
          <xdr:rowOff>9525</xdr:rowOff>
        </xdr:from>
        <xdr:to>
          <xdr:col>1</xdr:col>
          <xdr:colOff>0</xdr:colOff>
          <xdr:row>89</xdr:row>
          <xdr:rowOff>19050</xdr:rowOff>
        </xdr:to>
        <xdr:sp macro="" textlink="">
          <xdr:nvSpPr>
            <xdr:cNvPr id="6309" name="Option Button 165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96</xdr:row>
          <xdr:rowOff>0</xdr:rowOff>
        </xdr:from>
        <xdr:to>
          <xdr:col>1</xdr:col>
          <xdr:colOff>0</xdr:colOff>
          <xdr:row>97</xdr:row>
          <xdr:rowOff>0</xdr:rowOff>
        </xdr:to>
        <xdr:sp macro="" textlink="">
          <xdr:nvSpPr>
            <xdr:cNvPr id="6313" name="Option Button 169" hidden="1">
              <a:extLst>
                <a:ext uri="{63B3BB69-23CF-44E3-9099-C40C66FF867C}">
                  <a14:compatExt spid="_x0000_s6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97</xdr:row>
          <xdr:rowOff>0</xdr:rowOff>
        </xdr:from>
        <xdr:to>
          <xdr:col>1</xdr:col>
          <xdr:colOff>0</xdr:colOff>
          <xdr:row>98</xdr:row>
          <xdr:rowOff>9525</xdr:rowOff>
        </xdr:to>
        <xdr:sp macro="" textlink="">
          <xdr:nvSpPr>
            <xdr:cNvPr id="6314" name="Option Button 170" hidden="1">
              <a:extLst>
                <a:ext uri="{63B3BB69-23CF-44E3-9099-C40C66FF867C}">
                  <a14:compatExt spid="_x0000_s6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98</xdr:row>
          <xdr:rowOff>9525</xdr:rowOff>
        </xdr:from>
        <xdr:to>
          <xdr:col>1</xdr:col>
          <xdr:colOff>0</xdr:colOff>
          <xdr:row>99</xdr:row>
          <xdr:rowOff>19050</xdr:rowOff>
        </xdr:to>
        <xdr:sp macro="" textlink="">
          <xdr:nvSpPr>
            <xdr:cNvPr id="6315" name="Option Button 171" hidden="1">
              <a:extLst>
                <a:ext uri="{63B3BB69-23CF-44E3-9099-C40C66FF867C}">
                  <a14:compatExt spid="_x0000_s6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101</xdr:row>
          <xdr:rowOff>0</xdr:rowOff>
        </xdr:from>
        <xdr:to>
          <xdr:col>1</xdr:col>
          <xdr:colOff>0</xdr:colOff>
          <xdr:row>102</xdr:row>
          <xdr:rowOff>0</xdr:rowOff>
        </xdr:to>
        <xdr:sp macro="" textlink="">
          <xdr:nvSpPr>
            <xdr:cNvPr id="6316" name="Option Button 172" hidden="1">
              <a:extLst>
                <a:ext uri="{63B3BB69-23CF-44E3-9099-C40C66FF867C}">
                  <a14:compatExt spid="_x0000_s6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102</xdr:row>
          <xdr:rowOff>0</xdr:rowOff>
        </xdr:from>
        <xdr:to>
          <xdr:col>1</xdr:col>
          <xdr:colOff>0</xdr:colOff>
          <xdr:row>103</xdr:row>
          <xdr:rowOff>9525</xdr:rowOff>
        </xdr:to>
        <xdr:sp macro="" textlink="">
          <xdr:nvSpPr>
            <xdr:cNvPr id="6317" name="Option Button 173" hidden="1">
              <a:extLst>
                <a:ext uri="{63B3BB69-23CF-44E3-9099-C40C66FF867C}">
                  <a14:compatExt spid="_x0000_s6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103</xdr:row>
          <xdr:rowOff>9525</xdr:rowOff>
        </xdr:from>
        <xdr:to>
          <xdr:col>1</xdr:col>
          <xdr:colOff>0</xdr:colOff>
          <xdr:row>104</xdr:row>
          <xdr:rowOff>9525</xdr:rowOff>
        </xdr:to>
        <xdr:sp macro="" textlink="">
          <xdr:nvSpPr>
            <xdr:cNvPr id="6318" name="Option Button 174" hidden="1">
              <a:extLst>
                <a:ext uri="{63B3BB69-23CF-44E3-9099-C40C66FF867C}">
                  <a14:compatExt spid="_x0000_s6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96</xdr:row>
          <xdr:rowOff>0</xdr:rowOff>
        </xdr:from>
        <xdr:to>
          <xdr:col>1</xdr:col>
          <xdr:colOff>0</xdr:colOff>
          <xdr:row>99</xdr:row>
          <xdr:rowOff>19050</xdr:rowOff>
        </xdr:to>
        <xdr:sp macro="" textlink="">
          <xdr:nvSpPr>
            <xdr:cNvPr id="6319" name="Group Box 175" hidden="1">
              <a:extLst>
                <a:ext uri="{63B3BB69-23CF-44E3-9099-C40C66FF867C}">
                  <a14:compatExt spid="_x0000_s6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106</xdr:row>
          <xdr:rowOff>0</xdr:rowOff>
        </xdr:from>
        <xdr:to>
          <xdr:col>1</xdr:col>
          <xdr:colOff>0</xdr:colOff>
          <xdr:row>107</xdr:row>
          <xdr:rowOff>0</xdr:rowOff>
        </xdr:to>
        <xdr:sp macro="" textlink="">
          <xdr:nvSpPr>
            <xdr:cNvPr id="6321" name="Option Button 177" hidden="1">
              <a:extLst>
                <a:ext uri="{63B3BB69-23CF-44E3-9099-C40C66FF867C}">
                  <a14:compatExt spid="_x0000_s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107</xdr:row>
          <xdr:rowOff>0</xdr:rowOff>
        </xdr:from>
        <xdr:to>
          <xdr:col>1</xdr:col>
          <xdr:colOff>0</xdr:colOff>
          <xdr:row>108</xdr:row>
          <xdr:rowOff>9525</xdr:rowOff>
        </xdr:to>
        <xdr:sp macro="" textlink="">
          <xdr:nvSpPr>
            <xdr:cNvPr id="6322" name="Option Button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111</xdr:row>
          <xdr:rowOff>0</xdr:rowOff>
        </xdr:from>
        <xdr:to>
          <xdr:col>1</xdr:col>
          <xdr:colOff>0</xdr:colOff>
          <xdr:row>112</xdr:row>
          <xdr:rowOff>9525</xdr:rowOff>
        </xdr:to>
        <xdr:sp macro="" textlink="">
          <xdr:nvSpPr>
            <xdr:cNvPr id="6323" name="Option Button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112</xdr:row>
          <xdr:rowOff>0</xdr:rowOff>
        </xdr:from>
        <xdr:to>
          <xdr:col>1</xdr:col>
          <xdr:colOff>0</xdr:colOff>
          <xdr:row>113</xdr:row>
          <xdr:rowOff>9525</xdr:rowOff>
        </xdr:to>
        <xdr:sp macro="" textlink="">
          <xdr:nvSpPr>
            <xdr:cNvPr id="6324" name="Option Button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113</xdr:row>
          <xdr:rowOff>9525</xdr:rowOff>
        </xdr:from>
        <xdr:to>
          <xdr:col>1</xdr:col>
          <xdr:colOff>0</xdr:colOff>
          <xdr:row>114</xdr:row>
          <xdr:rowOff>9525</xdr:rowOff>
        </xdr:to>
        <xdr:sp macro="" textlink="">
          <xdr:nvSpPr>
            <xdr:cNvPr id="6325" name="Option Button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116</xdr:row>
          <xdr:rowOff>0</xdr:rowOff>
        </xdr:from>
        <xdr:to>
          <xdr:col>1</xdr:col>
          <xdr:colOff>0</xdr:colOff>
          <xdr:row>117</xdr:row>
          <xdr:rowOff>9525</xdr:rowOff>
        </xdr:to>
        <xdr:sp macro="" textlink="">
          <xdr:nvSpPr>
            <xdr:cNvPr id="6326" name="Option Button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117</xdr:row>
          <xdr:rowOff>0</xdr:rowOff>
        </xdr:from>
        <xdr:to>
          <xdr:col>1</xdr:col>
          <xdr:colOff>0</xdr:colOff>
          <xdr:row>118</xdr:row>
          <xdr:rowOff>9525</xdr:rowOff>
        </xdr:to>
        <xdr:sp macro="" textlink="">
          <xdr:nvSpPr>
            <xdr:cNvPr id="6327" name="Option Button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118</xdr:row>
          <xdr:rowOff>9525</xdr:rowOff>
        </xdr:from>
        <xdr:to>
          <xdr:col>1</xdr:col>
          <xdr:colOff>0</xdr:colOff>
          <xdr:row>119</xdr:row>
          <xdr:rowOff>9525</xdr:rowOff>
        </xdr:to>
        <xdr:sp macro="" textlink="">
          <xdr:nvSpPr>
            <xdr:cNvPr id="6328" name="Option Button 184" hidden="1">
              <a:extLst>
                <a:ext uri="{63B3BB69-23CF-44E3-9099-C40C66FF867C}">
                  <a14:compatExt spid="_x0000_s6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121</xdr:row>
          <xdr:rowOff>0</xdr:rowOff>
        </xdr:from>
        <xdr:to>
          <xdr:col>1</xdr:col>
          <xdr:colOff>0</xdr:colOff>
          <xdr:row>122</xdr:row>
          <xdr:rowOff>9525</xdr:rowOff>
        </xdr:to>
        <xdr:sp macro="" textlink="">
          <xdr:nvSpPr>
            <xdr:cNvPr id="6329" name="Option Button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122</xdr:row>
          <xdr:rowOff>0</xdr:rowOff>
        </xdr:from>
        <xdr:to>
          <xdr:col>1</xdr:col>
          <xdr:colOff>0</xdr:colOff>
          <xdr:row>123</xdr:row>
          <xdr:rowOff>19050</xdr:rowOff>
        </xdr:to>
        <xdr:sp macro="" textlink="">
          <xdr:nvSpPr>
            <xdr:cNvPr id="6330" name="Option Button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123</xdr:row>
          <xdr:rowOff>9525</xdr:rowOff>
        </xdr:from>
        <xdr:to>
          <xdr:col>1</xdr:col>
          <xdr:colOff>0</xdr:colOff>
          <xdr:row>124</xdr:row>
          <xdr:rowOff>9525</xdr:rowOff>
        </xdr:to>
        <xdr:sp macro="" textlink="">
          <xdr:nvSpPr>
            <xdr:cNvPr id="6331" name="Option Button 187" hidden="1">
              <a:extLst>
                <a:ext uri="{63B3BB69-23CF-44E3-9099-C40C66FF867C}">
                  <a14:compatExt spid="_x0000_s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126</xdr:row>
          <xdr:rowOff>0</xdr:rowOff>
        </xdr:from>
        <xdr:to>
          <xdr:col>1</xdr:col>
          <xdr:colOff>0</xdr:colOff>
          <xdr:row>127</xdr:row>
          <xdr:rowOff>0</xdr:rowOff>
        </xdr:to>
        <xdr:sp macro="" textlink="">
          <xdr:nvSpPr>
            <xdr:cNvPr id="6332" name="Option Button 188" hidden="1">
              <a:extLst>
                <a:ext uri="{63B3BB69-23CF-44E3-9099-C40C66FF867C}">
                  <a14:compatExt spid="_x0000_s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127</xdr:row>
          <xdr:rowOff>0</xdr:rowOff>
        </xdr:from>
        <xdr:to>
          <xdr:col>1</xdr:col>
          <xdr:colOff>0</xdr:colOff>
          <xdr:row>128</xdr:row>
          <xdr:rowOff>19050</xdr:rowOff>
        </xdr:to>
        <xdr:sp macro="" textlink="">
          <xdr:nvSpPr>
            <xdr:cNvPr id="6333" name="Option Button 189" hidden="1">
              <a:extLst>
                <a:ext uri="{63B3BB69-23CF-44E3-9099-C40C66FF867C}">
                  <a14:compatExt spid="_x0000_s6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128</xdr:row>
          <xdr:rowOff>9525</xdr:rowOff>
        </xdr:from>
        <xdr:to>
          <xdr:col>1</xdr:col>
          <xdr:colOff>0</xdr:colOff>
          <xdr:row>129</xdr:row>
          <xdr:rowOff>9525</xdr:rowOff>
        </xdr:to>
        <xdr:sp macro="" textlink="">
          <xdr:nvSpPr>
            <xdr:cNvPr id="6334" name="Option Button 190" hidden="1">
              <a:extLst>
                <a:ext uri="{63B3BB69-23CF-44E3-9099-C40C66FF867C}">
                  <a14:compatExt spid="_x0000_s6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131</xdr:row>
          <xdr:rowOff>0</xdr:rowOff>
        </xdr:from>
        <xdr:to>
          <xdr:col>1</xdr:col>
          <xdr:colOff>0</xdr:colOff>
          <xdr:row>132</xdr:row>
          <xdr:rowOff>0</xdr:rowOff>
        </xdr:to>
        <xdr:sp macro="" textlink="">
          <xdr:nvSpPr>
            <xdr:cNvPr id="6335" name="Option Button 191" hidden="1">
              <a:extLst>
                <a:ext uri="{63B3BB69-23CF-44E3-9099-C40C66FF867C}">
                  <a14:compatExt spid="_x0000_s6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132</xdr:row>
          <xdr:rowOff>0</xdr:rowOff>
        </xdr:from>
        <xdr:to>
          <xdr:col>1</xdr:col>
          <xdr:colOff>0</xdr:colOff>
          <xdr:row>133</xdr:row>
          <xdr:rowOff>19050</xdr:rowOff>
        </xdr:to>
        <xdr:sp macro="" textlink="">
          <xdr:nvSpPr>
            <xdr:cNvPr id="6336" name="Option Button 192" hidden="1">
              <a:extLst>
                <a:ext uri="{63B3BB69-23CF-44E3-9099-C40C66FF867C}">
                  <a14:compatExt spid="_x0000_s6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133</xdr:row>
          <xdr:rowOff>9525</xdr:rowOff>
        </xdr:from>
        <xdr:to>
          <xdr:col>1</xdr:col>
          <xdr:colOff>0</xdr:colOff>
          <xdr:row>134</xdr:row>
          <xdr:rowOff>9525</xdr:rowOff>
        </xdr:to>
        <xdr:sp macro="" textlink="">
          <xdr:nvSpPr>
            <xdr:cNvPr id="6337" name="Option Button 193" hidden="1">
              <a:extLst>
                <a:ext uri="{63B3BB69-23CF-44E3-9099-C40C66FF867C}">
                  <a14:compatExt spid="_x0000_s6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136</xdr:row>
          <xdr:rowOff>0</xdr:rowOff>
        </xdr:from>
        <xdr:to>
          <xdr:col>1</xdr:col>
          <xdr:colOff>0</xdr:colOff>
          <xdr:row>137</xdr:row>
          <xdr:rowOff>0</xdr:rowOff>
        </xdr:to>
        <xdr:sp macro="" textlink="">
          <xdr:nvSpPr>
            <xdr:cNvPr id="6338" name="Option Button 194" hidden="1">
              <a:extLst>
                <a:ext uri="{63B3BB69-23CF-44E3-9099-C40C66FF867C}">
                  <a14:compatExt spid="_x0000_s6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137</xdr:row>
          <xdr:rowOff>0</xdr:rowOff>
        </xdr:from>
        <xdr:to>
          <xdr:col>1</xdr:col>
          <xdr:colOff>0</xdr:colOff>
          <xdr:row>138</xdr:row>
          <xdr:rowOff>19050</xdr:rowOff>
        </xdr:to>
        <xdr:sp macro="" textlink="">
          <xdr:nvSpPr>
            <xdr:cNvPr id="6339" name="Option Button 195" hidden="1">
              <a:extLst>
                <a:ext uri="{63B3BB69-23CF-44E3-9099-C40C66FF867C}">
                  <a14:compatExt spid="_x0000_s6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138</xdr:row>
          <xdr:rowOff>9525</xdr:rowOff>
        </xdr:from>
        <xdr:to>
          <xdr:col>1</xdr:col>
          <xdr:colOff>0</xdr:colOff>
          <xdr:row>139</xdr:row>
          <xdr:rowOff>19050</xdr:rowOff>
        </xdr:to>
        <xdr:sp macro="" textlink="">
          <xdr:nvSpPr>
            <xdr:cNvPr id="6340" name="Option Button 196" hidden="1">
              <a:extLst>
                <a:ext uri="{63B3BB69-23CF-44E3-9099-C40C66FF867C}">
                  <a14:compatExt spid="_x0000_s6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141</xdr:row>
          <xdr:rowOff>0</xdr:rowOff>
        </xdr:from>
        <xdr:to>
          <xdr:col>1</xdr:col>
          <xdr:colOff>0</xdr:colOff>
          <xdr:row>142</xdr:row>
          <xdr:rowOff>0</xdr:rowOff>
        </xdr:to>
        <xdr:sp macro="" textlink="">
          <xdr:nvSpPr>
            <xdr:cNvPr id="6341" name="Option Button 197" hidden="1">
              <a:extLst>
                <a:ext uri="{63B3BB69-23CF-44E3-9099-C40C66FF867C}">
                  <a14:compatExt spid="_x0000_s6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142</xdr:row>
          <xdr:rowOff>0</xdr:rowOff>
        </xdr:from>
        <xdr:to>
          <xdr:col>1</xdr:col>
          <xdr:colOff>0</xdr:colOff>
          <xdr:row>143</xdr:row>
          <xdr:rowOff>9525</xdr:rowOff>
        </xdr:to>
        <xdr:sp macro="" textlink="">
          <xdr:nvSpPr>
            <xdr:cNvPr id="6342" name="Option Button 198" hidden="1">
              <a:extLst>
                <a:ext uri="{63B3BB69-23CF-44E3-9099-C40C66FF867C}">
                  <a14:compatExt spid="_x0000_s6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143</xdr:row>
          <xdr:rowOff>9525</xdr:rowOff>
        </xdr:from>
        <xdr:to>
          <xdr:col>1</xdr:col>
          <xdr:colOff>0</xdr:colOff>
          <xdr:row>144</xdr:row>
          <xdr:rowOff>19050</xdr:rowOff>
        </xdr:to>
        <xdr:sp macro="" textlink="">
          <xdr:nvSpPr>
            <xdr:cNvPr id="6343" name="Option Button 199" hidden="1">
              <a:extLst>
                <a:ext uri="{63B3BB69-23CF-44E3-9099-C40C66FF867C}">
                  <a14:compatExt spid="_x0000_s6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146</xdr:row>
          <xdr:rowOff>0</xdr:rowOff>
        </xdr:from>
        <xdr:to>
          <xdr:col>1</xdr:col>
          <xdr:colOff>0</xdr:colOff>
          <xdr:row>147</xdr:row>
          <xdr:rowOff>0</xdr:rowOff>
        </xdr:to>
        <xdr:sp macro="" textlink="">
          <xdr:nvSpPr>
            <xdr:cNvPr id="6344" name="Option Button 200" hidden="1">
              <a:extLst>
                <a:ext uri="{63B3BB69-23CF-44E3-9099-C40C66FF867C}">
                  <a14:compatExt spid="_x0000_s6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147</xdr:row>
          <xdr:rowOff>0</xdr:rowOff>
        </xdr:from>
        <xdr:to>
          <xdr:col>1</xdr:col>
          <xdr:colOff>0</xdr:colOff>
          <xdr:row>148</xdr:row>
          <xdr:rowOff>9525</xdr:rowOff>
        </xdr:to>
        <xdr:sp macro="" textlink="">
          <xdr:nvSpPr>
            <xdr:cNvPr id="6345" name="Option Button 201" hidden="1">
              <a:extLst>
                <a:ext uri="{63B3BB69-23CF-44E3-9099-C40C66FF867C}">
                  <a14:compatExt spid="_x0000_s6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148</xdr:row>
          <xdr:rowOff>9525</xdr:rowOff>
        </xdr:from>
        <xdr:to>
          <xdr:col>1</xdr:col>
          <xdr:colOff>0</xdr:colOff>
          <xdr:row>149</xdr:row>
          <xdr:rowOff>19050</xdr:rowOff>
        </xdr:to>
        <xdr:sp macro="" textlink="">
          <xdr:nvSpPr>
            <xdr:cNvPr id="6346" name="Option Button 202" hidden="1">
              <a:extLst>
                <a:ext uri="{63B3BB69-23CF-44E3-9099-C40C66FF867C}">
                  <a14:compatExt spid="_x0000_s6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151</xdr:row>
          <xdr:rowOff>0</xdr:rowOff>
        </xdr:from>
        <xdr:to>
          <xdr:col>1</xdr:col>
          <xdr:colOff>0</xdr:colOff>
          <xdr:row>152</xdr:row>
          <xdr:rowOff>0</xdr:rowOff>
        </xdr:to>
        <xdr:sp macro="" textlink="">
          <xdr:nvSpPr>
            <xdr:cNvPr id="6347" name="Option Button 203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152</xdr:row>
          <xdr:rowOff>0</xdr:rowOff>
        </xdr:from>
        <xdr:to>
          <xdr:col>1</xdr:col>
          <xdr:colOff>0</xdr:colOff>
          <xdr:row>153</xdr:row>
          <xdr:rowOff>9525</xdr:rowOff>
        </xdr:to>
        <xdr:sp macro="" textlink="">
          <xdr:nvSpPr>
            <xdr:cNvPr id="6348" name="Option Button 204" hidden="1">
              <a:extLst>
                <a:ext uri="{63B3BB69-23CF-44E3-9099-C40C66FF867C}">
                  <a14:compatExt spid="_x0000_s6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153</xdr:row>
          <xdr:rowOff>9525</xdr:rowOff>
        </xdr:from>
        <xdr:to>
          <xdr:col>1</xdr:col>
          <xdr:colOff>0</xdr:colOff>
          <xdr:row>154</xdr:row>
          <xdr:rowOff>9525</xdr:rowOff>
        </xdr:to>
        <xdr:sp macro="" textlink="">
          <xdr:nvSpPr>
            <xdr:cNvPr id="6349" name="Option Button 205" hidden="1">
              <a:extLst>
                <a:ext uri="{63B3BB69-23CF-44E3-9099-C40C66FF867C}">
                  <a14:compatExt spid="_x0000_s6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158</xdr:row>
          <xdr:rowOff>0</xdr:rowOff>
        </xdr:from>
        <xdr:to>
          <xdr:col>1</xdr:col>
          <xdr:colOff>0</xdr:colOff>
          <xdr:row>159</xdr:row>
          <xdr:rowOff>0</xdr:rowOff>
        </xdr:to>
        <xdr:sp macro="" textlink="">
          <xdr:nvSpPr>
            <xdr:cNvPr id="6350" name="Option Button 206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159</xdr:row>
          <xdr:rowOff>0</xdr:rowOff>
        </xdr:from>
        <xdr:to>
          <xdr:col>1</xdr:col>
          <xdr:colOff>0</xdr:colOff>
          <xdr:row>160</xdr:row>
          <xdr:rowOff>9525</xdr:rowOff>
        </xdr:to>
        <xdr:sp macro="" textlink="">
          <xdr:nvSpPr>
            <xdr:cNvPr id="6351" name="Option Button 207" hidden="1">
              <a:extLst>
                <a:ext uri="{63B3BB69-23CF-44E3-9099-C40C66FF867C}">
                  <a14:compatExt spid="_x0000_s6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160</xdr:row>
          <xdr:rowOff>0</xdr:rowOff>
        </xdr:from>
        <xdr:to>
          <xdr:col>1</xdr:col>
          <xdr:colOff>0</xdr:colOff>
          <xdr:row>161</xdr:row>
          <xdr:rowOff>19050</xdr:rowOff>
        </xdr:to>
        <xdr:sp macro="" textlink="">
          <xdr:nvSpPr>
            <xdr:cNvPr id="6352" name="Option Button 208" hidden="1">
              <a:extLst>
                <a:ext uri="{63B3BB69-23CF-44E3-9099-C40C66FF867C}">
                  <a14:compatExt spid="_x0000_s6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161</xdr:row>
          <xdr:rowOff>9525</xdr:rowOff>
        </xdr:from>
        <xdr:to>
          <xdr:col>1</xdr:col>
          <xdr:colOff>0</xdr:colOff>
          <xdr:row>162</xdr:row>
          <xdr:rowOff>9525</xdr:rowOff>
        </xdr:to>
        <xdr:sp macro="" textlink="">
          <xdr:nvSpPr>
            <xdr:cNvPr id="6353" name="Option Button 209" hidden="1">
              <a:extLst>
                <a:ext uri="{63B3BB69-23CF-44E3-9099-C40C66FF867C}">
                  <a14:compatExt spid="_x0000_s6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162</xdr:row>
          <xdr:rowOff>9525</xdr:rowOff>
        </xdr:from>
        <xdr:to>
          <xdr:col>1</xdr:col>
          <xdr:colOff>0</xdr:colOff>
          <xdr:row>163</xdr:row>
          <xdr:rowOff>19050</xdr:rowOff>
        </xdr:to>
        <xdr:sp macro="" textlink="">
          <xdr:nvSpPr>
            <xdr:cNvPr id="6354" name="Option Button 210" hidden="1">
              <a:extLst>
                <a:ext uri="{63B3BB69-23CF-44E3-9099-C40C66FF867C}">
                  <a14:compatExt spid="_x0000_s6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163</xdr:row>
          <xdr:rowOff>19050</xdr:rowOff>
        </xdr:from>
        <xdr:to>
          <xdr:col>1</xdr:col>
          <xdr:colOff>0</xdr:colOff>
          <xdr:row>164</xdr:row>
          <xdr:rowOff>19050</xdr:rowOff>
        </xdr:to>
        <xdr:sp macro="" textlink="">
          <xdr:nvSpPr>
            <xdr:cNvPr id="6355" name="Option Button 211" hidden="1">
              <a:extLst>
                <a:ext uri="{63B3BB69-23CF-44E3-9099-C40C66FF867C}">
                  <a14:compatExt spid="_x0000_s6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166</xdr:row>
          <xdr:rowOff>0</xdr:rowOff>
        </xdr:from>
        <xdr:to>
          <xdr:col>1</xdr:col>
          <xdr:colOff>0</xdr:colOff>
          <xdr:row>167</xdr:row>
          <xdr:rowOff>0</xdr:rowOff>
        </xdr:to>
        <xdr:sp macro="" textlink="">
          <xdr:nvSpPr>
            <xdr:cNvPr id="6356" name="Option Button 212" hidden="1">
              <a:extLst>
                <a:ext uri="{63B3BB69-23CF-44E3-9099-C40C66FF867C}">
                  <a14:compatExt spid="_x0000_s6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167</xdr:row>
          <xdr:rowOff>0</xdr:rowOff>
        </xdr:from>
        <xdr:to>
          <xdr:col>1</xdr:col>
          <xdr:colOff>0</xdr:colOff>
          <xdr:row>168</xdr:row>
          <xdr:rowOff>9525</xdr:rowOff>
        </xdr:to>
        <xdr:sp macro="" textlink="">
          <xdr:nvSpPr>
            <xdr:cNvPr id="6357" name="Option Button 213" hidden="1">
              <a:extLst>
                <a:ext uri="{63B3BB69-23CF-44E3-9099-C40C66FF867C}">
                  <a14:compatExt spid="_x0000_s6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168</xdr:row>
          <xdr:rowOff>9525</xdr:rowOff>
        </xdr:from>
        <xdr:to>
          <xdr:col>1</xdr:col>
          <xdr:colOff>0</xdr:colOff>
          <xdr:row>169</xdr:row>
          <xdr:rowOff>9525</xdr:rowOff>
        </xdr:to>
        <xdr:sp macro="" textlink="">
          <xdr:nvSpPr>
            <xdr:cNvPr id="6358" name="Option Button 214" hidden="1">
              <a:extLst>
                <a:ext uri="{63B3BB69-23CF-44E3-9099-C40C66FF867C}">
                  <a14:compatExt spid="_x0000_s6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169</xdr:row>
          <xdr:rowOff>9525</xdr:rowOff>
        </xdr:from>
        <xdr:to>
          <xdr:col>1</xdr:col>
          <xdr:colOff>0</xdr:colOff>
          <xdr:row>170</xdr:row>
          <xdr:rowOff>19050</xdr:rowOff>
        </xdr:to>
        <xdr:sp macro="" textlink="">
          <xdr:nvSpPr>
            <xdr:cNvPr id="6359" name="Option Button 215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170</xdr:row>
          <xdr:rowOff>9525</xdr:rowOff>
        </xdr:from>
        <xdr:to>
          <xdr:col>1</xdr:col>
          <xdr:colOff>0</xdr:colOff>
          <xdr:row>171</xdr:row>
          <xdr:rowOff>19050</xdr:rowOff>
        </xdr:to>
        <xdr:sp macro="" textlink="">
          <xdr:nvSpPr>
            <xdr:cNvPr id="6360" name="Option Button 216" hidden="1">
              <a:extLst>
                <a:ext uri="{63B3BB69-23CF-44E3-9099-C40C66FF867C}">
                  <a14:compatExt spid="_x0000_s6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171</xdr:row>
          <xdr:rowOff>19050</xdr:rowOff>
        </xdr:from>
        <xdr:to>
          <xdr:col>1</xdr:col>
          <xdr:colOff>0</xdr:colOff>
          <xdr:row>172</xdr:row>
          <xdr:rowOff>19050</xdr:rowOff>
        </xdr:to>
        <xdr:sp macro="" textlink="">
          <xdr:nvSpPr>
            <xdr:cNvPr id="6361" name="Option Button 217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174</xdr:row>
          <xdr:rowOff>0</xdr:rowOff>
        </xdr:from>
        <xdr:to>
          <xdr:col>1</xdr:col>
          <xdr:colOff>0</xdr:colOff>
          <xdr:row>175</xdr:row>
          <xdr:rowOff>9525</xdr:rowOff>
        </xdr:to>
        <xdr:sp macro="" textlink="">
          <xdr:nvSpPr>
            <xdr:cNvPr id="6362" name="Option Button 218" hidden="1">
              <a:extLst>
                <a:ext uri="{63B3BB69-23CF-44E3-9099-C40C66FF867C}">
                  <a14:compatExt spid="_x0000_s6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175</xdr:row>
          <xdr:rowOff>0</xdr:rowOff>
        </xdr:from>
        <xdr:to>
          <xdr:col>1</xdr:col>
          <xdr:colOff>0</xdr:colOff>
          <xdr:row>176</xdr:row>
          <xdr:rowOff>19050</xdr:rowOff>
        </xdr:to>
        <xdr:sp macro="" textlink="">
          <xdr:nvSpPr>
            <xdr:cNvPr id="6363" name="Option Button 219" hidden="1">
              <a:extLst>
                <a:ext uri="{63B3BB69-23CF-44E3-9099-C40C66FF867C}">
                  <a14:compatExt spid="_x0000_s6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176</xdr:row>
          <xdr:rowOff>9525</xdr:rowOff>
        </xdr:from>
        <xdr:to>
          <xdr:col>1</xdr:col>
          <xdr:colOff>0</xdr:colOff>
          <xdr:row>177</xdr:row>
          <xdr:rowOff>9525</xdr:rowOff>
        </xdr:to>
        <xdr:sp macro="" textlink="">
          <xdr:nvSpPr>
            <xdr:cNvPr id="6364" name="Option Button 220" hidden="1">
              <a:extLst>
                <a:ext uri="{63B3BB69-23CF-44E3-9099-C40C66FF867C}">
                  <a14:compatExt spid="_x0000_s6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177</xdr:row>
          <xdr:rowOff>9525</xdr:rowOff>
        </xdr:from>
        <xdr:to>
          <xdr:col>1</xdr:col>
          <xdr:colOff>0</xdr:colOff>
          <xdr:row>178</xdr:row>
          <xdr:rowOff>19050</xdr:rowOff>
        </xdr:to>
        <xdr:sp macro="" textlink="">
          <xdr:nvSpPr>
            <xdr:cNvPr id="6365" name="Option Button 221" hidden="1">
              <a:extLst>
                <a:ext uri="{63B3BB69-23CF-44E3-9099-C40C66FF867C}">
                  <a14:compatExt spid="_x0000_s6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178</xdr:row>
          <xdr:rowOff>19050</xdr:rowOff>
        </xdr:from>
        <xdr:to>
          <xdr:col>1</xdr:col>
          <xdr:colOff>0</xdr:colOff>
          <xdr:row>179</xdr:row>
          <xdr:rowOff>19050</xdr:rowOff>
        </xdr:to>
        <xdr:sp macro="" textlink="">
          <xdr:nvSpPr>
            <xdr:cNvPr id="6366" name="Option Button 222" hidden="1">
              <a:extLst>
                <a:ext uri="{63B3BB69-23CF-44E3-9099-C40C66FF867C}">
                  <a14:compatExt spid="_x0000_s6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181</xdr:row>
          <xdr:rowOff>0</xdr:rowOff>
        </xdr:from>
        <xdr:to>
          <xdr:col>1</xdr:col>
          <xdr:colOff>0</xdr:colOff>
          <xdr:row>182</xdr:row>
          <xdr:rowOff>0</xdr:rowOff>
        </xdr:to>
        <xdr:sp macro="" textlink="">
          <xdr:nvSpPr>
            <xdr:cNvPr id="6367" name="Option Button 223" hidden="1">
              <a:extLst>
                <a:ext uri="{63B3BB69-23CF-44E3-9099-C40C66FF867C}">
                  <a14:compatExt spid="_x0000_s6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182</xdr:row>
          <xdr:rowOff>0</xdr:rowOff>
        </xdr:from>
        <xdr:to>
          <xdr:col>1</xdr:col>
          <xdr:colOff>0</xdr:colOff>
          <xdr:row>183</xdr:row>
          <xdr:rowOff>9525</xdr:rowOff>
        </xdr:to>
        <xdr:sp macro="" textlink="">
          <xdr:nvSpPr>
            <xdr:cNvPr id="6368" name="Option Button 224" hidden="1">
              <a:extLst>
                <a:ext uri="{63B3BB69-23CF-44E3-9099-C40C66FF867C}">
                  <a14:compatExt spid="_x0000_s6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183</xdr:row>
          <xdr:rowOff>9525</xdr:rowOff>
        </xdr:from>
        <xdr:to>
          <xdr:col>1</xdr:col>
          <xdr:colOff>0</xdr:colOff>
          <xdr:row>184</xdr:row>
          <xdr:rowOff>9525</xdr:rowOff>
        </xdr:to>
        <xdr:sp macro="" textlink="">
          <xdr:nvSpPr>
            <xdr:cNvPr id="6369" name="Option Button 225" hidden="1">
              <a:extLst>
                <a:ext uri="{63B3BB69-23CF-44E3-9099-C40C66FF867C}">
                  <a14:compatExt spid="_x0000_s6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186</xdr:row>
          <xdr:rowOff>0</xdr:rowOff>
        </xdr:from>
        <xdr:to>
          <xdr:col>1</xdr:col>
          <xdr:colOff>0</xdr:colOff>
          <xdr:row>187</xdr:row>
          <xdr:rowOff>9525</xdr:rowOff>
        </xdr:to>
        <xdr:sp macro="" textlink="">
          <xdr:nvSpPr>
            <xdr:cNvPr id="6370" name="Option Button 226" hidden="1">
              <a:extLst>
                <a:ext uri="{63B3BB69-23CF-44E3-9099-C40C66FF867C}">
                  <a14:compatExt spid="_x0000_s6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187</xdr:row>
          <xdr:rowOff>0</xdr:rowOff>
        </xdr:from>
        <xdr:to>
          <xdr:col>1</xdr:col>
          <xdr:colOff>0</xdr:colOff>
          <xdr:row>188</xdr:row>
          <xdr:rowOff>9525</xdr:rowOff>
        </xdr:to>
        <xdr:sp macro="" textlink="">
          <xdr:nvSpPr>
            <xdr:cNvPr id="6371" name="Option Button 227" hidden="1">
              <a:extLst>
                <a:ext uri="{63B3BB69-23CF-44E3-9099-C40C66FF867C}">
                  <a14:compatExt spid="_x0000_s6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188</xdr:row>
          <xdr:rowOff>9525</xdr:rowOff>
        </xdr:from>
        <xdr:to>
          <xdr:col>1</xdr:col>
          <xdr:colOff>0</xdr:colOff>
          <xdr:row>189</xdr:row>
          <xdr:rowOff>9525</xdr:rowOff>
        </xdr:to>
        <xdr:sp macro="" textlink="">
          <xdr:nvSpPr>
            <xdr:cNvPr id="6372" name="Option Button 228" hidden="1">
              <a:extLst>
                <a:ext uri="{63B3BB69-23CF-44E3-9099-C40C66FF867C}">
                  <a14:compatExt spid="_x0000_s6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191</xdr:row>
          <xdr:rowOff>0</xdr:rowOff>
        </xdr:from>
        <xdr:to>
          <xdr:col>1</xdr:col>
          <xdr:colOff>0</xdr:colOff>
          <xdr:row>192</xdr:row>
          <xdr:rowOff>9525</xdr:rowOff>
        </xdr:to>
        <xdr:sp macro="" textlink="">
          <xdr:nvSpPr>
            <xdr:cNvPr id="6373" name="Option Button 229" hidden="1">
              <a:extLst>
                <a:ext uri="{63B3BB69-23CF-44E3-9099-C40C66FF867C}">
                  <a14:compatExt spid="_x0000_s6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192</xdr:row>
          <xdr:rowOff>0</xdr:rowOff>
        </xdr:from>
        <xdr:to>
          <xdr:col>1</xdr:col>
          <xdr:colOff>0</xdr:colOff>
          <xdr:row>193</xdr:row>
          <xdr:rowOff>9525</xdr:rowOff>
        </xdr:to>
        <xdr:sp macro="" textlink="">
          <xdr:nvSpPr>
            <xdr:cNvPr id="6374" name="Option Button 230" hidden="1">
              <a:extLst>
                <a:ext uri="{63B3BB69-23CF-44E3-9099-C40C66FF867C}">
                  <a14:compatExt spid="_x0000_s6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197</xdr:row>
          <xdr:rowOff>0</xdr:rowOff>
        </xdr:from>
        <xdr:to>
          <xdr:col>1</xdr:col>
          <xdr:colOff>0</xdr:colOff>
          <xdr:row>198</xdr:row>
          <xdr:rowOff>19050</xdr:rowOff>
        </xdr:to>
        <xdr:sp macro="" textlink="">
          <xdr:nvSpPr>
            <xdr:cNvPr id="6375" name="Option Button 231" hidden="1">
              <a:extLst>
                <a:ext uri="{63B3BB69-23CF-44E3-9099-C40C66FF867C}">
                  <a14:compatExt spid="_x0000_s6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198</xdr:row>
          <xdr:rowOff>9525</xdr:rowOff>
        </xdr:from>
        <xdr:to>
          <xdr:col>1</xdr:col>
          <xdr:colOff>0</xdr:colOff>
          <xdr:row>199</xdr:row>
          <xdr:rowOff>9525</xdr:rowOff>
        </xdr:to>
        <xdr:sp macro="" textlink="">
          <xdr:nvSpPr>
            <xdr:cNvPr id="6376" name="Option Button 232" hidden="1">
              <a:extLst>
                <a:ext uri="{63B3BB69-23CF-44E3-9099-C40C66FF867C}">
                  <a14:compatExt spid="_x0000_s6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199</xdr:row>
          <xdr:rowOff>9525</xdr:rowOff>
        </xdr:from>
        <xdr:to>
          <xdr:col>1</xdr:col>
          <xdr:colOff>0</xdr:colOff>
          <xdr:row>200</xdr:row>
          <xdr:rowOff>9525</xdr:rowOff>
        </xdr:to>
        <xdr:sp macro="" textlink="">
          <xdr:nvSpPr>
            <xdr:cNvPr id="6377" name="Option Button 233" hidden="1">
              <a:extLst>
                <a:ext uri="{63B3BB69-23CF-44E3-9099-C40C66FF867C}">
                  <a14:compatExt spid="_x0000_s6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200</xdr:row>
          <xdr:rowOff>9525</xdr:rowOff>
        </xdr:from>
        <xdr:to>
          <xdr:col>1</xdr:col>
          <xdr:colOff>0</xdr:colOff>
          <xdr:row>201</xdr:row>
          <xdr:rowOff>19050</xdr:rowOff>
        </xdr:to>
        <xdr:sp macro="" textlink="">
          <xdr:nvSpPr>
            <xdr:cNvPr id="6378" name="Option Button 234" hidden="1">
              <a:extLst>
                <a:ext uri="{63B3BB69-23CF-44E3-9099-C40C66FF867C}">
                  <a14:compatExt spid="_x0000_s6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204</xdr:row>
          <xdr:rowOff>0</xdr:rowOff>
        </xdr:from>
        <xdr:to>
          <xdr:col>1</xdr:col>
          <xdr:colOff>9525</xdr:colOff>
          <xdr:row>205</xdr:row>
          <xdr:rowOff>0</xdr:rowOff>
        </xdr:to>
        <xdr:sp macro="" textlink="">
          <xdr:nvSpPr>
            <xdr:cNvPr id="6380" name="Option Button 236" hidden="1">
              <a:extLst>
                <a:ext uri="{63B3BB69-23CF-44E3-9099-C40C66FF867C}">
                  <a14:compatExt spid="_x0000_s6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205</xdr:row>
          <xdr:rowOff>0</xdr:rowOff>
        </xdr:from>
        <xdr:to>
          <xdr:col>1</xdr:col>
          <xdr:colOff>9525</xdr:colOff>
          <xdr:row>206</xdr:row>
          <xdr:rowOff>9525</xdr:rowOff>
        </xdr:to>
        <xdr:sp macro="" textlink="">
          <xdr:nvSpPr>
            <xdr:cNvPr id="6381" name="Option Button 237" hidden="1">
              <a:extLst>
                <a:ext uri="{63B3BB69-23CF-44E3-9099-C40C66FF867C}">
                  <a14:compatExt spid="_x0000_s6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206</xdr:row>
          <xdr:rowOff>9525</xdr:rowOff>
        </xdr:from>
        <xdr:to>
          <xdr:col>1</xdr:col>
          <xdr:colOff>9525</xdr:colOff>
          <xdr:row>207</xdr:row>
          <xdr:rowOff>19050</xdr:rowOff>
        </xdr:to>
        <xdr:sp macro="" textlink="">
          <xdr:nvSpPr>
            <xdr:cNvPr id="6382" name="Option Button 238" hidden="1">
              <a:extLst>
                <a:ext uri="{63B3BB69-23CF-44E3-9099-C40C66FF867C}">
                  <a14:compatExt spid="_x0000_s6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207</xdr:row>
          <xdr:rowOff>9525</xdr:rowOff>
        </xdr:from>
        <xdr:to>
          <xdr:col>1</xdr:col>
          <xdr:colOff>9525</xdr:colOff>
          <xdr:row>208</xdr:row>
          <xdr:rowOff>19050</xdr:rowOff>
        </xdr:to>
        <xdr:sp macro="" textlink="">
          <xdr:nvSpPr>
            <xdr:cNvPr id="6383" name="Option Button 239" hidden="1">
              <a:extLst>
                <a:ext uri="{63B3BB69-23CF-44E3-9099-C40C66FF867C}">
                  <a14:compatExt spid="_x0000_s6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208</xdr:row>
          <xdr:rowOff>19050</xdr:rowOff>
        </xdr:from>
        <xdr:to>
          <xdr:col>1</xdr:col>
          <xdr:colOff>9525</xdr:colOff>
          <xdr:row>209</xdr:row>
          <xdr:rowOff>19050</xdr:rowOff>
        </xdr:to>
        <xdr:sp macro="" textlink="">
          <xdr:nvSpPr>
            <xdr:cNvPr id="6384" name="Option Button 240" hidden="1">
              <a:extLst>
                <a:ext uri="{63B3BB69-23CF-44E3-9099-C40C66FF867C}">
                  <a14:compatExt spid="_x0000_s6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211</xdr:row>
          <xdr:rowOff>0</xdr:rowOff>
        </xdr:from>
        <xdr:to>
          <xdr:col>1</xdr:col>
          <xdr:colOff>0</xdr:colOff>
          <xdr:row>212</xdr:row>
          <xdr:rowOff>9525</xdr:rowOff>
        </xdr:to>
        <xdr:sp macro="" textlink="">
          <xdr:nvSpPr>
            <xdr:cNvPr id="6385" name="Option Button 241" hidden="1">
              <a:extLst>
                <a:ext uri="{63B3BB69-23CF-44E3-9099-C40C66FF867C}">
                  <a14:compatExt spid="_x0000_s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212</xdr:row>
          <xdr:rowOff>0</xdr:rowOff>
        </xdr:from>
        <xdr:to>
          <xdr:col>1</xdr:col>
          <xdr:colOff>0</xdr:colOff>
          <xdr:row>213</xdr:row>
          <xdr:rowOff>19050</xdr:rowOff>
        </xdr:to>
        <xdr:sp macro="" textlink="">
          <xdr:nvSpPr>
            <xdr:cNvPr id="6386" name="Option Button 242" hidden="1">
              <a:extLst>
                <a:ext uri="{63B3BB69-23CF-44E3-9099-C40C66FF867C}">
                  <a14:compatExt spid="_x0000_s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213</xdr:row>
          <xdr:rowOff>9525</xdr:rowOff>
        </xdr:from>
        <xdr:to>
          <xdr:col>1</xdr:col>
          <xdr:colOff>0</xdr:colOff>
          <xdr:row>214</xdr:row>
          <xdr:rowOff>9525</xdr:rowOff>
        </xdr:to>
        <xdr:sp macro="" textlink="">
          <xdr:nvSpPr>
            <xdr:cNvPr id="6387" name="Option Button 243" hidden="1">
              <a:extLst>
                <a:ext uri="{63B3BB69-23CF-44E3-9099-C40C66FF867C}">
                  <a14:compatExt spid="_x0000_s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214</xdr:row>
          <xdr:rowOff>9525</xdr:rowOff>
        </xdr:from>
        <xdr:to>
          <xdr:col>1</xdr:col>
          <xdr:colOff>0</xdr:colOff>
          <xdr:row>215</xdr:row>
          <xdr:rowOff>9525</xdr:rowOff>
        </xdr:to>
        <xdr:sp macro="" textlink="">
          <xdr:nvSpPr>
            <xdr:cNvPr id="6388" name="Option Button 244" hidden="1">
              <a:extLst>
                <a:ext uri="{63B3BB69-23CF-44E3-9099-C40C66FF867C}">
                  <a14:compatExt spid="_x0000_s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215</xdr:row>
          <xdr:rowOff>9525</xdr:rowOff>
        </xdr:from>
        <xdr:to>
          <xdr:col>1</xdr:col>
          <xdr:colOff>0</xdr:colOff>
          <xdr:row>216</xdr:row>
          <xdr:rowOff>19050</xdr:rowOff>
        </xdr:to>
        <xdr:sp macro="" textlink="">
          <xdr:nvSpPr>
            <xdr:cNvPr id="6389" name="Option Button 245" hidden="1">
              <a:extLst>
                <a:ext uri="{63B3BB69-23CF-44E3-9099-C40C66FF867C}">
                  <a14:compatExt spid="_x0000_s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218</xdr:row>
          <xdr:rowOff>0</xdr:rowOff>
        </xdr:from>
        <xdr:to>
          <xdr:col>1</xdr:col>
          <xdr:colOff>0</xdr:colOff>
          <xdr:row>219</xdr:row>
          <xdr:rowOff>0</xdr:rowOff>
        </xdr:to>
        <xdr:sp macro="" textlink="">
          <xdr:nvSpPr>
            <xdr:cNvPr id="6390" name="Option Button 246" hidden="1">
              <a:extLst>
                <a:ext uri="{63B3BB69-23CF-44E3-9099-C40C66FF867C}">
                  <a14:compatExt spid="_x0000_s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219</xdr:row>
          <xdr:rowOff>0</xdr:rowOff>
        </xdr:from>
        <xdr:to>
          <xdr:col>1</xdr:col>
          <xdr:colOff>0</xdr:colOff>
          <xdr:row>220</xdr:row>
          <xdr:rowOff>0</xdr:rowOff>
        </xdr:to>
        <xdr:sp macro="" textlink="">
          <xdr:nvSpPr>
            <xdr:cNvPr id="6391" name="Option Button 247" hidden="1">
              <a:extLst>
                <a:ext uri="{63B3BB69-23CF-44E3-9099-C40C66FF867C}">
                  <a14:compatExt spid="_x0000_s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220</xdr:row>
          <xdr:rowOff>0</xdr:rowOff>
        </xdr:from>
        <xdr:to>
          <xdr:col>1</xdr:col>
          <xdr:colOff>0</xdr:colOff>
          <xdr:row>221</xdr:row>
          <xdr:rowOff>9525</xdr:rowOff>
        </xdr:to>
        <xdr:sp macro="" textlink="">
          <xdr:nvSpPr>
            <xdr:cNvPr id="6392" name="Option Button 248" hidden="1">
              <a:extLst>
                <a:ext uri="{63B3BB69-23CF-44E3-9099-C40C66FF867C}">
                  <a14:compatExt spid="_x0000_s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221</xdr:row>
          <xdr:rowOff>9525</xdr:rowOff>
        </xdr:from>
        <xdr:to>
          <xdr:col>1</xdr:col>
          <xdr:colOff>0</xdr:colOff>
          <xdr:row>222</xdr:row>
          <xdr:rowOff>19050</xdr:rowOff>
        </xdr:to>
        <xdr:sp macro="" textlink="">
          <xdr:nvSpPr>
            <xdr:cNvPr id="6393" name="Option Button 249" hidden="1">
              <a:extLst>
                <a:ext uri="{63B3BB69-23CF-44E3-9099-C40C66FF867C}">
                  <a14:compatExt spid="_x0000_s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225</xdr:row>
          <xdr:rowOff>0</xdr:rowOff>
        </xdr:from>
        <xdr:to>
          <xdr:col>1</xdr:col>
          <xdr:colOff>0</xdr:colOff>
          <xdr:row>226</xdr:row>
          <xdr:rowOff>9525</xdr:rowOff>
        </xdr:to>
        <xdr:sp macro="" textlink="">
          <xdr:nvSpPr>
            <xdr:cNvPr id="6395" name="Option Button 251" hidden="1">
              <a:extLst>
                <a:ext uri="{63B3BB69-23CF-44E3-9099-C40C66FF867C}">
                  <a14:compatExt spid="_x0000_s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226</xdr:row>
          <xdr:rowOff>9525</xdr:rowOff>
        </xdr:from>
        <xdr:to>
          <xdr:col>1</xdr:col>
          <xdr:colOff>0</xdr:colOff>
          <xdr:row>227</xdr:row>
          <xdr:rowOff>9525</xdr:rowOff>
        </xdr:to>
        <xdr:sp macro="" textlink="">
          <xdr:nvSpPr>
            <xdr:cNvPr id="6396" name="Option Button 252" hidden="1">
              <a:extLst>
                <a:ext uri="{63B3BB69-23CF-44E3-9099-C40C66FF867C}">
                  <a14:compatExt spid="_x0000_s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227</xdr:row>
          <xdr:rowOff>9525</xdr:rowOff>
        </xdr:from>
        <xdr:to>
          <xdr:col>1</xdr:col>
          <xdr:colOff>0</xdr:colOff>
          <xdr:row>228</xdr:row>
          <xdr:rowOff>28575</xdr:rowOff>
        </xdr:to>
        <xdr:sp macro="" textlink="">
          <xdr:nvSpPr>
            <xdr:cNvPr id="6397" name="Option Button 253" hidden="1">
              <a:extLst>
                <a:ext uri="{63B3BB69-23CF-44E3-9099-C40C66FF867C}">
                  <a14:compatExt spid="_x0000_s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228</xdr:row>
          <xdr:rowOff>19050</xdr:rowOff>
        </xdr:from>
        <xdr:to>
          <xdr:col>1</xdr:col>
          <xdr:colOff>0</xdr:colOff>
          <xdr:row>229</xdr:row>
          <xdr:rowOff>19050</xdr:rowOff>
        </xdr:to>
        <xdr:sp macro="" textlink="">
          <xdr:nvSpPr>
            <xdr:cNvPr id="6398" name="Option Button 254" hidden="1">
              <a:extLst>
                <a:ext uri="{63B3BB69-23CF-44E3-9099-C40C66FF867C}">
                  <a14:compatExt spid="_x0000_s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229</xdr:row>
          <xdr:rowOff>19050</xdr:rowOff>
        </xdr:from>
        <xdr:to>
          <xdr:col>1</xdr:col>
          <xdr:colOff>0</xdr:colOff>
          <xdr:row>230</xdr:row>
          <xdr:rowOff>19050</xdr:rowOff>
        </xdr:to>
        <xdr:sp macro="" textlink="">
          <xdr:nvSpPr>
            <xdr:cNvPr id="6399" name="Option Button 255" hidden="1">
              <a:extLst>
                <a:ext uri="{63B3BB69-23CF-44E3-9099-C40C66FF867C}">
                  <a14:compatExt spid="_x0000_s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232</xdr:row>
          <xdr:rowOff>0</xdr:rowOff>
        </xdr:from>
        <xdr:to>
          <xdr:col>1</xdr:col>
          <xdr:colOff>0</xdr:colOff>
          <xdr:row>233</xdr:row>
          <xdr:rowOff>19050</xdr:rowOff>
        </xdr:to>
        <xdr:sp macro="" textlink="">
          <xdr:nvSpPr>
            <xdr:cNvPr id="6400" name="Option Button 256" hidden="1">
              <a:extLst>
                <a:ext uri="{63B3BB69-23CF-44E3-9099-C40C66FF867C}">
                  <a14:compatExt spid="_x0000_s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233</xdr:row>
          <xdr:rowOff>9525</xdr:rowOff>
        </xdr:from>
        <xdr:to>
          <xdr:col>1</xdr:col>
          <xdr:colOff>0</xdr:colOff>
          <xdr:row>234</xdr:row>
          <xdr:rowOff>19050</xdr:rowOff>
        </xdr:to>
        <xdr:sp macro="" textlink="">
          <xdr:nvSpPr>
            <xdr:cNvPr id="6401" name="Option Button 257" hidden="1">
              <a:extLst>
                <a:ext uri="{63B3BB69-23CF-44E3-9099-C40C66FF867C}">
                  <a14:compatExt spid="_x0000_s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234</xdr:row>
          <xdr:rowOff>9525</xdr:rowOff>
        </xdr:from>
        <xdr:to>
          <xdr:col>1</xdr:col>
          <xdr:colOff>0</xdr:colOff>
          <xdr:row>235</xdr:row>
          <xdr:rowOff>9525</xdr:rowOff>
        </xdr:to>
        <xdr:sp macro="" textlink="">
          <xdr:nvSpPr>
            <xdr:cNvPr id="6402" name="Option Button 258" hidden="1">
              <a:extLst>
                <a:ext uri="{63B3BB69-23CF-44E3-9099-C40C66FF867C}">
                  <a14:compatExt spid="_x0000_s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235</xdr:row>
          <xdr:rowOff>9525</xdr:rowOff>
        </xdr:from>
        <xdr:to>
          <xdr:col>1</xdr:col>
          <xdr:colOff>0</xdr:colOff>
          <xdr:row>236</xdr:row>
          <xdr:rowOff>19050</xdr:rowOff>
        </xdr:to>
        <xdr:sp macro="" textlink="">
          <xdr:nvSpPr>
            <xdr:cNvPr id="6403" name="Option Button 259" hidden="1">
              <a:extLst>
                <a:ext uri="{63B3BB69-23CF-44E3-9099-C40C66FF867C}">
                  <a14:compatExt spid="_x0000_s6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236</xdr:row>
          <xdr:rowOff>19050</xdr:rowOff>
        </xdr:from>
        <xdr:to>
          <xdr:col>1</xdr:col>
          <xdr:colOff>0</xdr:colOff>
          <xdr:row>237</xdr:row>
          <xdr:rowOff>19050</xdr:rowOff>
        </xdr:to>
        <xdr:sp macro="" textlink="">
          <xdr:nvSpPr>
            <xdr:cNvPr id="6404" name="Option Button 260" hidden="1">
              <a:extLst>
                <a:ext uri="{63B3BB69-23CF-44E3-9099-C40C66FF867C}">
                  <a14:compatExt spid="_x0000_s6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239</xdr:row>
          <xdr:rowOff>0</xdr:rowOff>
        </xdr:from>
        <xdr:to>
          <xdr:col>1</xdr:col>
          <xdr:colOff>0</xdr:colOff>
          <xdr:row>240</xdr:row>
          <xdr:rowOff>0</xdr:rowOff>
        </xdr:to>
        <xdr:sp macro="" textlink="">
          <xdr:nvSpPr>
            <xdr:cNvPr id="6405" name="Option Button 261" hidden="1">
              <a:extLst>
                <a:ext uri="{63B3BB69-23CF-44E3-9099-C40C66FF867C}">
                  <a14:compatExt spid="_x0000_s6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240</xdr:row>
          <xdr:rowOff>0</xdr:rowOff>
        </xdr:from>
        <xdr:to>
          <xdr:col>1</xdr:col>
          <xdr:colOff>0</xdr:colOff>
          <xdr:row>241</xdr:row>
          <xdr:rowOff>9525</xdr:rowOff>
        </xdr:to>
        <xdr:sp macro="" textlink="">
          <xdr:nvSpPr>
            <xdr:cNvPr id="6406" name="Option Button 262" hidden="1">
              <a:extLst>
                <a:ext uri="{63B3BB69-23CF-44E3-9099-C40C66FF867C}">
                  <a14:compatExt spid="_x0000_s6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241</xdr:row>
          <xdr:rowOff>9525</xdr:rowOff>
        </xdr:from>
        <xdr:to>
          <xdr:col>1</xdr:col>
          <xdr:colOff>0</xdr:colOff>
          <xdr:row>242</xdr:row>
          <xdr:rowOff>9525</xdr:rowOff>
        </xdr:to>
        <xdr:sp macro="" textlink="">
          <xdr:nvSpPr>
            <xdr:cNvPr id="6407" name="Option Button 263" hidden="1">
              <a:extLst>
                <a:ext uri="{63B3BB69-23CF-44E3-9099-C40C66FF867C}">
                  <a14:compatExt spid="_x0000_s6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242</xdr:row>
          <xdr:rowOff>9525</xdr:rowOff>
        </xdr:from>
        <xdr:to>
          <xdr:col>1</xdr:col>
          <xdr:colOff>0</xdr:colOff>
          <xdr:row>243</xdr:row>
          <xdr:rowOff>19050</xdr:rowOff>
        </xdr:to>
        <xdr:sp macro="" textlink="">
          <xdr:nvSpPr>
            <xdr:cNvPr id="6408" name="Option Button 264" hidden="1">
              <a:extLst>
                <a:ext uri="{63B3BB69-23CF-44E3-9099-C40C66FF867C}">
                  <a14:compatExt spid="_x0000_s6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243</xdr:row>
          <xdr:rowOff>9525</xdr:rowOff>
        </xdr:from>
        <xdr:to>
          <xdr:col>1</xdr:col>
          <xdr:colOff>0</xdr:colOff>
          <xdr:row>244</xdr:row>
          <xdr:rowOff>19050</xdr:rowOff>
        </xdr:to>
        <xdr:sp macro="" textlink="">
          <xdr:nvSpPr>
            <xdr:cNvPr id="6409" name="Option Button 265" hidden="1">
              <a:extLst>
                <a:ext uri="{63B3BB69-23CF-44E3-9099-C40C66FF867C}">
                  <a14:compatExt spid="_x0000_s6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246</xdr:row>
          <xdr:rowOff>0</xdr:rowOff>
        </xdr:from>
        <xdr:to>
          <xdr:col>1</xdr:col>
          <xdr:colOff>0</xdr:colOff>
          <xdr:row>247</xdr:row>
          <xdr:rowOff>0</xdr:rowOff>
        </xdr:to>
        <xdr:sp macro="" textlink="">
          <xdr:nvSpPr>
            <xdr:cNvPr id="6410" name="Option Button 266" hidden="1">
              <a:extLst>
                <a:ext uri="{63B3BB69-23CF-44E3-9099-C40C66FF867C}">
                  <a14:compatExt spid="_x0000_s6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247</xdr:row>
          <xdr:rowOff>0</xdr:rowOff>
        </xdr:from>
        <xdr:to>
          <xdr:col>1</xdr:col>
          <xdr:colOff>0</xdr:colOff>
          <xdr:row>248</xdr:row>
          <xdr:rowOff>9525</xdr:rowOff>
        </xdr:to>
        <xdr:sp macro="" textlink="">
          <xdr:nvSpPr>
            <xdr:cNvPr id="6411" name="Option Button 267" hidden="1">
              <a:extLst>
                <a:ext uri="{63B3BB69-23CF-44E3-9099-C40C66FF867C}">
                  <a14:compatExt spid="_x0000_s6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248</xdr:row>
          <xdr:rowOff>0</xdr:rowOff>
        </xdr:from>
        <xdr:to>
          <xdr:col>1</xdr:col>
          <xdr:colOff>0</xdr:colOff>
          <xdr:row>249</xdr:row>
          <xdr:rowOff>19050</xdr:rowOff>
        </xdr:to>
        <xdr:sp macro="" textlink="">
          <xdr:nvSpPr>
            <xdr:cNvPr id="6412" name="Option Button 268" hidden="1">
              <a:extLst>
                <a:ext uri="{63B3BB69-23CF-44E3-9099-C40C66FF867C}">
                  <a14:compatExt spid="_x0000_s6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249</xdr:row>
          <xdr:rowOff>9525</xdr:rowOff>
        </xdr:from>
        <xdr:to>
          <xdr:col>1</xdr:col>
          <xdr:colOff>0</xdr:colOff>
          <xdr:row>250</xdr:row>
          <xdr:rowOff>9525</xdr:rowOff>
        </xdr:to>
        <xdr:sp macro="" textlink="">
          <xdr:nvSpPr>
            <xdr:cNvPr id="6413" name="Option Button 269" hidden="1">
              <a:extLst>
                <a:ext uri="{63B3BB69-23CF-44E3-9099-C40C66FF867C}">
                  <a14:compatExt spid="_x0000_s6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250</xdr:row>
          <xdr:rowOff>9525</xdr:rowOff>
        </xdr:from>
        <xdr:to>
          <xdr:col>1</xdr:col>
          <xdr:colOff>0</xdr:colOff>
          <xdr:row>251</xdr:row>
          <xdr:rowOff>19050</xdr:rowOff>
        </xdr:to>
        <xdr:sp macro="" textlink="">
          <xdr:nvSpPr>
            <xdr:cNvPr id="6414" name="Option Button 270" hidden="1">
              <a:extLst>
                <a:ext uri="{63B3BB69-23CF-44E3-9099-C40C66FF867C}">
                  <a14:compatExt spid="_x0000_s6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253</xdr:row>
          <xdr:rowOff>0</xdr:rowOff>
        </xdr:from>
        <xdr:to>
          <xdr:col>1</xdr:col>
          <xdr:colOff>0</xdr:colOff>
          <xdr:row>254</xdr:row>
          <xdr:rowOff>19050</xdr:rowOff>
        </xdr:to>
        <xdr:sp macro="" textlink="">
          <xdr:nvSpPr>
            <xdr:cNvPr id="6415" name="Option Button 271" hidden="1">
              <a:extLst>
                <a:ext uri="{63B3BB69-23CF-44E3-9099-C40C66FF867C}">
                  <a14:compatExt spid="_x0000_s6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254</xdr:row>
          <xdr:rowOff>9525</xdr:rowOff>
        </xdr:from>
        <xdr:to>
          <xdr:col>1</xdr:col>
          <xdr:colOff>0</xdr:colOff>
          <xdr:row>255</xdr:row>
          <xdr:rowOff>9525</xdr:rowOff>
        </xdr:to>
        <xdr:sp macro="" textlink="">
          <xdr:nvSpPr>
            <xdr:cNvPr id="6416" name="Option Button 272" hidden="1">
              <a:extLst>
                <a:ext uri="{63B3BB69-23CF-44E3-9099-C40C66FF867C}">
                  <a14:compatExt spid="_x0000_s6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255</xdr:row>
          <xdr:rowOff>9525</xdr:rowOff>
        </xdr:from>
        <xdr:to>
          <xdr:col>1</xdr:col>
          <xdr:colOff>0</xdr:colOff>
          <xdr:row>256</xdr:row>
          <xdr:rowOff>19050</xdr:rowOff>
        </xdr:to>
        <xdr:sp macro="" textlink="">
          <xdr:nvSpPr>
            <xdr:cNvPr id="6417" name="Option Button 273" hidden="1">
              <a:extLst>
                <a:ext uri="{63B3BB69-23CF-44E3-9099-C40C66FF867C}">
                  <a14:compatExt spid="_x0000_s6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256</xdr:row>
          <xdr:rowOff>19050</xdr:rowOff>
        </xdr:from>
        <xdr:to>
          <xdr:col>1</xdr:col>
          <xdr:colOff>0</xdr:colOff>
          <xdr:row>257</xdr:row>
          <xdr:rowOff>19050</xdr:rowOff>
        </xdr:to>
        <xdr:sp macro="" textlink="">
          <xdr:nvSpPr>
            <xdr:cNvPr id="6418" name="Option Button 274" hidden="1">
              <a:extLst>
                <a:ext uri="{63B3BB69-23CF-44E3-9099-C40C66FF867C}">
                  <a14:compatExt spid="_x0000_s6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260</xdr:row>
          <xdr:rowOff>0</xdr:rowOff>
        </xdr:from>
        <xdr:to>
          <xdr:col>1</xdr:col>
          <xdr:colOff>0</xdr:colOff>
          <xdr:row>261</xdr:row>
          <xdr:rowOff>9525</xdr:rowOff>
        </xdr:to>
        <xdr:sp macro="" textlink="">
          <xdr:nvSpPr>
            <xdr:cNvPr id="6420" name="Option Button 276" hidden="1">
              <a:extLst>
                <a:ext uri="{63B3BB69-23CF-44E3-9099-C40C66FF867C}">
                  <a14:compatExt spid="_x0000_s6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261</xdr:row>
          <xdr:rowOff>9525</xdr:rowOff>
        </xdr:from>
        <xdr:to>
          <xdr:col>1</xdr:col>
          <xdr:colOff>0</xdr:colOff>
          <xdr:row>262</xdr:row>
          <xdr:rowOff>9525</xdr:rowOff>
        </xdr:to>
        <xdr:sp macro="" textlink="">
          <xdr:nvSpPr>
            <xdr:cNvPr id="6421" name="Option Button 277" hidden="1">
              <a:extLst>
                <a:ext uri="{63B3BB69-23CF-44E3-9099-C40C66FF867C}">
                  <a14:compatExt spid="_x0000_s6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262</xdr:row>
          <xdr:rowOff>9525</xdr:rowOff>
        </xdr:from>
        <xdr:to>
          <xdr:col>1</xdr:col>
          <xdr:colOff>0</xdr:colOff>
          <xdr:row>263</xdr:row>
          <xdr:rowOff>9525</xdr:rowOff>
        </xdr:to>
        <xdr:sp macro="" textlink="">
          <xdr:nvSpPr>
            <xdr:cNvPr id="6422" name="Option Button 278" hidden="1">
              <a:extLst>
                <a:ext uri="{63B3BB69-23CF-44E3-9099-C40C66FF867C}">
                  <a14:compatExt spid="_x0000_s6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263</xdr:row>
          <xdr:rowOff>9525</xdr:rowOff>
        </xdr:from>
        <xdr:to>
          <xdr:col>1</xdr:col>
          <xdr:colOff>0</xdr:colOff>
          <xdr:row>264</xdr:row>
          <xdr:rowOff>28575</xdr:rowOff>
        </xdr:to>
        <xdr:sp macro="" textlink="">
          <xdr:nvSpPr>
            <xdr:cNvPr id="6423" name="Option Button 279" hidden="1">
              <a:extLst>
                <a:ext uri="{63B3BB69-23CF-44E3-9099-C40C66FF867C}">
                  <a14:compatExt spid="_x0000_s6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264</xdr:row>
          <xdr:rowOff>19050</xdr:rowOff>
        </xdr:from>
        <xdr:to>
          <xdr:col>1</xdr:col>
          <xdr:colOff>0</xdr:colOff>
          <xdr:row>265</xdr:row>
          <xdr:rowOff>19050</xdr:rowOff>
        </xdr:to>
        <xdr:sp macro="" textlink="">
          <xdr:nvSpPr>
            <xdr:cNvPr id="6424" name="Option Button 280" hidden="1">
              <a:extLst>
                <a:ext uri="{63B3BB69-23CF-44E3-9099-C40C66FF867C}">
                  <a14:compatExt spid="_x0000_s6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267</xdr:row>
          <xdr:rowOff>0</xdr:rowOff>
        </xdr:from>
        <xdr:to>
          <xdr:col>1</xdr:col>
          <xdr:colOff>0</xdr:colOff>
          <xdr:row>268</xdr:row>
          <xdr:rowOff>0</xdr:rowOff>
        </xdr:to>
        <xdr:sp macro="" textlink="">
          <xdr:nvSpPr>
            <xdr:cNvPr id="6425" name="Option Button 281" hidden="1">
              <a:extLst>
                <a:ext uri="{63B3BB69-23CF-44E3-9099-C40C66FF867C}">
                  <a14:compatExt spid="_x0000_s6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268</xdr:row>
          <xdr:rowOff>0</xdr:rowOff>
        </xdr:from>
        <xdr:to>
          <xdr:col>1</xdr:col>
          <xdr:colOff>0</xdr:colOff>
          <xdr:row>269</xdr:row>
          <xdr:rowOff>19050</xdr:rowOff>
        </xdr:to>
        <xdr:sp macro="" textlink="">
          <xdr:nvSpPr>
            <xdr:cNvPr id="6426" name="Option Button 282" hidden="1">
              <a:extLst>
                <a:ext uri="{63B3BB69-23CF-44E3-9099-C40C66FF867C}">
                  <a14:compatExt spid="_x0000_s6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269</xdr:row>
          <xdr:rowOff>9525</xdr:rowOff>
        </xdr:from>
        <xdr:to>
          <xdr:col>1</xdr:col>
          <xdr:colOff>0</xdr:colOff>
          <xdr:row>270</xdr:row>
          <xdr:rowOff>19050</xdr:rowOff>
        </xdr:to>
        <xdr:sp macro="" textlink="">
          <xdr:nvSpPr>
            <xdr:cNvPr id="6427" name="Option Button 283" hidden="1">
              <a:extLst>
                <a:ext uri="{63B3BB69-23CF-44E3-9099-C40C66FF867C}">
                  <a14:compatExt spid="_x0000_s6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270</xdr:row>
          <xdr:rowOff>9525</xdr:rowOff>
        </xdr:from>
        <xdr:to>
          <xdr:col>1</xdr:col>
          <xdr:colOff>0</xdr:colOff>
          <xdr:row>271</xdr:row>
          <xdr:rowOff>19050</xdr:rowOff>
        </xdr:to>
        <xdr:sp macro="" textlink="">
          <xdr:nvSpPr>
            <xdr:cNvPr id="6428" name="Option Button 284" hidden="1">
              <a:extLst>
                <a:ext uri="{63B3BB69-23CF-44E3-9099-C40C66FF867C}">
                  <a14:compatExt spid="_x0000_s6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271</xdr:row>
          <xdr:rowOff>19050</xdr:rowOff>
        </xdr:from>
        <xdr:to>
          <xdr:col>1</xdr:col>
          <xdr:colOff>0</xdr:colOff>
          <xdr:row>272</xdr:row>
          <xdr:rowOff>19050</xdr:rowOff>
        </xdr:to>
        <xdr:sp macro="" textlink="">
          <xdr:nvSpPr>
            <xdr:cNvPr id="6429" name="Option Button 285" hidden="1">
              <a:extLst>
                <a:ext uri="{63B3BB69-23CF-44E3-9099-C40C66FF867C}">
                  <a14:compatExt spid="_x0000_s6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274</xdr:row>
          <xdr:rowOff>0</xdr:rowOff>
        </xdr:from>
        <xdr:to>
          <xdr:col>1</xdr:col>
          <xdr:colOff>0</xdr:colOff>
          <xdr:row>275</xdr:row>
          <xdr:rowOff>9525</xdr:rowOff>
        </xdr:to>
        <xdr:sp macro="" textlink="">
          <xdr:nvSpPr>
            <xdr:cNvPr id="6430" name="Option Button 286" hidden="1">
              <a:extLst>
                <a:ext uri="{63B3BB69-23CF-44E3-9099-C40C66FF867C}">
                  <a14:compatExt spid="_x0000_s6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275</xdr:row>
          <xdr:rowOff>0</xdr:rowOff>
        </xdr:from>
        <xdr:to>
          <xdr:col>1</xdr:col>
          <xdr:colOff>0</xdr:colOff>
          <xdr:row>276</xdr:row>
          <xdr:rowOff>9525</xdr:rowOff>
        </xdr:to>
        <xdr:sp macro="" textlink="">
          <xdr:nvSpPr>
            <xdr:cNvPr id="6431" name="Option Button 287" hidden="1">
              <a:extLst>
                <a:ext uri="{63B3BB69-23CF-44E3-9099-C40C66FF867C}">
                  <a14:compatExt spid="_x0000_s6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276</xdr:row>
          <xdr:rowOff>9525</xdr:rowOff>
        </xdr:from>
        <xdr:to>
          <xdr:col>1</xdr:col>
          <xdr:colOff>0</xdr:colOff>
          <xdr:row>277</xdr:row>
          <xdr:rowOff>9525</xdr:rowOff>
        </xdr:to>
        <xdr:sp macro="" textlink="">
          <xdr:nvSpPr>
            <xdr:cNvPr id="6432" name="Option Button 288" hidden="1">
              <a:extLst>
                <a:ext uri="{63B3BB69-23CF-44E3-9099-C40C66FF867C}">
                  <a14:compatExt spid="_x0000_s6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277</xdr:row>
          <xdr:rowOff>9525</xdr:rowOff>
        </xdr:from>
        <xdr:to>
          <xdr:col>1</xdr:col>
          <xdr:colOff>0</xdr:colOff>
          <xdr:row>278</xdr:row>
          <xdr:rowOff>9525</xdr:rowOff>
        </xdr:to>
        <xdr:sp macro="" textlink="">
          <xdr:nvSpPr>
            <xdr:cNvPr id="6433" name="Option Button 289" hidden="1">
              <a:extLst>
                <a:ext uri="{63B3BB69-23CF-44E3-9099-C40C66FF867C}">
                  <a14:compatExt spid="_x0000_s6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281</xdr:row>
          <xdr:rowOff>0</xdr:rowOff>
        </xdr:from>
        <xdr:to>
          <xdr:col>1</xdr:col>
          <xdr:colOff>0</xdr:colOff>
          <xdr:row>282</xdr:row>
          <xdr:rowOff>0</xdr:rowOff>
        </xdr:to>
        <xdr:sp macro="" textlink="">
          <xdr:nvSpPr>
            <xdr:cNvPr id="6435" name="Option Button 291" hidden="1">
              <a:extLst>
                <a:ext uri="{63B3BB69-23CF-44E3-9099-C40C66FF867C}">
                  <a14:compatExt spid="_x0000_s6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282</xdr:row>
          <xdr:rowOff>0</xdr:rowOff>
        </xdr:from>
        <xdr:to>
          <xdr:col>1</xdr:col>
          <xdr:colOff>0</xdr:colOff>
          <xdr:row>283</xdr:row>
          <xdr:rowOff>0</xdr:rowOff>
        </xdr:to>
        <xdr:sp macro="" textlink="">
          <xdr:nvSpPr>
            <xdr:cNvPr id="6436" name="Option Button 292" hidden="1">
              <a:extLst>
                <a:ext uri="{63B3BB69-23CF-44E3-9099-C40C66FF867C}">
                  <a14:compatExt spid="_x0000_s6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283</xdr:row>
          <xdr:rowOff>0</xdr:rowOff>
        </xdr:from>
        <xdr:to>
          <xdr:col>1</xdr:col>
          <xdr:colOff>0</xdr:colOff>
          <xdr:row>284</xdr:row>
          <xdr:rowOff>19050</xdr:rowOff>
        </xdr:to>
        <xdr:sp macro="" textlink="">
          <xdr:nvSpPr>
            <xdr:cNvPr id="6437" name="Option Button 293" hidden="1">
              <a:extLst>
                <a:ext uri="{63B3BB69-23CF-44E3-9099-C40C66FF867C}">
                  <a14:compatExt spid="_x0000_s6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284</xdr:row>
          <xdr:rowOff>9525</xdr:rowOff>
        </xdr:from>
        <xdr:to>
          <xdr:col>1</xdr:col>
          <xdr:colOff>0</xdr:colOff>
          <xdr:row>285</xdr:row>
          <xdr:rowOff>19050</xdr:rowOff>
        </xdr:to>
        <xdr:sp macro="" textlink="">
          <xdr:nvSpPr>
            <xdr:cNvPr id="6438" name="Option Button 294" hidden="1">
              <a:extLst>
                <a:ext uri="{63B3BB69-23CF-44E3-9099-C40C66FF867C}">
                  <a14:compatExt spid="_x0000_s6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285</xdr:row>
          <xdr:rowOff>9525</xdr:rowOff>
        </xdr:from>
        <xdr:to>
          <xdr:col>1</xdr:col>
          <xdr:colOff>0</xdr:colOff>
          <xdr:row>286</xdr:row>
          <xdr:rowOff>19050</xdr:rowOff>
        </xdr:to>
        <xdr:sp macro="" textlink="">
          <xdr:nvSpPr>
            <xdr:cNvPr id="6439" name="Option Button 295" hidden="1">
              <a:extLst>
                <a:ext uri="{63B3BB69-23CF-44E3-9099-C40C66FF867C}">
                  <a14:compatExt spid="_x0000_s6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288</xdr:row>
          <xdr:rowOff>0</xdr:rowOff>
        </xdr:from>
        <xdr:to>
          <xdr:col>1</xdr:col>
          <xdr:colOff>0</xdr:colOff>
          <xdr:row>289</xdr:row>
          <xdr:rowOff>9525</xdr:rowOff>
        </xdr:to>
        <xdr:sp macro="" textlink="">
          <xdr:nvSpPr>
            <xdr:cNvPr id="6440" name="Option Button 296" hidden="1">
              <a:extLst>
                <a:ext uri="{63B3BB69-23CF-44E3-9099-C40C66FF867C}">
                  <a14:compatExt spid="_x0000_s6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289</xdr:row>
          <xdr:rowOff>9525</xdr:rowOff>
        </xdr:from>
        <xdr:to>
          <xdr:col>1</xdr:col>
          <xdr:colOff>0</xdr:colOff>
          <xdr:row>290</xdr:row>
          <xdr:rowOff>19050</xdr:rowOff>
        </xdr:to>
        <xdr:sp macro="" textlink="">
          <xdr:nvSpPr>
            <xdr:cNvPr id="6441" name="Option Button 297" hidden="1">
              <a:extLst>
                <a:ext uri="{63B3BB69-23CF-44E3-9099-C40C66FF867C}">
                  <a14:compatExt spid="_x0000_s6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290</xdr:row>
          <xdr:rowOff>9525</xdr:rowOff>
        </xdr:from>
        <xdr:to>
          <xdr:col>1</xdr:col>
          <xdr:colOff>0</xdr:colOff>
          <xdr:row>291</xdr:row>
          <xdr:rowOff>19050</xdr:rowOff>
        </xdr:to>
        <xdr:sp macro="" textlink="">
          <xdr:nvSpPr>
            <xdr:cNvPr id="6442" name="Option Button 298" hidden="1">
              <a:extLst>
                <a:ext uri="{63B3BB69-23CF-44E3-9099-C40C66FF867C}">
                  <a14:compatExt spid="_x0000_s6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291</xdr:row>
          <xdr:rowOff>19050</xdr:rowOff>
        </xdr:from>
        <xdr:to>
          <xdr:col>1</xdr:col>
          <xdr:colOff>0</xdr:colOff>
          <xdr:row>292</xdr:row>
          <xdr:rowOff>19050</xdr:rowOff>
        </xdr:to>
        <xdr:sp macro="" textlink="">
          <xdr:nvSpPr>
            <xdr:cNvPr id="6443" name="Option Button 299" hidden="1">
              <a:extLst>
                <a:ext uri="{63B3BB69-23CF-44E3-9099-C40C66FF867C}">
                  <a14:compatExt spid="_x0000_s6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292</xdr:row>
          <xdr:rowOff>19050</xdr:rowOff>
        </xdr:from>
        <xdr:to>
          <xdr:col>1</xdr:col>
          <xdr:colOff>0</xdr:colOff>
          <xdr:row>293</xdr:row>
          <xdr:rowOff>19050</xdr:rowOff>
        </xdr:to>
        <xdr:sp macro="" textlink="">
          <xdr:nvSpPr>
            <xdr:cNvPr id="6444" name="Option Button 300" hidden="1">
              <a:extLst>
                <a:ext uri="{63B3BB69-23CF-44E3-9099-C40C66FF867C}">
                  <a14:compatExt spid="_x0000_s6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295</xdr:row>
          <xdr:rowOff>0</xdr:rowOff>
        </xdr:from>
        <xdr:to>
          <xdr:col>1</xdr:col>
          <xdr:colOff>0</xdr:colOff>
          <xdr:row>296</xdr:row>
          <xdr:rowOff>19050</xdr:rowOff>
        </xdr:to>
        <xdr:sp macro="" textlink="">
          <xdr:nvSpPr>
            <xdr:cNvPr id="6445" name="Option Button 301" hidden="1">
              <a:extLst>
                <a:ext uri="{63B3BB69-23CF-44E3-9099-C40C66FF867C}">
                  <a14:compatExt spid="_x0000_s6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296</xdr:row>
          <xdr:rowOff>9525</xdr:rowOff>
        </xdr:from>
        <xdr:to>
          <xdr:col>1</xdr:col>
          <xdr:colOff>0</xdr:colOff>
          <xdr:row>297</xdr:row>
          <xdr:rowOff>9525</xdr:rowOff>
        </xdr:to>
        <xdr:sp macro="" textlink="">
          <xdr:nvSpPr>
            <xdr:cNvPr id="6446" name="Option Button 302" hidden="1">
              <a:extLst>
                <a:ext uri="{63B3BB69-23CF-44E3-9099-C40C66FF867C}">
                  <a14:compatExt spid="_x0000_s6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297</xdr:row>
          <xdr:rowOff>9525</xdr:rowOff>
        </xdr:from>
        <xdr:to>
          <xdr:col>1</xdr:col>
          <xdr:colOff>0</xdr:colOff>
          <xdr:row>298</xdr:row>
          <xdr:rowOff>9525</xdr:rowOff>
        </xdr:to>
        <xdr:sp macro="" textlink="">
          <xdr:nvSpPr>
            <xdr:cNvPr id="6447" name="Option Button 303" hidden="1">
              <a:extLst>
                <a:ext uri="{63B3BB69-23CF-44E3-9099-C40C66FF867C}">
                  <a14:compatExt spid="_x0000_s6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298</xdr:row>
          <xdr:rowOff>9525</xdr:rowOff>
        </xdr:from>
        <xdr:to>
          <xdr:col>1</xdr:col>
          <xdr:colOff>0</xdr:colOff>
          <xdr:row>299</xdr:row>
          <xdr:rowOff>19050</xdr:rowOff>
        </xdr:to>
        <xdr:sp macro="" textlink="">
          <xdr:nvSpPr>
            <xdr:cNvPr id="6448" name="Option Button 304" hidden="1">
              <a:extLst>
                <a:ext uri="{63B3BB69-23CF-44E3-9099-C40C66FF867C}">
                  <a14:compatExt spid="_x0000_s6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302</xdr:row>
          <xdr:rowOff>0</xdr:rowOff>
        </xdr:from>
        <xdr:to>
          <xdr:col>1</xdr:col>
          <xdr:colOff>0</xdr:colOff>
          <xdr:row>303</xdr:row>
          <xdr:rowOff>0</xdr:rowOff>
        </xdr:to>
        <xdr:sp macro="" textlink="">
          <xdr:nvSpPr>
            <xdr:cNvPr id="6450" name="Option Button 306" hidden="1">
              <a:extLst>
                <a:ext uri="{63B3BB69-23CF-44E3-9099-C40C66FF867C}">
                  <a14:compatExt spid="_x0000_s6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303</xdr:row>
          <xdr:rowOff>0</xdr:rowOff>
        </xdr:from>
        <xdr:to>
          <xdr:col>1</xdr:col>
          <xdr:colOff>0</xdr:colOff>
          <xdr:row>304</xdr:row>
          <xdr:rowOff>9525</xdr:rowOff>
        </xdr:to>
        <xdr:sp macro="" textlink="">
          <xdr:nvSpPr>
            <xdr:cNvPr id="6451" name="Option Button 307" hidden="1">
              <a:extLst>
                <a:ext uri="{63B3BB69-23CF-44E3-9099-C40C66FF867C}">
                  <a14:compatExt spid="_x0000_s6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304</xdr:row>
          <xdr:rowOff>9525</xdr:rowOff>
        </xdr:from>
        <xdr:to>
          <xdr:col>1</xdr:col>
          <xdr:colOff>0</xdr:colOff>
          <xdr:row>305</xdr:row>
          <xdr:rowOff>19050</xdr:rowOff>
        </xdr:to>
        <xdr:sp macro="" textlink="">
          <xdr:nvSpPr>
            <xdr:cNvPr id="6452" name="Option Button 308" hidden="1">
              <a:extLst>
                <a:ext uri="{63B3BB69-23CF-44E3-9099-C40C66FF867C}">
                  <a14:compatExt spid="_x0000_s6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305</xdr:row>
          <xdr:rowOff>9525</xdr:rowOff>
        </xdr:from>
        <xdr:to>
          <xdr:col>1</xdr:col>
          <xdr:colOff>0</xdr:colOff>
          <xdr:row>306</xdr:row>
          <xdr:rowOff>28575</xdr:rowOff>
        </xdr:to>
        <xdr:sp macro="" textlink="">
          <xdr:nvSpPr>
            <xdr:cNvPr id="6453" name="Option Button 309" hidden="1">
              <a:extLst>
                <a:ext uri="{63B3BB69-23CF-44E3-9099-C40C66FF867C}">
                  <a14:compatExt spid="_x0000_s6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306</xdr:row>
          <xdr:rowOff>19050</xdr:rowOff>
        </xdr:from>
        <xdr:to>
          <xdr:col>1</xdr:col>
          <xdr:colOff>0</xdr:colOff>
          <xdr:row>307</xdr:row>
          <xdr:rowOff>19050</xdr:rowOff>
        </xdr:to>
        <xdr:sp macro="" textlink="">
          <xdr:nvSpPr>
            <xdr:cNvPr id="6454" name="Option Button 310" hidden="1">
              <a:extLst>
                <a:ext uri="{63B3BB69-23CF-44E3-9099-C40C66FF867C}">
                  <a14:compatExt spid="_x0000_s6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309</xdr:row>
          <xdr:rowOff>0</xdr:rowOff>
        </xdr:from>
        <xdr:to>
          <xdr:col>1</xdr:col>
          <xdr:colOff>0</xdr:colOff>
          <xdr:row>310</xdr:row>
          <xdr:rowOff>0</xdr:rowOff>
        </xdr:to>
        <xdr:sp macro="" textlink="">
          <xdr:nvSpPr>
            <xdr:cNvPr id="6455" name="Option Button 311" hidden="1">
              <a:extLst>
                <a:ext uri="{63B3BB69-23CF-44E3-9099-C40C66FF867C}">
                  <a14:compatExt spid="_x0000_s6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310</xdr:row>
          <xdr:rowOff>0</xdr:rowOff>
        </xdr:from>
        <xdr:to>
          <xdr:col>1</xdr:col>
          <xdr:colOff>0</xdr:colOff>
          <xdr:row>311</xdr:row>
          <xdr:rowOff>19050</xdr:rowOff>
        </xdr:to>
        <xdr:sp macro="" textlink="">
          <xdr:nvSpPr>
            <xdr:cNvPr id="6456" name="Option Button 312" hidden="1">
              <a:extLst>
                <a:ext uri="{63B3BB69-23CF-44E3-9099-C40C66FF867C}">
                  <a14:compatExt spid="_x0000_s6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311</xdr:row>
          <xdr:rowOff>9525</xdr:rowOff>
        </xdr:from>
        <xdr:to>
          <xdr:col>1</xdr:col>
          <xdr:colOff>0</xdr:colOff>
          <xdr:row>312</xdr:row>
          <xdr:rowOff>9525</xdr:rowOff>
        </xdr:to>
        <xdr:sp macro="" textlink="">
          <xdr:nvSpPr>
            <xdr:cNvPr id="6457" name="Option Button 313" hidden="1">
              <a:extLst>
                <a:ext uri="{63B3BB69-23CF-44E3-9099-C40C66FF867C}">
                  <a14:compatExt spid="_x0000_s6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312</xdr:row>
          <xdr:rowOff>9525</xdr:rowOff>
        </xdr:from>
        <xdr:to>
          <xdr:col>1</xdr:col>
          <xdr:colOff>0</xdr:colOff>
          <xdr:row>313</xdr:row>
          <xdr:rowOff>9525</xdr:rowOff>
        </xdr:to>
        <xdr:sp macro="" textlink="">
          <xdr:nvSpPr>
            <xdr:cNvPr id="6458" name="Option Button 314" hidden="1">
              <a:extLst>
                <a:ext uri="{63B3BB69-23CF-44E3-9099-C40C66FF867C}">
                  <a14:compatExt spid="_x0000_s6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313</xdr:row>
          <xdr:rowOff>9525</xdr:rowOff>
        </xdr:from>
        <xdr:to>
          <xdr:col>1</xdr:col>
          <xdr:colOff>0</xdr:colOff>
          <xdr:row>314</xdr:row>
          <xdr:rowOff>19050</xdr:rowOff>
        </xdr:to>
        <xdr:sp macro="" textlink="">
          <xdr:nvSpPr>
            <xdr:cNvPr id="6459" name="Option Button 315" hidden="1">
              <a:extLst>
                <a:ext uri="{63B3BB69-23CF-44E3-9099-C40C66FF867C}">
                  <a14:compatExt spid="_x0000_s6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315</xdr:row>
          <xdr:rowOff>152400</xdr:rowOff>
        </xdr:from>
        <xdr:to>
          <xdr:col>1</xdr:col>
          <xdr:colOff>0</xdr:colOff>
          <xdr:row>316</xdr:row>
          <xdr:rowOff>152400</xdr:rowOff>
        </xdr:to>
        <xdr:sp macro="" textlink="">
          <xdr:nvSpPr>
            <xdr:cNvPr id="6460" name="Option Button 316" hidden="1">
              <a:extLst>
                <a:ext uri="{63B3BB69-23CF-44E3-9099-C40C66FF867C}">
                  <a14:compatExt spid="_x0000_s6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316</xdr:row>
          <xdr:rowOff>152400</xdr:rowOff>
        </xdr:from>
        <xdr:to>
          <xdr:col>1</xdr:col>
          <xdr:colOff>0</xdr:colOff>
          <xdr:row>317</xdr:row>
          <xdr:rowOff>152400</xdr:rowOff>
        </xdr:to>
        <xdr:sp macro="" textlink="">
          <xdr:nvSpPr>
            <xdr:cNvPr id="6461" name="Option Button 317" hidden="1">
              <a:extLst>
                <a:ext uri="{63B3BB69-23CF-44E3-9099-C40C66FF867C}">
                  <a14:compatExt spid="_x0000_s6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317</xdr:row>
          <xdr:rowOff>152400</xdr:rowOff>
        </xdr:from>
        <xdr:to>
          <xdr:col>1</xdr:col>
          <xdr:colOff>0</xdr:colOff>
          <xdr:row>319</xdr:row>
          <xdr:rowOff>0</xdr:rowOff>
        </xdr:to>
        <xdr:sp macro="" textlink="">
          <xdr:nvSpPr>
            <xdr:cNvPr id="6462" name="Option Button 318" hidden="1">
              <a:extLst>
                <a:ext uri="{63B3BB69-23CF-44E3-9099-C40C66FF867C}">
                  <a14:compatExt spid="_x0000_s6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319</xdr:row>
          <xdr:rowOff>0</xdr:rowOff>
        </xdr:from>
        <xdr:to>
          <xdr:col>1</xdr:col>
          <xdr:colOff>0</xdr:colOff>
          <xdr:row>320</xdr:row>
          <xdr:rowOff>9525</xdr:rowOff>
        </xdr:to>
        <xdr:sp macro="" textlink="">
          <xdr:nvSpPr>
            <xdr:cNvPr id="6463" name="Option Button 319" hidden="1">
              <a:extLst>
                <a:ext uri="{63B3BB69-23CF-44E3-9099-C40C66FF867C}">
                  <a14:compatExt spid="_x0000_s6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322</xdr:row>
          <xdr:rowOff>152400</xdr:rowOff>
        </xdr:from>
        <xdr:to>
          <xdr:col>1</xdr:col>
          <xdr:colOff>0</xdr:colOff>
          <xdr:row>324</xdr:row>
          <xdr:rowOff>0</xdr:rowOff>
        </xdr:to>
        <xdr:sp macro="" textlink="">
          <xdr:nvSpPr>
            <xdr:cNvPr id="6465" name="Option Button 321" hidden="1">
              <a:extLst>
                <a:ext uri="{63B3BB69-23CF-44E3-9099-C40C66FF867C}">
                  <a14:compatExt spid="_x0000_s6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324</xdr:row>
          <xdr:rowOff>0</xdr:rowOff>
        </xdr:from>
        <xdr:to>
          <xdr:col>1</xdr:col>
          <xdr:colOff>0</xdr:colOff>
          <xdr:row>325</xdr:row>
          <xdr:rowOff>0</xdr:rowOff>
        </xdr:to>
        <xdr:sp macro="" textlink="">
          <xdr:nvSpPr>
            <xdr:cNvPr id="6466" name="Option Button 322" hidden="1">
              <a:extLst>
                <a:ext uri="{63B3BB69-23CF-44E3-9099-C40C66FF867C}">
                  <a14:compatExt spid="_x0000_s6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325</xdr:row>
          <xdr:rowOff>0</xdr:rowOff>
        </xdr:from>
        <xdr:to>
          <xdr:col>1</xdr:col>
          <xdr:colOff>0</xdr:colOff>
          <xdr:row>326</xdr:row>
          <xdr:rowOff>9525</xdr:rowOff>
        </xdr:to>
        <xdr:sp macro="" textlink="">
          <xdr:nvSpPr>
            <xdr:cNvPr id="6467" name="Option Button 323" hidden="1">
              <a:extLst>
                <a:ext uri="{63B3BB69-23CF-44E3-9099-C40C66FF867C}">
                  <a14:compatExt spid="_x0000_s6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326</xdr:row>
          <xdr:rowOff>0</xdr:rowOff>
        </xdr:from>
        <xdr:to>
          <xdr:col>1</xdr:col>
          <xdr:colOff>0</xdr:colOff>
          <xdr:row>327</xdr:row>
          <xdr:rowOff>9525</xdr:rowOff>
        </xdr:to>
        <xdr:sp macro="" textlink="">
          <xdr:nvSpPr>
            <xdr:cNvPr id="6468" name="Option Button 324" hidden="1">
              <a:extLst>
                <a:ext uri="{63B3BB69-23CF-44E3-9099-C40C66FF867C}">
                  <a14:compatExt spid="_x0000_s6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327</xdr:row>
          <xdr:rowOff>9525</xdr:rowOff>
        </xdr:from>
        <xdr:to>
          <xdr:col>1</xdr:col>
          <xdr:colOff>0</xdr:colOff>
          <xdr:row>328</xdr:row>
          <xdr:rowOff>9525</xdr:rowOff>
        </xdr:to>
        <xdr:sp macro="" textlink="">
          <xdr:nvSpPr>
            <xdr:cNvPr id="6469" name="Option Button 325" hidden="1">
              <a:extLst>
                <a:ext uri="{63B3BB69-23CF-44E3-9099-C40C66FF867C}">
                  <a14:compatExt spid="_x0000_s6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330</xdr:row>
          <xdr:rowOff>0</xdr:rowOff>
        </xdr:from>
        <xdr:to>
          <xdr:col>1</xdr:col>
          <xdr:colOff>0</xdr:colOff>
          <xdr:row>331</xdr:row>
          <xdr:rowOff>9525</xdr:rowOff>
        </xdr:to>
        <xdr:sp macro="" textlink="">
          <xdr:nvSpPr>
            <xdr:cNvPr id="6470" name="Option Button 326" hidden="1">
              <a:extLst>
                <a:ext uri="{63B3BB69-23CF-44E3-9099-C40C66FF867C}">
                  <a14:compatExt spid="_x0000_s6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331</xdr:row>
          <xdr:rowOff>0</xdr:rowOff>
        </xdr:from>
        <xdr:to>
          <xdr:col>1</xdr:col>
          <xdr:colOff>0</xdr:colOff>
          <xdr:row>332</xdr:row>
          <xdr:rowOff>19050</xdr:rowOff>
        </xdr:to>
        <xdr:sp macro="" textlink="">
          <xdr:nvSpPr>
            <xdr:cNvPr id="6471" name="Option Button 327" hidden="1">
              <a:extLst>
                <a:ext uri="{63B3BB69-23CF-44E3-9099-C40C66FF867C}">
                  <a14:compatExt spid="_x0000_s6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332</xdr:row>
          <xdr:rowOff>9525</xdr:rowOff>
        </xdr:from>
        <xdr:to>
          <xdr:col>1</xdr:col>
          <xdr:colOff>0</xdr:colOff>
          <xdr:row>333</xdr:row>
          <xdr:rowOff>9525</xdr:rowOff>
        </xdr:to>
        <xdr:sp macro="" textlink="">
          <xdr:nvSpPr>
            <xdr:cNvPr id="6472" name="Option Button 328" hidden="1">
              <a:extLst>
                <a:ext uri="{63B3BB69-23CF-44E3-9099-C40C66FF867C}">
                  <a14:compatExt spid="_x0000_s6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333</xdr:row>
          <xdr:rowOff>9525</xdr:rowOff>
        </xdr:from>
        <xdr:to>
          <xdr:col>1</xdr:col>
          <xdr:colOff>0</xdr:colOff>
          <xdr:row>334</xdr:row>
          <xdr:rowOff>19050</xdr:rowOff>
        </xdr:to>
        <xdr:sp macro="" textlink="">
          <xdr:nvSpPr>
            <xdr:cNvPr id="6473" name="Option Button 329" hidden="1">
              <a:extLst>
                <a:ext uri="{63B3BB69-23CF-44E3-9099-C40C66FF867C}">
                  <a14:compatExt spid="_x0000_s6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334</xdr:row>
          <xdr:rowOff>19050</xdr:rowOff>
        </xdr:from>
        <xdr:to>
          <xdr:col>1</xdr:col>
          <xdr:colOff>0</xdr:colOff>
          <xdr:row>335</xdr:row>
          <xdr:rowOff>19050</xdr:rowOff>
        </xdr:to>
        <xdr:sp macro="" textlink="">
          <xdr:nvSpPr>
            <xdr:cNvPr id="6474" name="Option Button 330" hidden="1">
              <a:extLst>
                <a:ext uri="{63B3BB69-23CF-44E3-9099-C40C66FF867C}">
                  <a14:compatExt spid="_x0000_s6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337</xdr:row>
          <xdr:rowOff>0</xdr:rowOff>
        </xdr:from>
        <xdr:to>
          <xdr:col>1</xdr:col>
          <xdr:colOff>0</xdr:colOff>
          <xdr:row>338</xdr:row>
          <xdr:rowOff>0</xdr:rowOff>
        </xdr:to>
        <xdr:sp macro="" textlink="">
          <xdr:nvSpPr>
            <xdr:cNvPr id="6475" name="Option Button 331" hidden="1">
              <a:extLst>
                <a:ext uri="{63B3BB69-23CF-44E3-9099-C40C66FF867C}">
                  <a14:compatExt spid="_x0000_s6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338</xdr:row>
          <xdr:rowOff>0</xdr:rowOff>
        </xdr:from>
        <xdr:to>
          <xdr:col>1</xdr:col>
          <xdr:colOff>0</xdr:colOff>
          <xdr:row>339</xdr:row>
          <xdr:rowOff>9525</xdr:rowOff>
        </xdr:to>
        <xdr:sp macro="" textlink="">
          <xdr:nvSpPr>
            <xdr:cNvPr id="6476" name="Option Button 332" hidden="1">
              <a:extLst>
                <a:ext uri="{63B3BB69-23CF-44E3-9099-C40C66FF867C}">
                  <a14:compatExt spid="_x0000_s6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339</xdr:row>
          <xdr:rowOff>9525</xdr:rowOff>
        </xdr:from>
        <xdr:to>
          <xdr:col>1</xdr:col>
          <xdr:colOff>0</xdr:colOff>
          <xdr:row>340</xdr:row>
          <xdr:rowOff>9525</xdr:rowOff>
        </xdr:to>
        <xdr:sp macro="" textlink="">
          <xdr:nvSpPr>
            <xdr:cNvPr id="6477" name="Option Button 333" hidden="1">
              <a:extLst>
                <a:ext uri="{63B3BB69-23CF-44E3-9099-C40C66FF867C}">
                  <a14:compatExt spid="_x0000_s6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340</xdr:row>
          <xdr:rowOff>9525</xdr:rowOff>
        </xdr:from>
        <xdr:to>
          <xdr:col>1</xdr:col>
          <xdr:colOff>0</xdr:colOff>
          <xdr:row>341</xdr:row>
          <xdr:rowOff>19050</xdr:rowOff>
        </xdr:to>
        <xdr:sp macro="" textlink="">
          <xdr:nvSpPr>
            <xdr:cNvPr id="6478" name="Option Button 334" hidden="1">
              <a:extLst>
                <a:ext uri="{63B3BB69-23CF-44E3-9099-C40C66FF867C}">
                  <a14:compatExt spid="_x0000_s6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344</xdr:row>
          <xdr:rowOff>0</xdr:rowOff>
        </xdr:from>
        <xdr:to>
          <xdr:col>1</xdr:col>
          <xdr:colOff>0</xdr:colOff>
          <xdr:row>345</xdr:row>
          <xdr:rowOff>0</xdr:rowOff>
        </xdr:to>
        <xdr:sp macro="" textlink="">
          <xdr:nvSpPr>
            <xdr:cNvPr id="6480" name="Option Button 336" hidden="1">
              <a:extLst>
                <a:ext uri="{63B3BB69-23CF-44E3-9099-C40C66FF867C}">
                  <a14:compatExt spid="_x0000_s6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345</xdr:row>
          <xdr:rowOff>0</xdr:rowOff>
        </xdr:from>
        <xdr:to>
          <xdr:col>1</xdr:col>
          <xdr:colOff>0</xdr:colOff>
          <xdr:row>346</xdr:row>
          <xdr:rowOff>0</xdr:rowOff>
        </xdr:to>
        <xdr:sp macro="" textlink="">
          <xdr:nvSpPr>
            <xdr:cNvPr id="6481" name="Option Button 337" hidden="1">
              <a:extLst>
                <a:ext uri="{63B3BB69-23CF-44E3-9099-C40C66FF867C}">
                  <a14:compatExt spid="_x0000_s6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346</xdr:row>
          <xdr:rowOff>0</xdr:rowOff>
        </xdr:from>
        <xdr:to>
          <xdr:col>1</xdr:col>
          <xdr:colOff>0</xdr:colOff>
          <xdr:row>347</xdr:row>
          <xdr:rowOff>19050</xdr:rowOff>
        </xdr:to>
        <xdr:sp macro="" textlink="">
          <xdr:nvSpPr>
            <xdr:cNvPr id="6482" name="Option Button 338" hidden="1">
              <a:extLst>
                <a:ext uri="{63B3BB69-23CF-44E3-9099-C40C66FF867C}">
                  <a14:compatExt spid="_x0000_s6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347</xdr:row>
          <xdr:rowOff>9525</xdr:rowOff>
        </xdr:from>
        <xdr:to>
          <xdr:col>1</xdr:col>
          <xdr:colOff>0</xdr:colOff>
          <xdr:row>348</xdr:row>
          <xdr:rowOff>9525</xdr:rowOff>
        </xdr:to>
        <xdr:sp macro="" textlink="">
          <xdr:nvSpPr>
            <xdr:cNvPr id="6483" name="Option Button 339" hidden="1">
              <a:extLst>
                <a:ext uri="{63B3BB69-23CF-44E3-9099-C40C66FF867C}">
                  <a14:compatExt spid="_x0000_s6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348</xdr:row>
          <xdr:rowOff>9525</xdr:rowOff>
        </xdr:from>
        <xdr:to>
          <xdr:col>1</xdr:col>
          <xdr:colOff>0</xdr:colOff>
          <xdr:row>349</xdr:row>
          <xdr:rowOff>19050</xdr:rowOff>
        </xdr:to>
        <xdr:sp macro="" textlink="">
          <xdr:nvSpPr>
            <xdr:cNvPr id="6484" name="Option Button 340" hidden="1">
              <a:extLst>
                <a:ext uri="{63B3BB69-23CF-44E3-9099-C40C66FF867C}">
                  <a14:compatExt spid="_x0000_s6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351</xdr:row>
          <xdr:rowOff>0</xdr:rowOff>
        </xdr:from>
        <xdr:to>
          <xdr:col>1</xdr:col>
          <xdr:colOff>0</xdr:colOff>
          <xdr:row>352</xdr:row>
          <xdr:rowOff>19050</xdr:rowOff>
        </xdr:to>
        <xdr:sp macro="" textlink="">
          <xdr:nvSpPr>
            <xdr:cNvPr id="6485" name="Option Button 341" hidden="1">
              <a:extLst>
                <a:ext uri="{63B3BB69-23CF-44E3-9099-C40C66FF867C}">
                  <a14:compatExt spid="_x0000_s6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352</xdr:row>
          <xdr:rowOff>9525</xdr:rowOff>
        </xdr:from>
        <xdr:to>
          <xdr:col>1</xdr:col>
          <xdr:colOff>0</xdr:colOff>
          <xdr:row>353</xdr:row>
          <xdr:rowOff>9525</xdr:rowOff>
        </xdr:to>
        <xdr:sp macro="" textlink="">
          <xdr:nvSpPr>
            <xdr:cNvPr id="6486" name="Option Button 342" hidden="1">
              <a:extLst>
                <a:ext uri="{63B3BB69-23CF-44E3-9099-C40C66FF867C}">
                  <a14:compatExt spid="_x0000_s6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353</xdr:row>
          <xdr:rowOff>9525</xdr:rowOff>
        </xdr:from>
        <xdr:to>
          <xdr:col>1</xdr:col>
          <xdr:colOff>0</xdr:colOff>
          <xdr:row>354</xdr:row>
          <xdr:rowOff>19050</xdr:rowOff>
        </xdr:to>
        <xdr:sp macro="" textlink="">
          <xdr:nvSpPr>
            <xdr:cNvPr id="6487" name="Option Button 343" hidden="1">
              <a:extLst>
                <a:ext uri="{63B3BB69-23CF-44E3-9099-C40C66FF867C}">
                  <a14:compatExt spid="_x0000_s6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354</xdr:row>
          <xdr:rowOff>19050</xdr:rowOff>
        </xdr:from>
        <xdr:to>
          <xdr:col>1</xdr:col>
          <xdr:colOff>0</xdr:colOff>
          <xdr:row>355</xdr:row>
          <xdr:rowOff>19050</xdr:rowOff>
        </xdr:to>
        <xdr:sp macro="" textlink="">
          <xdr:nvSpPr>
            <xdr:cNvPr id="6488" name="Option Button 344" hidden="1">
              <a:extLst>
                <a:ext uri="{63B3BB69-23CF-44E3-9099-C40C66FF867C}">
                  <a14:compatExt spid="_x0000_s6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358</xdr:row>
          <xdr:rowOff>0</xdr:rowOff>
        </xdr:from>
        <xdr:to>
          <xdr:col>1</xdr:col>
          <xdr:colOff>0</xdr:colOff>
          <xdr:row>359</xdr:row>
          <xdr:rowOff>9525</xdr:rowOff>
        </xdr:to>
        <xdr:sp macro="" textlink="">
          <xdr:nvSpPr>
            <xdr:cNvPr id="6490" name="Option Button 346" hidden="1">
              <a:extLst>
                <a:ext uri="{63B3BB69-23CF-44E3-9099-C40C66FF867C}">
                  <a14:compatExt spid="_x0000_s6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359</xdr:row>
          <xdr:rowOff>9525</xdr:rowOff>
        </xdr:from>
        <xdr:to>
          <xdr:col>1</xdr:col>
          <xdr:colOff>0</xdr:colOff>
          <xdr:row>360</xdr:row>
          <xdr:rowOff>9525</xdr:rowOff>
        </xdr:to>
        <xdr:sp macro="" textlink="">
          <xdr:nvSpPr>
            <xdr:cNvPr id="6491" name="Option Button 347" hidden="1">
              <a:extLst>
                <a:ext uri="{63B3BB69-23CF-44E3-9099-C40C66FF867C}">
                  <a14:compatExt spid="_x0000_s6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360</xdr:row>
          <xdr:rowOff>9525</xdr:rowOff>
        </xdr:from>
        <xdr:to>
          <xdr:col>1</xdr:col>
          <xdr:colOff>0</xdr:colOff>
          <xdr:row>361</xdr:row>
          <xdr:rowOff>9525</xdr:rowOff>
        </xdr:to>
        <xdr:sp macro="" textlink="">
          <xdr:nvSpPr>
            <xdr:cNvPr id="6492" name="Option Button 348" hidden="1">
              <a:extLst>
                <a:ext uri="{63B3BB69-23CF-44E3-9099-C40C66FF867C}">
                  <a14:compatExt spid="_x0000_s6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361</xdr:row>
          <xdr:rowOff>9525</xdr:rowOff>
        </xdr:from>
        <xdr:to>
          <xdr:col>1</xdr:col>
          <xdr:colOff>0</xdr:colOff>
          <xdr:row>362</xdr:row>
          <xdr:rowOff>28575</xdr:rowOff>
        </xdr:to>
        <xdr:sp macro="" textlink="">
          <xdr:nvSpPr>
            <xdr:cNvPr id="6493" name="Option Button 349" hidden="1">
              <a:extLst>
                <a:ext uri="{63B3BB69-23CF-44E3-9099-C40C66FF867C}">
                  <a14:compatExt spid="_x0000_s6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362</xdr:row>
          <xdr:rowOff>19050</xdr:rowOff>
        </xdr:from>
        <xdr:to>
          <xdr:col>1</xdr:col>
          <xdr:colOff>0</xdr:colOff>
          <xdr:row>363</xdr:row>
          <xdr:rowOff>19050</xdr:rowOff>
        </xdr:to>
        <xdr:sp macro="" textlink="">
          <xdr:nvSpPr>
            <xdr:cNvPr id="6494" name="Option Button 350" hidden="1">
              <a:extLst>
                <a:ext uri="{63B3BB69-23CF-44E3-9099-C40C66FF867C}">
                  <a14:compatExt spid="_x0000_s6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365</xdr:row>
          <xdr:rowOff>0</xdr:rowOff>
        </xdr:from>
        <xdr:to>
          <xdr:col>1</xdr:col>
          <xdr:colOff>0</xdr:colOff>
          <xdr:row>366</xdr:row>
          <xdr:rowOff>0</xdr:rowOff>
        </xdr:to>
        <xdr:sp macro="" textlink="">
          <xdr:nvSpPr>
            <xdr:cNvPr id="6495" name="Option Button 351" hidden="1">
              <a:extLst>
                <a:ext uri="{63B3BB69-23CF-44E3-9099-C40C66FF867C}">
                  <a14:compatExt spid="_x0000_s6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366</xdr:row>
          <xdr:rowOff>0</xdr:rowOff>
        </xdr:from>
        <xdr:to>
          <xdr:col>1</xdr:col>
          <xdr:colOff>0</xdr:colOff>
          <xdr:row>367</xdr:row>
          <xdr:rowOff>19050</xdr:rowOff>
        </xdr:to>
        <xdr:sp macro="" textlink="">
          <xdr:nvSpPr>
            <xdr:cNvPr id="6496" name="Option Button 352" hidden="1">
              <a:extLst>
                <a:ext uri="{63B3BB69-23CF-44E3-9099-C40C66FF867C}">
                  <a14:compatExt spid="_x0000_s6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367</xdr:row>
          <xdr:rowOff>9525</xdr:rowOff>
        </xdr:from>
        <xdr:to>
          <xdr:col>1</xdr:col>
          <xdr:colOff>0</xdr:colOff>
          <xdr:row>368</xdr:row>
          <xdr:rowOff>19050</xdr:rowOff>
        </xdr:to>
        <xdr:sp macro="" textlink="">
          <xdr:nvSpPr>
            <xdr:cNvPr id="6497" name="Option Button 353" hidden="1">
              <a:extLst>
                <a:ext uri="{63B3BB69-23CF-44E3-9099-C40C66FF867C}">
                  <a14:compatExt spid="_x0000_s6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368</xdr:row>
          <xdr:rowOff>9525</xdr:rowOff>
        </xdr:from>
        <xdr:to>
          <xdr:col>1</xdr:col>
          <xdr:colOff>0</xdr:colOff>
          <xdr:row>369</xdr:row>
          <xdr:rowOff>19050</xdr:rowOff>
        </xdr:to>
        <xdr:sp macro="" textlink="">
          <xdr:nvSpPr>
            <xdr:cNvPr id="6498" name="Option Button 354" hidden="1">
              <a:extLst>
                <a:ext uri="{63B3BB69-23CF-44E3-9099-C40C66FF867C}">
                  <a14:compatExt spid="_x0000_s6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369</xdr:row>
          <xdr:rowOff>19050</xdr:rowOff>
        </xdr:from>
        <xdr:to>
          <xdr:col>1</xdr:col>
          <xdr:colOff>0</xdr:colOff>
          <xdr:row>370</xdr:row>
          <xdr:rowOff>19050</xdr:rowOff>
        </xdr:to>
        <xdr:sp macro="" textlink="">
          <xdr:nvSpPr>
            <xdr:cNvPr id="6499" name="Option Button 355" hidden="1">
              <a:extLst>
                <a:ext uri="{63B3BB69-23CF-44E3-9099-C40C66FF867C}">
                  <a14:compatExt spid="_x0000_s6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372</xdr:row>
          <xdr:rowOff>0</xdr:rowOff>
        </xdr:from>
        <xdr:to>
          <xdr:col>1</xdr:col>
          <xdr:colOff>0</xdr:colOff>
          <xdr:row>373</xdr:row>
          <xdr:rowOff>9525</xdr:rowOff>
        </xdr:to>
        <xdr:sp macro="" textlink="">
          <xdr:nvSpPr>
            <xdr:cNvPr id="6500" name="Option Button 356" hidden="1">
              <a:extLst>
                <a:ext uri="{63B3BB69-23CF-44E3-9099-C40C66FF867C}">
                  <a14:compatExt spid="_x0000_s6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373</xdr:row>
          <xdr:rowOff>0</xdr:rowOff>
        </xdr:from>
        <xdr:to>
          <xdr:col>1</xdr:col>
          <xdr:colOff>0</xdr:colOff>
          <xdr:row>374</xdr:row>
          <xdr:rowOff>9525</xdr:rowOff>
        </xdr:to>
        <xdr:sp macro="" textlink="">
          <xdr:nvSpPr>
            <xdr:cNvPr id="6501" name="Option Button 357" hidden="1">
              <a:extLst>
                <a:ext uri="{63B3BB69-23CF-44E3-9099-C40C66FF867C}">
                  <a14:compatExt spid="_x0000_s6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374</xdr:row>
          <xdr:rowOff>9525</xdr:rowOff>
        </xdr:from>
        <xdr:to>
          <xdr:col>1</xdr:col>
          <xdr:colOff>0</xdr:colOff>
          <xdr:row>375</xdr:row>
          <xdr:rowOff>9525</xdr:rowOff>
        </xdr:to>
        <xdr:sp macro="" textlink="">
          <xdr:nvSpPr>
            <xdr:cNvPr id="6502" name="Option Button 358" hidden="1">
              <a:extLst>
                <a:ext uri="{63B3BB69-23CF-44E3-9099-C40C66FF867C}">
                  <a14:compatExt spid="_x0000_s6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375</xdr:row>
          <xdr:rowOff>9525</xdr:rowOff>
        </xdr:from>
        <xdr:to>
          <xdr:col>1</xdr:col>
          <xdr:colOff>0</xdr:colOff>
          <xdr:row>376</xdr:row>
          <xdr:rowOff>9525</xdr:rowOff>
        </xdr:to>
        <xdr:sp macro="" textlink="">
          <xdr:nvSpPr>
            <xdr:cNvPr id="6503" name="Option Button 359" hidden="1">
              <a:extLst>
                <a:ext uri="{63B3BB69-23CF-44E3-9099-C40C66FF867C}">
                  <a14:compatExt spid="_x0000_s6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379</xdr:row>
          <xdr:rowOff>0</xdr:rowOff>
        </xdr:from>
        <xdr:to>
          <xdr:col>1</xdr:col>
          <xdr:colOff>0</xdr:colOff>
          <xdr:row>380</xdr:row>
          <xdr:rowOff>0</xdr:rowOff>
        </xdr:to>
        <xdr:sp macro="" textlink="">
          <xdr:nvSpPr>
            <xdr:cNvPr id="6505" name="Option Button 361" hidden="1">
              <a:extLst>
                <a:ext uri="{63B3BB69-23CF-44E3-9099-C40C66FF867C}">
                  <a14:compatExt spid="_x0000_s6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380</xdr:row>
          <xdr:rowOff>0</xdr:rowOff>
        </xdr:from>
        <xdr:to>
          <xdr:col>1</xdr:col>
          <xdr:colOff>0</xdr:colOff>
          <xdr:row>381</xdr:row>
          <xdr:rowOff>0</xdr:rowOff>
        </xdr:to>
        <xdr:sp macro="" textlink="">
          <xdr:nvSpPr>
            <xdr:cNvPr id="6506" name="Option Button 362" hidden="1">
              <a:extLst>
                <a:ext uri="{63B3BB69-23CF-44E3-9099-C40C66FF867C}">
                  <a14:compatExt spid="_x0000_s6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381</xdr:row>
          <xdr:rowOff>0</xdr:rowOff>
        </xdr:from>
        <xdr:to>
          <xdr:col>1</xdr:col>
          <xdr:colOff>0</xdr:colOff>
          <xdr:row>382</xdr:row>
          <xdr:rowOff>9525</xdr:rowOff>
        </xdr:to>
        <xdr:sp macro="" textlink="">
          <xdr:nvSpPr>
            <xdr:cNvPr id="6507" name="Option Button 363" hidden="1">
              <a:extLst>
                <a:ext uri="{63B3BB69-23CF-44E3-9099-C40C66FF867C}">
                  <a14:compatExt spid="_x0000_s6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382</xdr:row>
          <xdr:rowOff>9525</xdr:rowOff>
        </xdr:from>
        <xdr:to>
          <xdr:col>1</xdr:col>
          <xdr:colOff>0</xdr:colOff>
          <xdr:row>383</xdr:row>
          <xdr:rowOff>19050</xdr:rowOff>
        </xdr:to>
        <xdr:sp macro="" textlink="">
          <xdr:nvSpPr>
            <xdr:cNvPr id="6508" name="Option Button 364" hidden="1">
              <a:extLst>
                <a:ext uri="{63B3BB69-23CF-44E3-9099-C40C66FF867C}">
                  <a14:compatExt spid="_x0000_s6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383</xdr:row>
          <xdr:rowOff>9525</xdr:rowOff>
        </xdr:from>
        <xdr:to>
          <xdr:col>1</xdr:col>
          <xdr:colOff>0</xdr:colOff>
          <xdr:row>384</xdr:row>
          <xdr:rowOff>19050</xdr:rowOff>
        </xdr:to>
        <xdr:sp macro="" textlink="">
          <xdr:nvSpPr>
            <xdr:cNvPr id="6509" name="Option Button 365" hidden="1">
              <a:extLst>
                <a:ext uri="{63B3BB69-23CF-44E3-9099-C40C66FF867C}">
                  <a14:compatExt spid="_x0000_s6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386</xdr:row>
          <xdr:rowOff>0</xdr:rowOff>
        </xdr:from>
        <xdr:to>
          <xdr:col>1</xdr:col>
          <xdr:colOff>0</xdr:colOff>
          <xdr:row>387</xdr:row>
          <xdr:rowOff>9525</xdr:rowOff>
        </xdr:to>
        <xdr:sp macro="" textlink="">
          <xdr:nvSpPr>
            <xdr:cNvPr id="6510" name="Option Button 366" hidden="1">
              <a:extLst>
                <a:ext uri="{63B3BB69-23CF-44E3-9099-C40C66FF867C}">
                  <a14:compatExt spid="_x0000_s6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387</xdr:row>
          <xdr:rowOff>9525</xdr:rowOff>
        </xdr:from>
        <xdr:to>
          <xdr:col>1</xdr:col>
          <xdr:colOff>0</xdr:colOff>
          <xdr:row>388</xdr:row>
          <xdr:rowOff>19050</xdr:rowOff>
        </xdr:to>
        <xdr:sp macro="" textlink="">
          <xdr:nvSpPr>
            <xdr:cNvPr id="6511" name="Option Button 367" hidden="1">
              <a:extLst>
                <a:ext uri="{63B3BB69-23CF-44E3-9099-C40C66FF867C}">
                  <a14:compatExt spid="_x0000_s6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388</xdr:row>
          <xdr:rowOff>9525</xdr:rowOff>
        </xdr:from>
        <xdr:to>
          <xdr:col>1</xdr:col>
          <xdr:colOff>0</xdr:colOff>
          <xdr:row>389</xdr:row>
          <xdr:rowOff>19050</xdr:rowOff>
        </xdr:to>
        <xdr:sp macro="" textlink="">
          <xdr:nvSpPr>
            <xdr:cNvPr id="6512" name="Option Button 368" hidden="1">
              <a:extLst>
                <a:ext uri="{63B3BB69-23CF-44E3-9099-C40C66FF867C}">
                  <a14:compatExt spid="_x0000_s6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389</xdr:row>
          <xdr:rowOff>19050</xdr:rowOff>
        </xdr:from>
        <xdr:to>
          <xdr:col>1</xdr:col>
          <xdr:colOff>0</xdr:colOff>
          <xdr:row>390</xdr:row>
          <xdr:rowOff>19050</xdr:rowOff>
        </xdr:to>
        <xdr:sp macro="" textlink="">
          <xdr:nvSpPr>
            <xdr:cNvPr id="6513" name="Option Button 369" hidden="1">
              <a:extLst>
                <a:ext uri="{63B3BB69-23CF-44E3-9099-C40C66FF867C}">
                  <a14:compatExt spid="_x0000_s6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390</xdr:row>
          <xdr:rowOff>19050</xdr:rowOff>
        </xdr:from>
        <xdr:to>
          <xdr:col>1</xdr:col>
          <xdr:colOff>0</xdr:colOff>
          <xdr:row>391</xdr:row>
          <xdr:rowOff>19050</xdr:rowOff>
        </xdr:to>
        <xdr:sp macro="" textlink="">
          <xdr:nvSpPr>
            <xdr:cNvPr id="6514" name="Option Button 370" hidden="1">
              <a:extLst>
                <a:ext uri="{63B3BB69-23CF-44E3-9099-C40C66FF867C}">
                  <a14:compatExt spid="_x0000_s6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393</xdr:row>
          <xdr:rowOff>0</xdr:rowOff>
        </xdr:from>
        <xdr:to>
          <xdr:col>1</xdr:col>
          <xdr:colOff>0</xdr:colOff>
          <xdr:row>394</xdr:row>
          <xdr:rowOff>19050</xdr:rowOff>
        </xdr:to>
        <xdr:sp macro="" textlink="">
          <xdr:nvSpPr>
            <xdr:cNvPr id="6515" name="Option Button 371" hidden="1">
              <a:extLst>
                <a:ext uri="{63B3BB69-23CF-44E3-9099-C40C66FF867C}">
                  <a14:compatExt spid="_x0000_s6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394</xdr:row>
          <xdr:rowOff>9525</xdr:rowOff>
        </xdr:from>
        <xdr:to>
          <xdr:col>1</xdr:col>
          <xdr:colOff>0</xdr:colOff>
          <xdr:row>395</xdr:row>
          <xdr:rowOff>9525</xdr:rowOff>
        </xdr:to>
        <xdr:sp macro="" textlink="">
          <xdr:nvSpPr>
            <xdr:cNvPr id="6516" name="Option Button 372" hidden="1">
              <a:extLst>
                <a:ext uri="{63B3BB69-23CF-44E3-9099-C40C66FF867C}">
                  <a14:compatExt spid="_x0000_s6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395</xdr:row>
          <xdr:rowOff>9525</xdr:rowOff>
        </xdr:from>
        <xdr:to>
          <xdr:col>1</xdr:col>
          <xdr:colOff>0</xdr:colOff>
          <xdr:row>396</xdr:row>
          <xdr:rowOff>9525</xdr:rowOff>
        </xdr:to>
        <xdr:sp macro="" textlink="">
          <xdr:nvSpPr>
            <xdr:cNvPr id="6517" name="Option Button 373" hidden="1">
              <a:extLst>
                <a:ext uri="{63B3BB69-23CF-44E3-9099-C40C66FF867C}">
                  <a14:compatExt spid="_x0000_s6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396</xdr:row>
          <xdr:rowOff>9525</xdr:rowOff>
        </xdr:from>
        <xdr:to>
          <xdr:col>1</xdr:col>
          <xdr:colOff>0</xdr:colOff>
          <xdr:row>397</xdr:row>
          <xdr:rowOff>19050</xdr:rowOff>
        </xdr:to>
        <xdr:sp macro="" textlink="">
          <xdr:nvSpPr>
            <xdr:cNvPr id="6518" name="Option Button 374" hidden="1">
              <a:extLst>
                <a:ext uri="{63B3BB69-23CF-44E3-9099-C40C66FF867C}">
                  <a14:compatExt spid="_x0000_s6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400</xdr:row>
          <xdr:rowOff>0</xdr:rowOff>
        </xdr:from>
        <xdr:to>
          <xdr:col>1</xdr:col>
          <xdr:colOff>0</xdr:colOff>
          <xdr:row>401</xdr:row>
          <xdr:rowOff>0</xdr:rowOff>
        </xdr:to>
        <xdr:sp macro="" textlink="">
          <xdr:nvSpPr>
            <xdr:cNvPr id="6520" name="Option Button 376" hidden="1">
              <a:extLst>
                <a:ext uri="{63B3BB69-23CF-44E3-9099-C40C66FF867C}">
                  <a14:compatExt spid="_x0000_s6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401</xdr:row>
          <xdr:rowOff>0</xdr:rowOff>
        </xdr:from>
        <xdr:to>
          <xdr:col>1</xdr:col>
          <xdr:colOff>0</xdr:colOff>
          <xdr:row>402</xdr:row>
          <xdr:rowOff>9525</xdr:rowOff>
        </xdr:to>
        <xdr:sp macro="" textlink="">
          <xdr:nvSpPr>
            <xdr:cNvPr id="6521" name="Option Button 377" hidden="1">
              <a:extLst>
                <a:ext uri="{63B3BB69-23CF-44E3-9099-C40C66FF867C}">
                  <a14:compatExt spid="_x0000_s6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402</xdr:row>
          <xdr:rowOff>9525</xdr:rowOff>
        </xdr:from>
        <xdr:to>
          <xdr:col>1</xdr:col>
          <xdr:colOff>0</xdr:colOff>
          <xdr:row>403</xdr:row>
          <xdr:rowOff>19050</xdr:rowOff>
        </xdr:to>
        <xdr:sp macro="" textlink="">
          <xdr:nvSpPr>
            <xdr:cNvPr id="6522" name="Option Button 378" hidden="1">
              <a:extLst>
                <a:ext uri="{63B3BB69-23CF-44E3-9099-C40C66FF867C}">
                  <a14:compatExt spid="_x0000_s6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403</xdr:row>
          <xdr:rowOff>9525</xdr:rowOff>
        </xdr:from>
        <xdr:to>
          <xdr:col>1</xdr:col>
          <xdr:colOff>0</xdr:colOff>
          <xdr:row>404</xdr:row>
          <xdr:rowOff>19050</xdr:rowOff>
        </xdr:to>
        <xdr:sp macro="" textlink="">
          <xdr:nvSpPr>
            <xdr:cNvPr id="6523" name="Option Button 379" hidden="1">
              <a:extLst>
                <a:ext uri="{63B3BB69-23CF-44E3-9099-C40C66FF867C}">
                  <a14:compatExt spid="_x0000_s6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404</xdr:row>
          <xdr:rowOff>9525</xdr:rowOff>
        </xdr:from>
        <xdr:to>
          <xdr:col>1</xdr:col>
          <xdr:colOff>0</xdr:colOff>
          <xdr:row>405</xdr:row>
          <xdr:rowOff>19050</xdr:rowOff>
        </xdr:to>
        <xdr:sp macro="" textlink="">
          <xdr:nvSpPr>
            <xdr:cNvPr id="6524" name="Option Button 380" hidden="1">
              <a:extLst>
                <a:ext uri="{63B3BB69-23CF-44E3-9099-C40C66FF867C}">
                  <a14:compatExt spid="_x0000_s6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407</xdr:row>
          <xdr:rowOff>0</xdr:rowOff>
        </xdr:from>
        <xdr:to>
          <xdr:col>1</xdr:col>
          <xdr:colOff>0</xdr:colOff>
          <xdr:row>408</xdr:row>
          <xdr:rowOff>0</xdr:rowOff>
        </xdr:to>
        <xdr:sp macro="" textlink="">
          <xdr:nvSpPr>
            <xdr:cNvPr id="6525" name="Option Button 381" hidden="1">
              <a:extLst>
                <a:ext uri="{63B3BB69-23CF-44E3-9099-C40C66FF867C}">
                  <a14:compatExt spid="_x0000_s6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408</xdr:row>
          <xdr:rowOff>0</xdr:rowOff>
        </xdr:from>
        <xdr:to>
          <xdr:col>1</xdr:col>
          <xdr:colOff>0</xdr:colOff>
          <xdr:row>409</xdr:row>
          <xdr:rowOff>9525</xdr:rowOff>
        </xdr:to>
        <xdr:sp macro="" textlink="">
          <xdr:nvSpPr>
            <xdr:cNvPr id="6526" name="Option Button 382" hidden="1">
              <a:extLst>
                <a:ext uri="{63B3BB69-23CF-44E3-9099-C40C66FF867C}">
                  <a14:compatExt spid="_x0000_s6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409</xdr:row>
          <xdr:rowOff>0</xdr:rowOff>
        </xdr:from>
        <xdr:to>
          <xdr:col>1</xdr:col>
          <xdr:colOff>0</xdr:colOff>
          <xdr:row>410</xdr:row>
          <xdr:rowOff>9525</xdr:rowOff>
        </xdr:to>
        <xdr:sp macro="" textlink="">
          <xdr:nvSpPr>
            <xdr:cNvPr id="6527" name="Option Button 383" hidden="1">
              <a:extLst>
                <a:ext uri="{63B3BB69-23CF-44E3-9099-C40C66FF867C}">
                  <a14:compatExt spid="_x0000_s6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410</xdr:row>
          <xdr:rowOff>9525</xdr:rowOff>
        </xdr:from>
        <xdr:to>
          <xdr:col>1</xdr:col>
          <xdr:colOff>0</xdr:colOff>
          <xdr:row>411</xdr:row>
          <xdr:rowOff>9525</xdr:rowOff>
        </xdr:to>
        <xdr:sp macro="" textlink="">
          <xdr:nvSpPr>
            <xdr:cNvPr id="6528" name="Option Button 384" hidden="1">
              <a:extLst>
                <a:ext uri="{63B3BB69-23CF-44E3-9099-C40C66FF867C}">
                  <a14:compatExt spid="_x0000_s6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411</xdr:row>
          <xdr:rowOff>9525</xdr:rowOff>
        </xdr:from>
        <xdr:to>
          <xdr:col>1</xdr:col>
          <xdr:colOff>0</xdr:colOff>
          <xdr:row>412</xdr:row>
          <xdr:rowOff>19050</xdr:rowOff>
        </xdr:to>
        <xdr:sp macro="" textlink="">
          <xdr:nvSpPr>
            <xdr:cNvPr id="6529" name="Option Button 385" hidden="1">
              <a:extLst>
                <a:ext uri="{63B3BB69-23CF-44E3-9099-C40C66FF867C}">
                  <a14:compatExt spid="_x0000_s6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414</xdr:row>
          <xdr:rowOff>0</xdr:rowOff>
        </xdr:from>
        <xdr:to>
          <xdr:col>1</xdr:col>
          <xdr:colOff>0</xdr:colOff>
          <xdr:row>415</xdr:row>
          <xdr:rowOff>19050</xdr:rowOff>
        </xdr:to>
        <xdr:sp macro="" textlink="">
          <xdr:nvSpPr>
            <xdr:cNvPr id="6530" name="Option Button 386" hidden="1">
              <a:extLst>
                <a:ext uri="{63B3BB69-23CF-44E3-9099-C40C66FF867C}">
                  <a14:compatExt spid="_x0000_s6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415</xdr:row>
          <xdr:rowOff>9525</xdr:rowOff>
        </xdr:from>
        <xdr:to>
          <xdr:col>1</xdr:col>
          <xdr:colOff>0</xdr:colOff>
          <xdr:row>416</xdr:row>
          <xdr:rowOff>9525</xdr:rowOff>
        </xdr:to>
        <xdr:sp macro="" textlink="">
          <xdr:nvSpPr>
            <xdr:cNvPr id="6531" name="Option Button 387" hidden="1">
              <a:extLst>
                <a:ext uri="{63B3BB69-23CF-44E3-9099-C40C66FF867C}">
                  <a14:compatExt spid="_x0000_s6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416</xdr:row>
          <xdr:rowOff>9525</xdr:rowOff>
        </xdr:from>
        <xdr:to>
          <xdr:col>1</xdr:col>
          <xdr:colOff>0</xdr:colOff>
          <xdr:row>417</xdr:row>
          <xdr:rowOff>19050</xdr:rowOff>
        </xdr:to>
        <xdr:sp macro="" textlink="">
          <xdr:nvSpPr>
            <xdr:cNvPr id="6532" name="Option Button 388" hidden="1">
              <a:extLst>
                <a:ext uri="{63B3BB69-23CF-44E3-9099-C40C66FF867C}">
                  <a14:compatExt spid="_x0000_s6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417</xdr:row>
          <xdr:rowOff>19050</xdr:rowOff>
        </xdr:from>
        <xdr:to>
          <xdr:col>1</xdr:col>
          <xdr:colOff>0</xdr:colOff>
          <xdr:row>418</xdr:row>
          <xdr:rowOff>19050</xdr:rowOff>
        </xdr:to>
        <xdr:sp macro="" textlink="">
          <xdr:nvSpPr>
            <xdr:cNvPr id="6533" name="Option Button 389" hidden="1">
              <a:extLst>
                <a:ext uri="{63B3BB69-23CF-44E3-9099-C40C66FF867C}">
                  <a14:compatExt spid="_x0000_s6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421</xdr:row>
          <xdr:rowOff>0</xdr:rowOff>
        </xdr:from>
        <xdr:to>
          <xdr:col>1</xdr:col>
          <xdr:colOff>0</xdr:colOff>
          <xdr:row>422</xdr:row>
          <xdr:rowOff>9525</xdr:rowOff>
        </xdr:to>
        <xdr:sp macro="" textlink="">
          <xdr:nvSpPr>
            <xdr:cNvPr id="6535" name="Option Button 391" hidden="1">
              <a:extLst>
                <a:ext uri="{63B3BB69-23CF-44E3-9099-C40C66FF867C}">
                  <a14:compatExt spid="_x0000_s6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422</xdr:row>
          <xdr:rowOff>9525</xdr:rowOff>
        </xdr:from>
        <xdr:to>
          <xdr:col>1</xdr:col>
          <xdr:colOff>0</xdr:colOff>
          <xdr:row>423</xdr:row>
          <xdr:rowOff>9525</xdr:rowOff>
        </xdr:to>
        <xdr:sp macro="" textlink="">
          <xdr:nvSpPr>
            <xdr:cNvPr id="6536" name="Option Button 392" hidden="1">
              <a:extLst>
                <a:ext uri="{63B3BB69-23CF-44E3-9099-C40C66FF867C}">
                  <a14:compatExt spid="_x0000_s6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423</xdr:row>
          <xdr:rowOff>9525</xdr:rowOff>
        </xdr:from>
        <xdr:to>
          <xdr:col>1</xdr:col>
          <xdr:colOff>0</xdr:colOff>
          <xdr:row>424</xdr:row>
          <xdr:rowOff>19050</xdr:rowOff>
        </xdr:to>
        <xdr:sp macro="" textlink="">
          <xdr:nvSpPr>
            <xdr:cNvPr id="6537" name="Option Button 393" hidden="1">
              <a:extLst>
                <a:ext uri="{63B3BB69-23CF-44E3-9099-C40C66FF867C}">
                  <a14:compatExt spid="_x0000_s6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424</xdr:row>
          <xdr:rowOff>9525</xdr:rowOff>
        </xdr:from>
        <xdr:to>
          <xdr:col>1</xdr:col>
          <xdr:colOff>0</xdr:colOff>
          <xdr:row>425</xdr:row>
          <xdr:rowOff>19050</xdr:rowOff>
        </xdr:to>
        <xdr:sp macro="" textlink="">
          <xdr:nvSpPr>
            <xdr:cNvPr id="6538" name="Option Button 394" hidden="1">
              <a:extLst>
                <a:ext uri="{63B3BB69-23CF-44E3-9099-C40C66FF867C}">
                  <a14:compatExt spid="_x0000_s6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425</xdr:row>
          <xdr:rowOff>19050</xdr:rowOff>
        </xdr:from>
        <xdr:to>
          <xdr:col>1</xdr:col>
          <xdr:colOff>0</xdr:colOff>
          <xdr:row>426</xdr:row>
          <xdr:rowOff>19050</xdr:rowOff>
        </xdr:to>
        <xdr:sp macro="" textlink="">
          <xdr:nvSpPr>
            <xdr:cNvPr id="6539" name="Option Button 395" hidden="1">
              <a:extLst>
                <a:ext uri="{63B3BB69-23CF-44E3-9099-C40C66FF867C}">
                  <a14:compatExt spid="_x0000_s6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428</xdr:row>
          <xdr:rowOff>0</xdr:rowOff>
        </xdr:from>
        <xdr:to>
          <xdr:col>1</xdr:col>
          <xdr:colOff>0</xdr:colOff>
          <xdr:row>429</xdr:row>
          <xdr:rowOff>9525</xdr:rowOff>
        </xdr:to>
        <xdr:sp macro="" textlink="">
          <xdr:nvSpPr>
            <xdr:cNvPr id="6540" name="Option Button 396" hidden="1">
              <a:extLst>
                <a:ext uri="{63B3BB69-23CF-44E3-9099-C40C66FF867C}">
                  <a14:compatExt spid="_x0000_s6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429</xdr:row>
          <xdr:rowOff>0</xdr:rowOff>
        </xdr:from>
        <xdr:to>
          <xdr:col>1</xdr:col>
          <xdr:colOff>0</xdr:colOff>
          <xdr:row>430</xdr:row>
          <xdr:rowOff>19050</xdr:rowOff>
        </xdr:to>
        <xdr:sp macro="" textlink="">
          <xdr:nvSpPr>
            <xdr:cNvPr id="6541" name="Option Button 397" hidden="1">
              <a:extLst>
                <a:ext uri="{63B3BB69-23CF-44E3-9099-C40C66FF867C}">
                  <a14:compatExt spid="_x0000_s6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430</xdr:row>
          <xdr:rowOff>9525</xdr:rowOff>
        </xdr:from>
        <xdr:to>
          <xdr:col>1</xdr:col>
          <xdr:colOff>0</xdr:colOff>
          <xdr:row>431</xdr:row>
          <xdr:rowOff>9525</xdr:rowOff>
        </xdr:to>
        <xdr:sp macro="" textlink="">
          <xdr:nvSpPr>
            <xdr:cNvPr id="6542" name="Option Button 398" hidden="1">
              <a:extLst>
                <a:ext uri="{63B3BB69-23CF-44E3-9099-C40C66FF867C}">
                  <a14:compatExt spid="_x0000_s6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431</xdr:row>
          <xdr:rowOff>9525</xdr:rowOff>
        </xdr:from>
        <xdr:to>
          <xdr:col>1</xdr:col>
          <xdr:colOff>0</xdr:colOff>
          <xdr:row>432</xdr:row>
          <xdr:rowOff>19050</xdr:rowOff>
        </xdr:to>
        <xdr:sp macro="" textlink="">
          <xdr:nvSpPr>
            <xdr:cNvPr id="6543" name="Option Button 399" hidden="1">
              <a:extLst>
                <a:ext uri="{63B3BB69-23CF-44E3-9099-C40C66FF867C}">
                  <a14:compatExt spid="_x0000_s6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432</xdr:row>
          <xdr:rowOff>19050</xdr:rowOff>
        </xdr:from>
        <xdr:to>
          <xdr:col>1</xdr:col>
          <xdr:colOff>0</xdr:colOff>
          <xdr:row>433</xdr:row>
          <xdr:rowOff>19050</xdr:rowOff>
        </xdr:to>
        <xdr:sp macro="" textlink="">
          <xdr:nvSpPr>
            <xdr:cNvPr id="6544" name="Option Button 400" hidden="1">
              <a:extLst>
                <a:ext uri="{63B3BB69-23CF-44E3-9099-C40C66FF867C}">
                  <a14:compatExt spid="_x0000_s6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437</xdr:row>
          <xdr:rowOff>0</xdr:rowOff>
        </xdr:from>
        <xdr:to>
          <xdr:col>1</xdr:col>
          <xdr:colOff>0</xdr:colOff>
          <xdr:row>438</xdr:row>
          <xdr:rowOff>0</xdr:rowOff>
        </xdr:to>
        <xdr:sp macro="" textlink="">
          <xdr:nvSpPr>
            <xdr:cNvPr id="6545" name="Option Button 401" hidden="1">
              <a:extLst>
                <a:ext uri="{63B3BB69-23CF-44E3-9099-C40C66FF867C}">
                  <a14:compatExt spid="_x0000_s6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441</xdr:row>
          <xdr:rowOff>0</xdr:rowOff>
        </xdr:from>
        <xdr:to>
          <xdr:col>1</xdr:col>
          <xdr:colOff>0</xdr:colOff>
          <xdr:row>442</xdr:row>
          <xdr:rowOff>9525</xdr:rowOff>
        </xdr:to>
        <xdr:sp macro="" textlink="">
          <xdr:nvSpPr>
            <xdr:cNvPr id="6547" name="Option Button 403" hidden="1">
              <a:extLst>
                <a:ext uri="{63B3BB69-23CF-44E3-9099-C40C66FF867C}">
                  <a14:compatExt spid="_x0000_s6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442</xdr:row>
          <xdr:rowOff>9525</xdr:rowOff>
        </xdr:from>
        <xdr:to>
          <xdr:col>1</xdr:col>
          <xdr:colOff>0</xdr:colOff>
          <xdr:row>443</xdr:row>
          <xdr:rowOff>9525</xdr:rowOff>
        </xdr:to>
        <xdr:sp macro="" textlink="">
          <xdr:nvSpPr>
            <xdr:cNvPr id="6548" name="Option Button 404" hidden="1">
              <a:extLst>
                <a:ext uri="{63B3BB69-23CF-44E3-9099-C40C66FF867C}">
                  <a14:compatExt spid="_x0000_s6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444</xdr:row>
          <xdr:rowOff>152400</xdr:rowOff>
        </xdr:from>
        <xdr:to>
          <xdr:col>1</xdr:col>
          <xdr:colOff>0</xdr:colOff>
          <xdr:row>446</xdr:row>
          <xdr:rowOff>0</xdr:rowOff>
        </xdr:to>
        <xdr:sp macro="" textlink="">
          <xdr:nvSpPr>
            <xdr:cNvPr id="6549" name="Option Button 405" hidden="1">
              <a:extLst>
                <a:ext uri="{63B3BB69-23CF-44E3-9099-C40C66FF867C}">
                  <a14:compatExt spid="_x0000_s6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445</xdr:row>
          <xdr:rowOff>152400</xdr:rowOff>
        </xdr:from>
        <xdr:to>
          <xdr:col>1</xdr:col>
          <xdr:colOff>0</xdr:colOff>
          <xdr:row>447</xdr:row>
          <xdr:rowOff>0</xdr:rowOff>
        </xdr:to>
        <xdr:sp macro="" textlink="">
          <xdr:nvSpPr>
            <xdr:cNvPr id="6550" name="Option Button 406" hidden="1">
              <a:extLst>
                <a:ext uri="{63B3BB69-23CF-44E3-9099-C40C66FF867C}">
                  <a14:compatExt spid="_x0000_s6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449</xdr:row>
          <xdr:rowOff>0</xdr:rowOff>
        </xdr:from>
        <xdr:to>
          <xdr:col>1</xdr:col>
          <xdr:colOff>0</xdr:colOff>
          <xdr:row>450</xdr:row>
          <xdr:rowOff>9525</xdr:rowOff>
        </xdr:to>
        <xdr:sp macro="" textlink="">
          <xdr:nvSpPr>
            <xdr:cNvPr id="6551" name="Option Button 407" hidden="1">
              <a:extLst>
                <a:ext uri="{63B3BB69-23CF-44E3-9099-C40C66FF867C}">
                  <a14:compatExt spid="_x0000_s6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453</xdr:row>
          <xdr:rowOff>0</xdr:rowOff>
        </xdr:from>
        <xdr:to>
          <xdr:col>1</xdr:col>
          <xdr:colOff>0</xdr:colOff>
          <xdr:row>454</xdr:row>
          <xdr:rowOff>0</xdr:rowOff>
        </xdr:to>
        <xdr:sp macro="" textlink="">
          <xdr:nvSpPr>
            <xdr:cNvPr id="6553" name="Option Button 409" hidden="1">
              <a:extLst>
                <a:ext uri="{63B3BB69-23CF-44E3-9099-C40C66FF867C}">
                  <a14:compatExt spid="_x0000_s6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454</xdr:row>
          <xdr:rowOff>0</xdr:rowOff>
        </xdr:from>
        <xdr:to>
          <xdr:col>1</xdr:col>
          <xdr:colOff>0</xdr:colOff>
          <xdr:row>455</xdr:row>
          <xdr:rowOff>9525</xdr:rowOff>
        </xdr:to>
        <xdr:sp macro="" textlink="">
          <xdr:nvSpPr>
            <xdr:cNvPr id="6554" name="Option Button 410" hidden="1">
              <a:extLst>
                <a:ext uri="{63B3BB69-23CF-44E3-9099-C40C66FF867C}">
                  <a14:compatExt spid="_x0000_s6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457</xdr:row>
          <xdr:rowOff>0</xdr:rowOff>
        </xdr:from>
        <xdr:to>
          <xdr:col>1</xdr:col>
          <xdr:colOff>0</xdr:colOff>
          <xdr:row>458</xdr:row>
          <xdr:rowOff>9525</xdr:rowOff>
        </xdr:to>
        <xdr:sp macro="" textlink="">
          <xdr:nvSpPr>
            <xdr:cNvPr id="6555" name="Option Button 411" hidden="1">
              <a:extLst>
                <a:ext uri="{63B3BB69-23CF-44E3-9099-C40C66FF867C}">
                  <a14:compatExt spid="_x0000_s6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458</xdr:row>
          <xdr:rowOff>0</xdr:rowOff>
        </xdr:from>
        <xdr:to>
          <xdr:col>1</xdr:col>
          <xdr:colOff>0</xdr:colOff>
          <xdr:row>459</xdr:row>
          <xdr:rowOff>0</xdr:rowOff>
        </xdr:to>
        <xdr:sp macro="" textlink="">
          <xdr:nvSpPr>
            <xdr:cNvPr id="6556" name="Option Button 412" hidden="1">
              <a:extLst>
                <a:ext uri="{63B3BB69-23CF-44E3-9099-C40C66FF867C}">
                  <a14:compatExt spid="_x0000_s6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461</xdr:row>
          <xdr:rowOff>0</xdr:rowOff>
        </xdr:from>
        <xdr:to>
          <xdr:col>1</xdr:col>
          <xdr:colOff>0</xdr:colOff>
          <xdr:row>462</xdr:row>
          <xdr:rowOff>9525</xdr:rowOff>
        </xdr:to>
        <xdr:sp macro="" textlink="">
          <xdr:nvSpPr>
            <xdr:cNvPr id="6557" name="Option Button 413" hidden="1">
              <a:extLst>
                <a:ext uri="{63B3BB69-23CF-44E3-9099-C40C66FF867C}">
                  <a14:compatExt spid="_x0000_s6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465</xdr:row>
          <xdr:rowOff>0</xdr:rowOff>
        </xdr:from>
        <xdr:to>
          <xdr:col>1</xdr:col>
          <xdr:colOff>0</xdr:colOff>
          <xdr:row>466</xdr:row>
          <xdr:rowOff>0</xdr:rowOff>
        </xdr:to>
        <xdr:sp macro="" textlink="">
          <xdr:nvSpPr>
            <xdr:cNvPr id="6559" name="Option Button 415" hidden="1">
              <a:extLst>
                <a:ext uri="{63B3BB69-23CF-44E3-9099-C40C66FF867C}">
                  <a14:compatExt spid="_x0000_s6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466</xdr:row>
          <xdr:rowOff>0</xdr:rowOff>
        </xdr:from>
        <xdr:to>
          <xdr:col>1</xdr:col>
          <xdr:colOff>0</xdr:colOff>
          <xdr:row>467</xdr:row>
          <xdr:rowOff>9525</xdr:rowOff>
        </xdr:to>
        <xdr:sp macro="" textlink="">
          <xdr:nvSpPr>
            <xdr:cNvPr id="6560" name="Option Button 416" hidden="1">
              <a:extLst>
                <a:ext uri="{63B3BB69-23CF-44E3-9099-C40C66FF867C}">
                  <a14:compatExt spid="_x0000_s6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469</xdr:row>
          <xdr:rowOff>0</xdr:rowOff>
        </xdr:from>
        <xdr:to>
          <xdr:col>1</xdr:col>
          <xdr:colOff>0</xdr:colOff>
          <xdr:row>470</xdr:row>
          <xdr:rowOff>19050</xdr:rowOff>
        </xdr:to>
        <xdr:sp macro="" textlink="">
          <xdr:nvSpPr>
            <xdr:cNvPr id="6561" name="Option Button 417" hidden="1">
              <a:extLst>
                <a:ext uri="{63B3BB69-23CF-44E3-9099-C40C66FF867C}">
                  <a14:compatExt spid="_x0000_s6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470</xdr:row>
          <xdr:rowOff>9525</xdr:rowOff>
        </xdr:from>
        <xdr:to>
          <xdr:col>1</xdr:col>
          <xdr:colOff>0</xdr:colOff>
          <xdr:row>471</xdr:row>
          <xdr:rowOff>9525</xdr:rowOff>
        </xdr:to>
        <xdr:sp macro="" textlink="">
          <xdr:nvSpPr>
            <xdr:cNvPr id="6562" name="Option Button 418" hidden="1">
              <a:extLst>
                <a:ext uri="{63B3BB69-23CF-44E3-9099-C40C66FF867C}">
                  <a14:compatExt spid="_x0000_s6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473</xdr:row>
          <xdr:rowOff>0</xdr:rowOff>
        </xdr:from>
        <xdr:to>
          <xdr:col>1</xdr:col>
          <xdr:colOff>0</xdr:colOff>
          <xdr:row>474</xdr:row>
          <xdr:rowOff>0</xdr:rowOff>
        </xdr:to>
        <xdr:sp macro="" textlink="">
          <xdr:nvSpPr>
            <xdr:cNvPr id="6563" name="Option Button 419" hidden="1">
              <a:extLst>
                <a:ext uri="{63B3BB69-23CF-44E3-9099-C40C66FF867C}">
                  <a14:compatExt spid="_x0000_s6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477</xdr:row>
          <xdr:rowOff>0</xdr:rowOff>
        </xdr:from>
        <xdr:to>
          <xdr:col>1</xdr:col>
          <xdr:colOff>0</xdr:colOff>
          <xdr:row>478</xdr:row>
          <xdr:rowOff>0</xdr:rowOff>
        </xdr:to>
        <xdr:sp macro="" textlink="">
          <xdr:nvSpPr>
            <xdr:cNvPr id="6565" name="Option Button 421" hidden="1">
              <a:extLst>
                <a:ext uri="{63B3BB69-23CF-44E3-9099-C40C66FF867C}">
                  <a14:compatExt spid="_x0000_s6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478</xdr:row>
          <xdr:rowOff>0</xdr:rowOff>
        </xdr:from>
        <xdr:to>
          <xdr:col>1</xdr:col>
          <xdr:colOff>0</xdr:colOff>
          <xdr:row>479</xdr:row>
          <xdr:rowOff>0</xdr:rowOff>
        </xdr:to>
        <xdr:sp macro="" textlink="">
          <xdr:nvSpPr>
            <xdr:cNvPr id="6566" name="Option Button 422" hidden="1">
              <a:extLst>
                <a:ext uri="{63B3BB69-23CF-44E3-9099-C40C66FF867C}">
                  <a14:compatExt spid="_x0000_s6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481</xdr:row>
          <xdr:rowOff>0</xdr:rowOff>
        </xdr:from>
        <xdr:to>
          <xdr:col>1</xdr:col>
          <xdr:colOff>0</xdr:colOff>
          <xdr:row>482</xdr:row>
          <xdr:rowOff>19050</xdr:rowOff>
        </xdr:to>
        <xdr:sp macro="" textlink="">
          <xdr:nvSpPr>
            <xdr:cNvPr id="6567" name="Option Button 423" hidden="1">
              <a:extLst>
                <a:ext uri="{63B3BB69-23CF-44E3-9099-C40C66FF867C}">
                  <a14:compatExt spid="_x0000_s6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482</xdr:row>
          <xdr:rowOff>0</xdr:rowOff>
        </xdr:from>
        <xdr:to>
          <xdr:col>1</xdr:col>
          <xdr:colOff>0</xdr:colOff>
          <xdr:row>483</xdr:row>
          <xdr:rowOff>9525</xdr:rowOff>
        </xdr:to>
        <xdr:sp macro="" textlink="">
          <xdr:nvSpPr>
            <xdr:cNvPr id="6568" name="Option Button 424" hidden="1">
              <a:extLst>
                <a:ext uri="{63B3BB69-23CF-44E3-9099-C40C66FF867C}">
                  <a14:compatExt spid="_x0000_s6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81</xdr:row>
          <xdr:rowOff>0</xdr:rowOff>
        </xdr:from>
        <xdr:to>
          <xdr:col>1</xdr:col>
          <xdr:colOff>0</xdr:colOff>
          <xdr:row>82</xdr:row>
          <xdr:rowOff>0</xdr:rowOff>
        </xdr:to>
        <xdr:sp macro="" textlink="">
          <xdr:nvSpPr>
            <xdr:cNvPr id="6569" name="Option Button 425" hidden="1">
              <a:extLst>
                <a:ext uri="{63B3BB69-23CF-44E3-9099-C40C66FF867C}">
                  <a14:compatExt spid="_x0000_s6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82</xdr:row>
          <xdr:rowOff>0</xdr:rowOff>
        </xdr:from>
        <xdr:to>
          <xdr:col>1</xdr:col>
          <xdr:colOff>0</xdr:colOff>
          <xdr:row>83</xdr:row>
          <xdr:rowOff>19050</xdr:rowOff>
        </xdr:to>
        <xdr:sp macro="" textlink="">
          <xdr:nvSpPr>
            <xdr:cNvPr id="6570" name="Option Button 426" hidden="1">
              <a:extLst>
                <a:ext uri="{63B3BB69-23CF-44E3-9099-C40C66FF867C}">
                  <a14:compatExt spid="_x0000_s6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83</xdr:row>
          <xdr:rowOff>9525</xdr:rowOff>
        </xdr:from>
        <xdr:to>
          <xdr:col>1</xdr:col>
          <xdr:colOff>0</xdr:colOff>
          <xdr:row>84</xdr:row>
          <xdr:rowOff>19050</xdr:rowOff>
        </xdr:to>
        <xdr:sp macro="" textlink="">
          <xdr:nvSpPr>
            <xdr:cNvPr id="6571" name="Option Button 427" hidden="1">
              <a:extLst>
                <a:ext uri="{63B3BB69-23CF-44E3-9099-C40C66FF867C}">
                  <a14:compatExt spid="_x0000_s6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1</xdr:col>
          <xdr:colOff>0</xdr:colOff>
          <xdr:row>84</xdr:row>
          <xdr:rowOff>19050</xdr:rowOff>
        </xdr:to>
        <xdr:sp macro="" textlink="">
          <xdr:nvSpPr>
            <xdr:cNvPr id="6572" name="Group Box 428" hidden="1">
              <a:extLst>
                <a:ext uri="{63B3BB69-23CF-44E3-9099-C40C66FF867C}">
                  <a14:compatExt spid="_x0000_s6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86</xdr:row>
          <xdr:rowOff>0</xdr:rowOff>
        </xdr:from>
        <xdr:to>
          <xdr:col>1</xdr:col>
          <xdr:colOff>0</xdr:colOff>
          <xdr:row>89</xdr:row>
          <xdr:rowOff>19050</xdr:rowOff>
        </xdr:to>
        <xdr:sp macro="" textlink="">
          <xdr:nvSpPr>
            <xdr:cNvPr id="6573" name="Group Box 429" hidden="1">
              <a:extLst>
                <a:ext uri="{63B3BB69-23CF-44E3-9099-C40C66FF867C}">
                  <a14:compatExt spid="_x0000_s6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101</xdr:row>
          <xdr:rowOff>0</xdr:rowOff>
        </xdr:from>
        <xdr:to>
          <xdr:col>1</xdr:col>
          <xdr:colOff>0</xdr:colOff>
          <xdr:row>104</xdr:row>
          <xdr:rowOff>9525</xdr:rowOff>
        </xdr:to>
        <xdr:sp macro="" textlink="">
          <xdr:nvSpPr>
            <xdr:cNvPr id="6574" name="Group Box 430" hidden="1">
              <a:extLst>
                <a:ext uri="{63B3BB69-23CF-44E3-9099-C40C66FF867C}">
                  <a14:compatExt spid="_x0000_s6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106</xdr:row>
          <xdr:rowOff>0</xdr:rowOff>
        </xdr:from>
        <xdr:to>
          <xdr:col>1</xdr:col>
          <xdr:colOff>0</xdr:colOff>
          <xdr:row>109</xdr:row>
          <xdr:rowOff>9525</xdr:rowOff>
        </xdr:to>
        <xdr:sp macro="" textlink="">
          <xdr:nvSpPr>
            <xdr:cNvPr id="6575" name="Group Box 431" hidden="1">
              <a:extLst>
                <a:ext uri="{63B3BB69-23CF-44E3-9099-C40C66FF867C}">
                  <a14:compatExt spid="_x0000_s6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111</xdr:row>
          <xdr:rowOff>0</xdr:rowOff>
        </xdr:from>
        <xdr:to>
          <xdr:col>1</xdr:col>
          <xdr:colOff>0</xdr:colOff>
          <xdr:row>114</xdr:row>
          <xdr:rowOff>9525</xdr:rowOff>
        </xdr:to>
        <xdr:sp macro="" textlink="">
          <xdr:nvSpPr>
            <xdr:cNvPr id="6576" name="Group Box 432" hidden="1">
              <a:extLst>
                <a:ext uri="{63B3BB69-23CF-44E3-9099-C40C66FF867C}">
                  <a14:compatExt spid="_x0000_s6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116</xdr:row>
          <xdr:rowOff>0</xdr:rowOff>
        </xdr:from>
        <xdr:to>
          <xdr:col>1</xdr:col>
          <xdr:colOff>0</xdr:colOff>
          <xdr:row>119</xdr:row>
          <xdr:rowOff>9525</xdr:rowOff>
        </xdr:to>
        <xdr:sp macro="" textlink="">
          <xdr:nvSpPr>
            <xdr:cNvPr id="6577" name="Group Box 433" hidden="1">
              <a:extLst>
                <a:ext uri="{63B3BB69-23CF-44E3-9099-C40C66FF867C}">
                  <a14:compatExt spid="_x0000_s6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121</xdr:row>
          <xdr:rowOff>0</xdr:rowOff>
        </xdr:from>
        <xdr:to>
          <xdr:col>1</xdr:col>
          <xdr:colOff>0</xdr:colOff>
          <xdr:row>124</xdr:row>
          <xdr:rowOff>9525</xdr:rowOff>
        </xdr:to>
        <xdr:sp macro="" textlink="">
          <xdr:nvSpPr>
            <xdr:cNvPr id="6578" name="Group Box 434" hidden="1">
              <a:extLst>
                <a:ext uri="{63B3BB69-23CF-44E3-9099-C40C66FF867C}">
                  <a14:compatExt spid="_x0000_s6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126</xdr:row>
          <xdr:rowOff>0</xdr:rowOff>
        </xdr:from>
        <xdr:to>
          <xdr:col>1</xdr:col>
          <xdr:colOff>0</xdr:colOff>
          <xdr:row>129</xdr:row>
          <xdr:rowOff>9525</xdr:rowOff>
        </xdr:to>
        <xdr:sp macro="" textlink="">
          <xdr:nvSpPr>
            <xdr:cNvPr id="6579" name="Group Box 435" hidden="1">
              <a:extLst>
                <a:ext uri="{63B3BB69-23CF-44E3-9099-C40C66FF867C}">
                  <a14:compatExt spid="_x0000_s6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131</xdr:row>
          <xdr:rowOff>0</xdr:rowOff>
        </xdr:from>
        <xdr:to>
          <xdr:col>1</xdr:col>
          <xdr:colOff>0</xdr:colOff>
          <xdr:row>134</xdr:row>
          <xdr:rowOff>9525</xdr:rowOff>
        </xdr:to>
        <xdr:sp macro="" textlink="">
          <xdr:nvSpPr>
            <xdr:cNvPr id="6580" name="Group Box 436" hidden="1">
              <a:extLst>
                <a:ext uri="{63B3BB69-23CF-44E3-9099-C40C66FF867C}">
                  <a14:compatExt spid="_x0000_s6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136</xdr:row>
          <xdr:rowOff>0</xdr:rowOff>
        </xdr:from>
        <xdr:to>
          <xdr:col>1</xdr:col>
          <xdr:colOff>0</xdr:colOff>
          <xdr:row>139</xdr:row>
          <xdr:rowOff>19050</xdr:rowOff>
        </xdr:to>
        <xdr:sp macro="" textlink="">
          <xdr:nvSpPr>
            <xdr:cNvPr id="6581" name="Group Box 437" hidden="1">
              <a:extLst>
                <a:ext uri="{63B3BB69-23CF-44E3-9099-C40C66FF867C}">
                  <a14:compatExt spid="_x0000_s6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141</xdr:row>
          <xdr:rowOff>0</xdr:rowOff>
        </xdr:from>
        <xdr:to>
          <xdr:col>1</xdr:col>
          <xdr:colOff>0</xdr:colOff>
          <xdr:row>144</xdr:row>
          <xdr:rowOff>19050</xdr:rowOff>
        </xdr:to>
        <xdr:sp macro="" textlink="">
          <xdr:nvSpPr>
            <xdr:cNvPr id="6582" name="Group Box 438" hidden="1">
              <a:extLst>
                <a:ext uri="{63B3BB69-23CF-44E3-9099-C40C66FF867C}">
                  <a14:compatExt spid="_x0000_s6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146</xdr:row>
          <xdr:rowOff>0</xdr:rowOff>
        </xdr:from>
        <xdr:to>
          <xdr:col>1</xdr:col>
          <xdr:colOff>0</xdr:colOff>
          <xdr:row>149</xdr:row>
          <xdr:rowOff>19050</xdr:rowOff>
        </xdr:to>
        <xdr:sp macro="" textlink="">
          <xdr:nvSpPr>
            <xdr:cNvPr id="6583" name="Group Box 439" hidden="1">
              <a:extLst>
                <a:ext uri="{63B3BB69-23CF-44E3-9099-C40C66FF867C}">
                  <a14:compatExt spid="_x0000_s6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151</xdr:row>
          <xdr:rowOff>0</xdr:rowOff>
        </xdr:from>
        <xdr:to>
          <xdr:col>1</xdr:col>
          <xdr:colOff>0</xdr:colOff>
          <xdr:row>154</xdr:row>
          <xdr:rowOff>9525</xdr:rowOff>
        </xdr:to>
        <xdr:sp macro="" textlink="">
          <xdr:nvSpPr>
            <xdr:cNvPr id="6584" name="Group Box 440" hidden="1">
              <a:extLst>
                <a:ext uri="{63B3BB69-23CF-44E3-9099-C40C66FF867C}">
                  <a14:compatExt spid="_x0000_s6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158</xdr:row>
          <xdr:rowOff>0</xdr:rowOff>
        </xdr:from>
        <xdr:to>
          <xdr:col>1</xdr:col>
          <xdr:colOff>0</xdr:colOff>
          <xdr:row>164</xdr:row>
          <xdr:rowOff>19050</xdr:rowOff>
        </xdr:to>
        <xdr:sp macro="" textlink="">
          <xdr:nvSpPr>
            <xdr:cNvPr id="6585" name="Group Box 441" hidden="1">
              <a:extLst>
                <a:ext uri="{63B3BB69-23CF-44E3-9099-C40C66FF867C}">
                  <a14:compatExt spid="_x0000_s6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166</xdr:row>
          <xdr:rowOff>0</xdr:rowOff>
        </xdr:from>
        <xdr:to>
          <xdr:col>1</xdr:col>
          <xdr:colOff>0</xdr:colOff>
          <xdr:row>172</xdr:row>
          <xdr:rowOff>19050</xdr:rowOff>
        </xdr:to>
        <xdr:sp macro="" textlink="">
          <xdr:nvSpPr>
            <xdr:cNvPr id="6586" name="Group Box 442" hidden="1">
              <a:extLst>
                <a:ext uri="{63B3BB69-23CF-44E3-9099-C40C66FF867C}">
                  <a14:compatExt spid="_x0000_s6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174</xdr:row>
          <xdr:rowOff>0</xdr:rowOff>
        </xdr:from>
        <xdr:to>
          <xdr:col>1</xdr:col>
          <xdr:colOff>0</xdr:colOff>
          <xdr:row>179</xdr:row>
          <xdr:rowOff>19050</xdr:rowOff>
        </xdr:to>
        <xdr:sp macro="" textlink="">
          <xdr:nvSpPr>
            <xdr:cNvPr id="6587" name="Group Box 443" hidden="1">
              <a:extLst>
                <a:ext uri="{63B3BB69-23CF-44E3-9099-C40C66FF867C}">
                  <a14:compatExt spid="_x0000_s6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181</xdr:row>
          <xdr:rowOff>0</xdr:rowOff>
        </xdr:from>
        <xdr:to>
          <xdr:col>1</xdr:col>
          <xdr:colOff>0</xdr:colOff>
          <xdr:row>184</xdr:row>
          <xdr:rowOff>9525</xdr:rowOff>
        </xdr:to>
        <xdr:sp macro="" textlink="">
          <xdr:nvSpPr>
            <xdr:cNvPr id="6588" name="Group Box 444" hidden="1">
              <a:extLst>
                <a:ext uri="{63B3BB69-23CF-44E3-9099-C40C66FF867C}">
                  <a14:compatExt spid="_x0000_s6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186</xdr:row>
          <xdr:rowOff>0</xdr:rowOff>
        </xdr:from>
        <xdr:to>
          <xdr:col>1</xdr:col>
          <xdr:colOff>0</xdr:colOff>
          <xdr:row>189</xdr:row>
          <xdr:rowOff>9525</xdr:rowOff>
        </xdr:to>
        <xdr:sp macro="" textlink="">
          <xdr:nvSpPr>
            <xdr:cNvPr id="6589" name="Group Box 445" hidden="1">
              <a:extLst>
                <a:ext uri="{63B3BB69-23CF-44E3-9099-C40C66FF867C}">
                  <a14:compatExt spid="_x0000_s6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0</xdr:rowOff>
        </xdr:from>
        <xdr:to>
          <xdr:col>1</xdr:col>
          <xdr:colOff>0</xdr:colOff>
          <xdr:row>193</xdr:row>
          <xdr:rowOff>9525</xdr:rowOff>
        </xdr:to>
        <xdr:sp macro="" textlink="">
          <xdr:nvSpPr>
            <xdr:cNvPr id="6590" name="Group Box 446" hidden="1">
              <a:extLst>
                <a:ext uri="{63B3BB69-23CF-44E3-9099-C40C66FF867C}">
                  <a14:compatExt spid="_x0000_s6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197</xdr:row>
          <xdr:rowOff>0</xdr:rowOff>
        </xdr:from>
        <xdr:to>
          <xdr:col>1</xdr:col>
          <xdr:colOff>0</xdr:colOff>
          <xdr:row>202</xdr:row>
          <xdr:rowOff>19050</xdr:rowOff>
        </xdr:to>
        <xdr:sp macro="" textlink="">
          <xdr:nvSpPr>
            <xdr:cNvPr id="6593" name="Group Box 449" hidden="1">
              <a:extLst>
                <a:ext uri="{63B3BB69-23CF-44E3-9099-C40C66FF867C}">
                  <a14:compatExt spid="_x0000_s6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204</xdr:row>
          <xdr:rowOff>0</xdr:rowOff>
        </xdr:from>
        <xdr:to>
          <xdr:col>1</xdr:col>
          <xdr:colOff>9525</xdr:colOff>
          <xdr:row>209</xdr:row>
          <xdr:rowOff>19050</xdr:rowOff>
        </xdr:to>
        <xdr:sp macro="" textlink="">
          <xdr:nvSpPr>
            <xdr:cNvPr id="6594" name="Group Box 450" hidden="1">
              <a:extLst>
                <a:ext uri="{63B3BB69-23CF-44E3-9099-C40C66FF867C}">
                  <a14:compatExt spid="_x0000_s6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211</xdr:row>
          <xdr:rowOff>0</xdr:rowOff>
        </xdr:from>
        <xdr:to>
          <xdr:col>1</xdr:col>
          <xdr:colOff>0</xdr:colOff>
          <xdr:row>216</xdr:row>
          <xdr:rowOff>19050</xdr:rowOff>
        </xdr:to>
        <xdr:sp macro="" textlink="">
          <xdr:nvSpPr>
            <xdr:cNvPr id="6595" name="Group Box 451" hidden="1">
              <a:extLst>
                <a:ext uri="{63B3BB69-23CF-44E3-9099-C40C66FF867C}">
                  <a14:compatExt spid="_x0000_s6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218</xdr:row>
          <xdr:rowOff>0</xdr:rowOff>
        </xdr:from>
        <xdr:to>
          <xdr:col>1</xdr:col>
          <xdr:colOff>0</xdr:colOff>
          <xdr:row>223</xdr:row>
          <xdr:rowOff>19050</xdr:rowOff>
        </xdr:to>
        <xdr:sp macro="" textlink="">
          <xdr:nvSpPr>
            <xdr:cNvPr id="6596" name="Group Box 452" hidden="1">
              <a:extLst>
                <a:ext uri="{63B3BB69-23CF-44E3-9099-C40C66FF867C}">
                  <a14:compatExt spid="_x0000_s6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225</xdr:row>
          <xdr:rowOff>0</xdr:rowOff>
        </xdr:from>
        <xdr:to>
          <xdr:col>1</xdr:col>
          <xdr:colOff>0</xdr:colOff>
          <xdr:row>230</xdr:row>
          <xdr:rowOff>19050</xdr:rowOff>
        </xdr:to>
        <xdr:sp macro="" textlink="">
          <xdr:nvSpPr>
            <xdr:cNvPr id="6597" name="Group Box 453" hidden="1">
              <a:extLst>
                <a:ext uri="{63B3BB69-23CF-44E3-9099-C40C66FF867C}">
                  <a14:compatExt spid="_x0000_s6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232</xdr:row>
          <xdr:rowOff>0</xdr:rowOff>
        </xdr:from>
        <xdr:to>
          <xdr:col>1</xdr:col>
          <xdr:colOff>0</xdr:colOff>
          <xdr:row>237</xdr:row>
          <xdr:rowOff>19050</xdr:rowOff>
        </xdr:to>
        <xdr:sp macro="" textlink="">
          <xdr:nvSpPr>
            <xdr:cNvPr id="6598" name="Group Box 454" hidden="1">
              <a:extLst>
                <a:ext uri="{63B3BB69-23CF-44E3-9099-C40C66FF867C}">
                  <a14:compatExt spid="_x0000_s6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239</xdr:row>
          <xdr:rowOff>0</xdr:rowOff>
        </xdr:from>
        <xdr:to>
          <xdr:col>1</xdr:col>
          <xdr:colOff>0</xdr:colOff>
          <xdr:row>244</xdr:row>
          <xdr:rowOff>19050</xdr:rowOff>
        </xdr:to>
        <xdr:sp macro="" textlink="">
          <xdr:nvSpPr>
            <xdr:cNvPr id="6599" name="Group Box 455" hidden="1">
              <a:extLst>
                <a:ext uri="{63B3BB69-23CF-44E3-9099-C40C66FF867C}">
                  <a14:compatExt spid="_x0000_s6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246</xdr:row>
          <xdr:rowOff>0</xdr:rowOff>
        </xdr:from>
        <xdr:to>
          <xdr:col>1</xdr:col>
          <xdr:colOff>0</xdr:colOff>
          <xdr:row>251</xdr:row>
          <xdr:rowOff>19050</xdr:rowOff>
        </xdr:to>
        <xdr:sp macro="" textlink="">
          <xdr:nvSpPr>
            <xdr:cNvPr id="6600" name="Group Box 456" hidden="1">
              <a:extLst>
                <a:ext uri="{63B3BB69-23CF-44E3-9099-C40C66FF867C}">
                  <a14:compatExt spid="_x0000_s6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253</xdr:row>
          <xdr:rowOff>0</xdr:rowOff>
        </xdr:from>
        <xdr:to>
          <xdr:col>1</xdr:col>
          <xdr:colOff>0</xdr:colOff>
          <xdr:row>258</xdr:row>
          <xdr:rowOff>19050</xdr:rowOff>
        </xdr:to>
        <xdr:sp macro="" textlink="">
          <xdr:nvSpPr>
            <xdr:cNvPr id="6601" name="Group Box 457" hidden="1">
              <a:extLst>
                <a:ext uri="{63B3BB69-23CF-44E3-9099-C40C66FF867C}">
                  <a14:compatExt spid="_x0000_s6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260</xdr:row>
          <xdr:rowOff>0</xdr:rowOff>
        </xdr:from>
        <xdr:to>
          <xdr:col>1</xdr:col>
          <xdr:colOff>0</xdr:colOff>
          <xdr:row>265</xdr:row>
          <xdr:rowOff>19050</xdr:rowOff>
        </xdr:to>
        <xdr:sp macro="" textlink="">
          <xdr:nvSpPr>
            <xdr:cNvPr id="6602" name="Group Box 458" hidden="1">
              <a:extLst>
                <a:ext uri="{63B3BB69-23CF-44E3-9099-C40C66FF867C}">
                  <a14:compatExt spid="_x0000_s6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267</xdr:row>
          <xdr:rowOff>0</xdr:rowOff>
        </xdr:from>
        <xdr:to>
          <xdr:col>1</xdr:col>
          <xdr:colOff>0</xdr:colOff>
          <xdr:row>272</xdr:row>
          <xdr:rowOff>19050</xdr:rowOff>
        </xdr:to>
        <xdr:sp macro="" textlink="">
          <xdr:nvSpPr>
            <xdr:cNvPr id="6603" name="Group Box 459" hidden="1">
              <a:extLst>
                <a:ext uri="{63B3BB69-23CF-44E3-9099-C40C66FF867C}">
                  <a14:compatExt spid="_x0000_s6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274</xdr:row>
          <xdr:rowOff>0</xdr:rowOff>
        </xdr:from>
        <xdr:to>
          <xdr:col>1</xdr:col>
          <xdr:colOff>0</xdr:colOff>
          <xdr:row>279</xdr:row>
          <xdr:rowOff>19050</xdr:rowOff>
        </xdr:to>
        <xdr:sp macro="" textlink="">
          <xdr:nvSpPr>
            <xdr:cNvPr id="6604" name="Group Box 460" hidden="1">
              <a:extLst>
                <a:ext uri="{63B3BB69-23CF-44E3-9099-C40C66FF867C}">
                  <a14:compatExt spid="_x0000_s6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281</xdr:row>
          <xdr:rowOff>0</xdr:rowOff>
        </xdr:from>
        <xdr:to>
          <xdr:col>1</xdr:col>
          <xdr:colOff>0</xdr:colOff>
          <xdr:row>286</xdr:row>
          <xdr:rowOff>19050</xdr:rowOff>
        </xdr:to>
        <xdr:sp macro="" textlink="">
          <xdr:nvSpPr>
            <xdr:cNvPr id="6605" name="Group Box 461" hidden="1">
              <a:extLst>
                <a:ext uri="{63B3BB69-23CF-44E3-9099-C40C66FF867C}">
                  <a14:compatExt spid="_x0000_s6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288</xdr:row>
          <xdr:rowOff>0</xdr:rowOff>
        </xdr:from>
        <xdr:to>
          <xdr:col>1</xdr:col>
          <xdr:colOff>0</xdr:colOff>
          <xdr:row>293</xdr:row>
          <xdr:rowOff>19050</xdr:rowOff>
        </xdr:to>
        <xdr:sp macro="" textlink="">
          <xdr:nvSpPr>
            <xdr:cNvPr id="6606" name="Group Box 462" hidden="1">
              <a:extLst>
                <a:ext uri="{63B3BB69-23CF-44E3-9099-C40C66FF867C}">
                  <a14:compatExt spid="_x0000_s6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295</xdr:row>
          <xdr:rowOff>0</xdr:rowOff>
        </xdr:from>
        <xdr:to>
          <xdr:col>1</xdr:col>
          <xdr:colOff>0</xdr:colOff>
          <xdr:row>300</xdr:row>
          <xdr:rowOff>19050</xdr:rowOff>
        </xdr:to>
        <xdr:sp macro="" textlink="">
          <xdr:nvSpPr>
            <xdr:cNvPr id="6607" name="Group Box 463" hidden="1">
              <a:extLst>
                <a:ext uri="{63B3BB69-23CF-44E3-9099-C40C66FF867C}">
                  <a14:compatExt spid="_x0000_s6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302</xdr:row>
          <xdr:rowOff>0</xdr:rowOff>
        </xdr:from>
        <xdr:to>
          <xdr:col>1</xdr:col>
          <xdr:colOff>0</xdr:colOff>
          <xdr:row>307</xdr:row>
          <xdr:rowOff>19050</xdr:rowOff>
        </xdr:to>
        <xdr:sp macro="" textlink="">
          <xdr:nvSpPr>
            <xdr:cNvPr id="6608" name="Group Box 464" hidden="1">
              <a:extLst>
                <a:ext uri="{63B3BB69-23CF-44E3-9099-C40C66FF867C}">
                  <a14:compatExt spid="_x0000_s6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309</xdr:row>
          <xdr:rowOff>0</xdr:rowOff>
        </xdr:from>
        <xdr:to>
          <xdr:col>1</xdr:col>
          <xdr:colOff>0</xdr:colOff>
          <xdr:row>314</xdr:row>
          <xdr:rowOff>19050</xdr:rowOff>
        </xdr:to>
        <xdr:sp macro="" textlink="">
          <xdr:nvSpPr>
            <xdr:cNvPr id="6609" name="Group Box 465" hidden="1">
              <a:extLst>
                <a:ext uri="{63B3BB69-23CF-44E3-9099-C40C66FF867C}">
                  <a14:compatExt spid="_x0000_s6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315</xdr:row>
          <xdr:rowOff>152400</xdr:rowOff>
        </xdr:from>
        <xdr:to>
          <xdr:col>1</xdr:col>
          <xdr:colOff>0</xdr:colOff>
          <xdr:row>321</xdr:row>
          <xdr:rowOff>0</xdr:rowOff>
        </xdr:to>
        <xdr:sp macro="" textlink="">
          <xdr:nvSpPr>
            <xdr:cNvPr id="6610" name="Group Box 466" hidden="1">
              <a:extLst>
                <a:ext uri="{63B3BB69-23CF-44E3-9099-C40C66FF867C}">
                  <a14:compatExt spid="_x0000_s6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322</xdr:row>
          <xdr:rowOff>152400</xdr:rowOff>
        </xdr:from>
        <xdr:to>
          <xdr:col>1</xdr:col>
          <xdr:colOff>0</xdr:colOff>
          <xdr:row>328</xdr:row>
          <xdr:rowOff>9525</xdr:rowOff>
        </xdr:to>
        <xdr:sp macro="" textlink="">
          <xdr:nvSpPr>
            <xdr:cNvPr id="6611" name="Group Box 467" hidden="1">
              <a:extLst>
                <a:ext uri="{63B3BB69-23CF-44E3-9099-C40C66FF867C}">
                  <a14:compatExt spid="_x0000_s6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330</xdr:row>
          <xdr:rowOff>0</xdr:rowOff>
        </xdr:from>
        <xdr:to>
          <xdr:col>1</xdr:col>
          <xdr:colOff>0</xdr:colOff>
          <xdr:row>335</xdr:row>
          <xdr:rowOff>19050</xdr:rowOff>
        </xdr:to>
        <xdr:sp macro="" textlink="">
          <xdr:nvSpPr>
            <xdr:cNvPr id="6612" name="Group Box 468" hidden="1">
              <a:extLst>
                <a:ext uri="{63B3BB69-23CF-44E3-9099-C40C66FF867C}">
                  <a14:compatExt spid="_x0000_s6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337</xdr:row>
          <xdr:rowOff>0</xdr:rowOff>
        </xdr:from>
        <xdr:to>
          <xdr:col>1</xdr:col>
          <xdr:colOff>0</xdr:colOff>
          <xdr:row>342</xdr:row>
          <xdr:rowOff>19050</xdr:rowOff>
        </xdr:to>
        <xdr:sp macro="" textlink="">
          <xdr:nvSpPr>
            <xdr:cNvPr id="6613" name="Group Box 469" hidden="1">
              <a:extLst>
                <a:ext uri="{63B3BB69-23CF-44E3-9099-C40C66FF867C}">
                  <a14:compatExt spid="_x0000_s6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344</xdr:row>
          <xdr:rowOff>0</xdr:rowOff>
        </xdr:from>
        <xdr:to>
          <xdr:col>1</xdr:col>
          <xdr:colOff>0</xdr:colOff>
          <xdr:row>349</xdr:row>
          <xdr:rowOff>19050</xdr:rowOff>
        </xdr:to>
        <xdr:sp macro="" textlink="">
          <xdr:nvSpPr>
            <xdr:cNvPr id="6614" name="Group Box 470" hidden="1">
              <a:extLst>
                <a:ext uri="{63B3BB69-23CF-44E3-9099-C40C66FF867C}">
                  <a14:compatExt spid="_x0000_s6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351</xdr:row>
          <xdr:rowOff>0</xdr:rowOff>
        </xdr:from>
        <xdr:to>
          <xdr:col>2</xdr:col>
          <xdr:colOff>9525</xdr:colOff>
          <xdr:row>356</xdr:row>
          <xdr:rowOff>19050</xdr:rowOff>
        </xdr:to>
        <xdr:sp macro="" textlink="">
          <xdr:nvSpPr>
            <xdr:cNvPr id="6615" name="Group Box 471" hidden="1">
              <a:extLst>
                <a:ext uri="{63B3BB69-23CF-44E3-9099-C40C66FF867C}">
                  <a14:compatExt spid="_x0000_s6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358</xdr:row>
          <xdr:rowOff>0</xdr:rowOff>
        </xdr:from>
        <xdr:to>
          <xdr:col>1</xdr:col>
          <xdr:colOff>0</xdr:colOff>
          <xdr:row>363</xdr:row>
          <xdr:rowOff>19050</xdr:rowOff>
        </xdr:to>
        <xdr:sp macro="" textlink="">
          <xdr:nvSpPr>
            <xdr:cNvPr id="6616" name="Group Box 472" hidden="1">
              <a:extLst>
                <a:ext uri="{63B3BB69-23CF-44E3-9099-C40C66FF867C}">
                  <a14:compatExt spid="_x0000_s6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365</xdr:row>
          <xdr:rowOff>0</xdr:rowOff>
        </xdr:from>
        <xdr:to>
          <xdr:col>1</xdr:col>
          <xdr:colOff>0</xdr:colOff>
          <xdr:row>370</xdr:row>
          <xdr:rowOff>19050</xdr:rowOff>
        </xdr:to>
        <xdr:sp macro="" textlink="">
          <xdr:nvSpPr>
            <xdr:cNvPr id="6617" name="Group Box 473" hidden="1">
              <a:extLst>
                <a:ext uri="{63B3BB69-23CF-44E3-9099-C40C66FF867C}">
                  <a14:compatExt spid="_x0000_s6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372</xdr:row>
          <xdr:rowOff>0</xdr:rowOff>
        </xdr:from>
        <xdr:to>
          <xdr:col>1</xdr:col>
          <xdr:colOff>0</xdr:colOff>
          <xdr:row>377</xdr:row>
          <xdr:rowOff>19050</xdr:rowOff>
        </xdr:to>
        <xdr:sp macro="" textlink="">
          <xdr:nvSpPr>
            <xdr:cNvPr id="6618" name="Group Box 474" hidden="1">
              <a:extLst>
                <a:ext uri="{63B3BB69-23CF-44E3-9099-C40C66FF867C}">
                  <a14:compatExt spid="_x0000_s6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379</xdr:row>
          <xdr:rowOff>0</xdr:rowOff>
        </xdr:from>
        <xdr:to>
          <xdr:col>1</xdr:col>
          <xdr:colOff>0</xdr:colOff>
          <xdr:row>384</xdr:row>
          <xdr:rowOff>19050</xdr:rowOff>
        </xdr:to>
        <xdr:sp macro="" textlink="">
          <xdr:nvSpPr>
            <xdr:cNvPr id="6619" name="Group Box 475" hidden="1">
              <a:extLst>
                <a:ext uri="{63B3BB69-23CF-44E3-9099-C40C66FF867C}">
                  <a14:compatExt spid="_x0000_s6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386</xdr:row>
          <xdr:rowOff>0</xdr:rowOff>
        </xdr:from>
        <xdr:to>
          <xdr:col>1</xdr:col>
          <xdr:colOff>0</xdr:colOff>
          <xdr:row>391</xdr:row>
          <xdr:rowOff>19050</xdr:rowOff>
        </xdr:to>
        <xdr:sp macro="" textlink="">
          <xdr:nvSpPr>
            <xdr:cNvPr id="6620" name="Group Box 476" hidden="1">
              <a:extLst>
                <a:ext uri="{63B3BB69-23CF-44E3-9099-C40C66FF867C}">
                  <a14:compatExt spid="_x0000_s6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393</xdr:row>
          <xdr:rowOff>0</xdr:rowOff>
        </xdr:from>
        <xdr:to>
          <xdr:col>1</xdr:col>
          <xdr:colOff>0</xdr:colOff>
          <xdr:row>398</xdr:row>
          <xdr:rowOff>19050</xdr:rowOff>
        </xdr:to>
        <xdr:sp macro="" textlink="">
          <xdr:nvSpPr>
            <xdr:cNvPr id="6621" name="Group Box 477" hidden="1">
              <a:extLst>
                <a:ext uri="{63B3BB69-23CF-44E3-9099-C40C66FF867C}">
                  <a14:compatExt spid="_x0000_s6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400</xdr:row>
          <xdr:rowOff>0</xdr:rowOff>
        </xdr:from>
        <xdr:to>
          <xdr:col>1</xdr:col>
          <xdr:colOff>0</xdr:colOff>
          <xdr:row>405</xdr:row>
          <xdr:rowOff>19050</xdr:rowOff>
        </xdr:to>
        <xdr:sp macro="" textlink="">
          <xdr:nvSpPr>
            <xdr:cNvPr id="6622" name="Group Box 478" hidden="1">
              <a:extLst>
                <a:ext uri="{63B3BB69-23CF-44E3-9099-C40C66FF867C}">
                  <a14:compatExt spid="_x0000_s6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407</xdr:row>
          <xdr:rowOff>0</xdr:rowOff>
        </xdr:from>
        <xdr:to>
          <xdr:col>1</xdr:col>
          <xdr:colOff>0</xdr:colOff>
          <xdr:row>412</xdr:row>
          <xdr:rowOff>19050</xdr:rowOff>
        </xdr:to>
        <xdr:sp macro="" textlink="">
          <xdr:nvSpPr>
            <xdr:cNvPr id="6623" name="Group Box 479" hidden="1">
              <a:extLst>
                <a:ext uri="{63B3BB69-23CF-44E3-9099-C40C66FF867C}">
                  <a14:compatExt spid="_x0000_s6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414</xdr:row>
          <xdr:rowOff>0</xdr:rowOff>
        </xdr:from>
        <xdr:to>
          <xdr:col>1</xdr:col>
          <xdr:colOff>0</xdr:colOff>
          <xdr:row>419</xdr:row>
          <xdr:rowOff>19050</xdr:rowOff>
        </xdr:to>
        <xdr:sp macro="" textlink="">
          <xdr:nvSpPr>
            <xdr:cNvPr id="6624" name="Group Box 480" hidden="1">
              <a:extLst>
                <a:ext uri="{63B3BB69-23CF-44E3-9099-C40C66FF867C}">
                  <a14:compatExt spid="_x0000_s6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421</xdr:row>
          <xdr:rowOff>0</xdr:rowOff>
        </xdr:from>
        <xdr:to>
          <xdr:col>1</xdr:col>
          <xdr:colOff>0</xdr:colOff>
          <xdr:row>426</xdr:row>
          <xdr:rowOff>19050</xdr:rowOff>
        </xdr:to>
        <xdr:sp macro="" textlink="">
          <xdr:nvSpPr>
            <xdr:cNvPr id="6625" name="Group Box 481" hidden="1">
              <a:extLst>
                <a:ext uri="{63B3BB69-23CF-44E3-9099-C40C66FF867C}">
                  <a14:compatExt spid="_x0000_s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428</xdr:row>
          <xdr:rowOff>0</xdr:rowOff>
        </xdr:from>
        <xdr:to>
          <xdr:col>1</xdr:col>
          <xdr:colOff>0</xdr:colOff>
          <xdr:row>433</xdr:row>
          <xdr:rowOff>19050</xdr:rowOff>
        </xdr:to>
        <xdr:sp macro="" textlink="">
          <xdr:nvSpPr>
            <xdr:cNvPr id="6626" name="Group Box 482" hidden="1">
              <a:extLst>
                <a:ext uri="{63B3BB69-23CF-44E3-9099-C40C66FF867C}">
                  <a14:compatExt spid="_x0000_s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437</xdr:row>
          <xdr:rowOff>0</xdr:rowOff>
        </xdr:from>
        <xdr:to>
          <xdr:col>1</xdr:col>
          <xdr:colOff>0</xdr:colOff>
          <xdr:row>439</xdr:row>
          <xdr:rowOff>0</xdr:rowOff>
        </xdr:to>
        <xdr:sp macro="" textlink="">
          <xdr:nvSpPr>
            <xdr:cNvPr id="6627" name="Group Box 483" hidden="1">
              <a:extLst>
                <a:ext uri="{63B3BB69-23CF-44E3-9099-C40C66FF867C}">
                  <a14:compatExt spid="_x0000_s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441</xdr:row>
          <xdr:rowOff>0</xdr:rowOff>
        </xdr:from>
        <xdr:to>
          <xdr:col>1</xdr:col>
          <xdr:colOff>0</xdr:colOff>
          <xdr:row>443</xdr:row>
          <xdr:rowOff>9525</xdr:rowOff>
        </xdr:to>
        <xdr:sp macro="" textlink="">
          <xdr:nvSpPr>
            <xdr:cNvPr id="6628" name="Group Box 484" hidden="1">
              <a:extLst>
                <a:ext uri="{63B3BB69-23CF-44E3-9099-C40C66FF867C}">
                  <a14:compatExt spid="_x0000_s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444</xdr:row>
          <xdr:rowOff>152400</xdr:rowOff>
        </xdr:from>
        <xdr:to>
          <xdr:col>1</xdr:col>
          <xdr:colOff>0</xdr:colOff>
          <xdr:row>447</xdr:row>
          <xdr:rowOff>0</xdr:rowOff>
        </xdr:to>
        <xdr:sp macro="" textlink="">
          <xdr:nvSpPr>
            <xdr:cNvPr id="6629" name="Group Box 485" hidden="1">
              <a:extLst>
                <a:ext uri="{63B3BB69-23CF-44E3-9099-C40C66FF867C}">
                  <a14:compatExt spid="_x0000_s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449</xdr:row>
          <xdr:rowOff>0</xdr:rowOff>
        </xdr:from>
        <xdr:to>
          <xdr:col>1</xdr:col>
          <xdr:colOff>0</xdr:colOff>
          <xdr:row>451</xdr:row>
          <xdr:rowOff>9525</xdr:rowOff>
        </xdr:to>
        <xdr:sp macro="" textlink="">
          <xdr:nvSpPr>
            <xdr:cNvPr id="6630" name="Group Box 486" hidden="1">
              <a:extLst>
                <a:ext uri="{63B3BB69-23CF-44E3-9099-C40C66FF867C}">
                  <a14:compatExt spid="_x0000_s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453</xdr:row>
          <xdr:rowOff>0</xdr:rowOff>
        </xdr:from>
        <xdr:to>
          <xdr:col>1</xdr:col>
          <xdr:colOff>0</xdr:colOff>
          <xdr:row>455</xdr:row>
          <xdr:rowOff>9525</xdr:rowOff>
        </xdr:to>
        <xdr:sp macro="" textlink="">
          <xdr:nvSpPr>
            <xdr:cNvPr id="6631" name="Group Box 487" hidden="1">
              <a:extLst>
                <a:ext uri="{63B3BB69-23CF-44E3-9099-C40C66FF867C}">
                  <a14:compatExt spid="_x0000_s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457</xdr:row>
          <xdr:rowOff>0</xdr:rowOff>
        </xdr:from>
        <xdr:to>
          <xdr:col>1</xdr:col>
          <xdr:colOff>0</xdr:colOff>
          <xdr:row>459</xdr:row>
          <xdr:rowOff>0</xdr:rowOff>
        </xdr:to>
        <xdr:sp macro="" textlink="">
          <xdr:nvSpPr>
            <xdr:cNvPr id="6632" name="Group Box 488" hidden="1">
              <a:extLst>
                <a:ext uri="{63B3BB69-23CF-44E3-9099-C40C66FF867C}">
                  <a14:compatExt spid="_x0000_s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461</xdr:row>
          <xdr:rowOff>0</xdr:rowOff>
        </xdr:from>
        <xdr:to>
          <xdr:col>1</xdr:col>
          <xdr:colOff>0</xdr:colOff>
          <xdr:row>463</xdr:row>
          <xdr:rowOff>9525</xdr:rowOff>
        </xdr:to>
        <xdr:sp macro="" textlink="">
          <xdr:nvSpPr>
            <xdr:cNvPr id="6633" name="Group Box 489" hidden="1">
              <a:extLst>
                <a:ext uri="{63B3BB69-23CF-44E3-9099-C40C66FF867C}">
                  <a14:compatExt spid="_x0000_s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465</xdr:row>
          <xdr:rowOff>0</xdr:rowOff>
        </xdr:from>
        <xdr:to>
          <xdr:col>1</xdr:col>
          <xdr:colOff>0</xdr:colOff>
          <xdr:row>467</xdr:row>
          <xdr:rowOff>9525</xdr:rowOff>
        </xdr:to>
        <xdr:sp macro="" textlink="">
          <xdr:nvSpPr>
            <xdr:cNvPr id="6634" name="Group Box 490" hidden="1">
              <a:extLst>
                <a:ext uri="{63B3BB69-23CF-44E3-9099-C40C66FF867C}">
                  <a14:compatExt spid="_x0000_s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469</xdr:row>
          <xdr:rowOff>0</xdr:rowOff>
        </xdr:from>
        <xdr:to>
          <xdr:col>1</xdr:col>
          <xdr:colOff>0</xdr:colOff>
          <xdr:row>471</xdr:row>
          <xdr:rowOff>9525</xdr:rowOff>
        </xdr:to>
        <xdr:sp macro="" textlink="">
          <xdr:nvSpPr>
            <xdr:cNvPr id="6635" name="Group Box 491" hidden="1">
              <a:extLst>
                <a:ext uri="{63B3BB69-23CF-44E3-9099-C40C66FF867C}">
                  <a14:compatExt spid="_x0000_s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473</xdr:row>
          <xdr:rowOff>0</xdr:rowOff>
        </xdr:from>
        <xdr:to>
          <xdr:col>1</xdr:col>
          <xdr:colOff>0</xdr:colOff>
          <xdr:row>475</xdr:row>
          <xdr:rowOff>9525</xdr:rowOff>
        </xdr:to>
        <xdr:sp macro="" textlink="">
          <xdr:nvSpPr>
            <xdr:cNvPr id="6636" name="Group Box 492" hidden="1">
              <a:extLst>
                <a:ext uri="{63B3BB69-23CF-44E3-9099-C40C66FF867C}">
                  <a14:compatExt spid="_x0000_s6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477</xdr:row>
          <xdr:rowOff>0</xdr:rowOff>
        </xdr:from>
        <xdr:to>
          <xdr:col>1</xdr:col>
          <xdr:colOff>0</xdr:colOff>
          <xdr:row>479</xdr:row>
          <xdr:rowOff>0</xdr:rowOff>
        </xdr:to>
        <xdr:sp macro="" textlink="">
          <xdr:nvSpPr>
            <xdr:cNvPr id="6637" name="Group Box 493" hidden="1">
              <a:extLst>
                <a:ext uri="{63B3BB69-23CF-44E3-9099-C40C66FF867C}">
                  <a14:compatExt spid="_x0000_s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481</xdr:row>
          <xdr:rowOff>0</xdr:rowOff>
        </xdr:from>
        <xdr:to>
          <xdr:col>1</xdr:col>
          <xdr:colOff>0</xdr:colOff>
          <xdr:row>483</xdr:row>
          <xdr:rowOff>9525</xdr:rowOff>
        </xdr:to>
        <xdr:sp macro="" textlink="">
          <xdr:nvSpPr>
            <xdr:cNvPr id="6638" name="Group Box 494" hidden="1">
              <a:extLst>
                <a:ext uri="{63B3BB69-23CF-44E3-9099-C40C66FF867C}">
                  <a14:compatExt spid="_x0000_s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278</xdr:row>
          <xdr:rowOff>9525</xdr:rowOff>
        </xdr:from>
        <xdr:to>
          <xdr:col>1</xdr:col>
          <xdr:colOff>0</xdr:colOff>
          <xdr:row>279</xdr:row>
          <xdr:rowOff>19050</xdr:rowOff>
        </xdr:to>
        <xdr:sp macro="" textlink="">
          <xdr:nvSpPr>
            <xdr:cNvPr id="6639" name="Option Button 495" hidden="1">
              <a:extLst>
                <a:ext uri="{63B3BB69-23CF-44E3-9099-C40C66FF867C}">
                  <a14:compatExt spid="_x0000_s6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299</xdr:row>
          <xdr:rowOff>19050</xdr:rowOff>
        </xdr:from>
        <xdr:to>
          <xdr:col>1</xdr:col>
          <xdr:colOff>0</xdr:colOff>
          <xdr:row>300</xdr:row>
          <xdr:rowOff>19050</xdr:rowOff>
        </xdr:to>
        <xdr:sp macro="" textlink="">
          <xdr:nvSpPr>
            <xdr:cNvPr id="6640" name="Option Button 496" hidden="1">
              <a:extLst>
                <a:ext uri="{63B3BB69-23CF-44E3-9099-C40C66FF867C}">
                  <a14:compatExt spid="_x0000_s6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320</xdr:row>
          <xdr:rowOff>0</xdr:rowOff>
        </xdr:from>
        <xdr:to>
          <xdr:col>1</xdr:col>
          <xdr:colOff>0</xdr:colOff>
          <xdr:row>321</xdr:row>
          <xdr:rowOff>0</xdr:rowOff>
        </xdr:to>
        <xdr:sp macro="" textlink="">
          <xdr:nvSpPr>
            <xdr:cNvPr id="6641" name="Option Button 497" hidden="1">
              <a:extLst>
                <a:ext uri="{63B3BB69-23CF-44E3-9099-C40C66FF867C}">
                  <a14:compatExt spid="_x0000_s6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341</xdr:row>
          <xdr:rowOff>9525</xdr:rowOff>
        </xdr:from>
        <xdr:to>
          <xdr:col>1</xdr:col>
          <xdr:colOff>0</xdr:colOff>
          <xdr:row>342</xdr:row>
          <xdr:rowOff>19050</xdr:rowOff>
        </xdr:to>
        <xdr:sp macro="" textlink="">
          <xdr:nvSpPr>
            <xdr:cNvPr id="6643" name="Option Button 499" hidden="1">
              <a:extLst>
                <a:ext uri="{63B3BB69-23CF-44E3-9099-C40C66FF867C}">
                  <a14:compatExt spid="_x0000_s6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355</xdr:row>
          <xdr:rowOff>19050</xdr:rowOff>
        </xdr:from>
        <xdr:to>
          <xdr:col>1</xdr:col>
          <xdr:colOff>0</xdr:colOff>
          <xdr:row>356</xdr:row>
          <xdr:rowOff>19050</xdr:rowOff>
        </xdr:to>
        <xdr:sp macro="" textlink="">
          <xdr:nvSpPr>
            <xdr:cNvPr id="6644" name="Option Button 500" hidden="1">
              <a:extLst>
                <a:ext uri="{63B3BB69-23CF-44E3-9099-C40C66FF867C}">
                  <a14:compatExt spid="_x0000_s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376</xdr:row>
          <xdr:rowOff>9525</xdr:rowOff>
        </xdr:from>
        <xdr:to>
          <xdr:col>1</xdr:col>
          <xdr:colOff>0</xdr:colOff>
          <xdr:row>377</xdr:row>
          <xdr:rowOff>19050</xdr:rowOff>
        </xdr:to>
        <xdr:sp macro="" textlink="">
          <xdr:nvSpPr>
            <xdr:cNvPr id="6645" name="Option Button 501" hidden="1">
              <a:extLst>
                <a:ext uri="{63B3BB69-23CF-44E3-9099-C40C66FF867C}">
                  <a14:compatExt spid="_x0000_s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397</xdr:row>
          <xdr:rowOff>19050</xdr:rowOff>
        </xdr:from>
        <xdr:to>
          <xdr:col>1</xdr:col>
          <xdr:colOff>0</xdr:colOff>
          <xdr:row>398</xdr:row>
          <xdr:rowOff>19050</xdr:rowOff>
        </xdr:to>
        <xdr:sp macro="" textlink="">
          <xdr:nvSpPr>
            <xdr:cNvPr id="6646" name="Option Button 502" hidden="1">
              <a:extLst>
                <a:ext uri="{63B3BB69-23CF-44E3-9099-C40C66FF867C}">
                  <a14:compatExt spid="_x0000_s6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418</xdr:row>
          <xdr:rowOff>19050</xdr:rowOff>
        </xdr:from>
        <xdr:to>
          <xdr:col>1</xdr:col>
          <xdr:colOff>0</xdr:colOff>
          <xdr:row>419</xdr:row>
          <xdr:rowOff>19050</xdr:rowOff>
        </xdr:to>
        <xdr:sp macro="" textlink="">
          <xdr:nvSpPr>
            <xdr:cNvPr id="6647" name="Option Button 503" hidden="1">
              <a:extLst>
                <a:ext uri="{63B3BB69-23CF-44E3-9099-C40C66FF867C}">
                  <a14:compatExt spid="_x0000_s6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438</xdr:row>
          <xdr:rowOff>0</xdr:rowOff>
        </xdr:from>
        <xdr:to>
          <xdr:col>1</xdr:col>
          <xdr:colOff>0</xdr:colOff>
          <xdr:row>439</xdr:row>
          <xdr:rowOff>0</xdr:rowOff>
        </xdr:to>
        <xdr:sp macro="" textlink="">
          <xdr:nvSpPr>
            <xdr:cNvPr id="6648" name="Option Button 504" hidden="1">
              <a:extLst>
                <a:ext uri="{63B3BB69-23CF-44E3-9099-C40C66FF867C}">
                  <a14:compatExt spid="_x0000_s6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450</xdr:row>
          <xdr:rowOff>0</xdr:rowOff>
        </xdr:from>
        <xdr:to>
          <xdr:col>1</xdr:col>
          <xdr:colOff>0</xdr:colOff>
          <xdr:row>451</xdr:row>
          <xdr:rowOff>9525</xdr:rowOff>
        </xdr:to>
        <xdr:sp macro="" textlink="">
          <xdr:nvSpPr>
            <xdr:cNvPr id="6649" name="Option Button 505" hidden="1">
              <a:extLst>
                <a:ext uri="{63B3BB69-23CF-44E3-9099-C40C66FF867C}">
                  <a14:compatExt spid="_x0000_s6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462</xdr:row>
          <xdr:rowOff>9525</xdr:rowOff>
        </xdr:from>
        <xdr:to>
          <xdr:col>1</xdr:col>
          <xdr:colOff>0</xdr:colOff>
          <xdr:row>463</xdr:row>
          <xdr:rowOff>9525</xdr:rowOff>
        </xdr:to>
        <xdr:sp macro="" textlink="">
          <xdr:nvSpPr>
            <xdr:cNvPr id="6650" name="Option Button 506" hidden="1">
              <a:extLst>
                <a:ext uri="{63B3BB69-23CF-44E3-9099-C40C66FF867C}">
                  <a14:compatExt spid="_x0000_s6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474</xdr:row>
          <xdr:rowOff>0</xdr:rowOff>
        </xdr:from>
        <xdr:to>
          <xdr:col>1</xdr:col>
          <xdr:colOff>0</xdr:colOff>
          <xdr:row>475</xdr:row>
          <xdr:rowOff>9525</xdr:rowOff>
        </xdr:to>
        <xdr:sp macro="" textlink="">
          <xdr:nvSpPr>
            <xdr:cNvPr id="6651" name="Option Button 507" hidden="1">
              <a:extLst>
                <a:ext uri="{63B3BB69-23CF-44E3-9099-C40C66FF867C}">
                  <a14:compatExt spid="_x0000_s6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257</xdr:row>
          <xdr:rowOff>19050</xdr:rowOff>
        </xdr:from>
        <xdr:to>
          <xdr:col>1</xdr:col>
          <xdr:colOff>0</xdr:colOff>
          <xdr:row>258</xdr:row>
          <xdr:rowOff>19050</xdr:rowOff>
        </xdr:to>
        <xdr:sp macro="" textlink="">
          <xdr:nvSpPr>
            <xdr:cNvPr id="6652" name="Option Button 508" hidden="1">
              <a:extLst>
                <a:ext uri="{63B3BB69-23CF-44E3-9099-C40C66FF867C}">
                  <a14:compatExt spid="_x0000_s6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222</xdr:row>
          <xdr:rowOff>9525</xdr:rowOff>
        </xdr:from>
        <xdr:to>
          <xdr:col>1</xdr:col>
          <xdr:colOff>0</xdr:colOff>
          <xdr:row>223</xdr:row>
          <xdr:rowOff>19050</xdr:rowOff>
        </xdr:to>
        <xdr:sp macro="" textlink="">
          <xdr:nvSpPr>
            <xdr:cNvPr id="6653" name="Option Button 509" hidden="1">
              <a:extLst>
                <a:ext uri="{63B3BB69-23CF-44E3-9099-C40C66FF867C}">
                  <a14:compatExt spid="_x0000_s6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201</xdr:row>
          <xdr:rowOff>9525</xdr:rowOff>
        </xdr:from>
        <xdr:to>
          <xdr:col>1</xdr:col>
          <xdr:colOff>0</xdr:colOff>
          <xdr:row>202</xdr:row>
          <xdr:rowOff>19050</xdr:rowOff>
        </xdr:to>
        <xdr:sp macro="" textlink="">
          <xdr:nvSpPr>
            <xdr:cNvPr id="6654" name="Option Button 510" hidden="1">
              <a:extLst>
                <a:ext uri="{63B3BB69-23CF-44E3-9099-C40C66FF867C}">
                  <a14:compatExt spid="_x0000_s6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108</xdr:row>
          <xdr:rowOff>9525</xdr:rowOff>
        </xdr:from>
        <xdr:to>
          <xdr:col>1</xdr:col>
          <xdr:colOff>0</xdr:colOff>
          <xdr:row>109</xdr:row>
          <xdr:rowOff>9525</xdr:rowOff>
        </xdr:to>
        <xdr:sp macro="" textlink="">
          <xdr:nvSpPr>
            <xdr:cNvPr id="6656" name="Option Button 512" hidden="1">
              <a:extLst>
                <a:ext uri="{63B3BB69-23CF-44E3-9099-C40C66FF867C}">
                  <a14:compatExt spid="_x0000_s6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91</xdr:row>
          <xdr:rowOff>0</xdr:rowOff>
        </xdr:from>
        <xdr:to>
          <xdr:col>1</xdr:col>
          <xdr:colOff>0</xdr:colOff>
          <xdr:row>92</xdr:row>
          <xdr:rowOff>0</xdr:rowOff>
        </xdr:to>
        <xdr:sp macro="" textlink="">
          <xdr:nvSpPr>
            <xdr:cNvPr id="6657" name="Option Button 513" hidden="1">
              <a:extLst>
                <a:ext uri="{63B3BB69-23CF-44E3-9099-C40C66FF867C}">
                  <a14:compatExt spid="_x0000_s6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92</xdr:row>
          <xdr:rowOff>0</xdr:rowOff>
        </xdr:from>
        <xdr:to>
          <xdr:col>1</xdr:col>
          <xdr:colOff>0</xdr:colOff>
          <xdr:row>93</xdr:row>
          <xdr:rowOff>9525</xdr:rowOff>
        </xdr:to>
        <xdr:sp macro="" textlink="">
          <xdr:nvSpPr>
            <xdr:cNvPr id="6658" name="Option Button 514" hidden="1">
              <a:extLst>
                <a:ext uri="{63B3BB69-23CF-44E3-9099-C40C66FF867C}">
                  <a14:compatExt spid="_x0000_s6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93</xdr:row>
          <xdr:rowOff>9525</xdr:rowOff>
        </xdr:from>
        <xdr:to>
          <xdr:col>1</xdr:col>
          <xdr:colOff>0</xdr:colOff>
          <xdr:row>94</xdr:row>
          <xdr:rowOff>9525</xdr:rowOff>
        </xdr:to>
        <xdr:sp macro="" textlink="">
          <xdr:nvSpPr>
            <xdr:cNvPr id="6659" name="Option Button 515" hidden="1">
              <a:extLst>
                <a:ext uri="{63B3BB69-23CF-44E3-9099-C40C66FF867C}">
                  <a14:compatExt spid="_x0000_s6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91</xdr:row>
          <xdr:rowOff>0</xdr:rowOff>
        </xdr:from>
        <xdr:to>
          <xdr:col>1</xdr:col>
          <xdr:colOff>0</xdr:colOff>
          <xdr:row>94</xdr:row>
          <xdr:rowOff>9525</xdr:rowOff>
        </xdr:to>
        <xdr:sp macro="" textlink="">
          <xdr:nvSpPr>
            <xdr:cNvPr id="6660" name="Group Box 516" hidden="1">
              <a:extLst>
                <a:ext uri="{63B3BB69-23CF-44E3-9099-C40C66FF867C}">
                  <a14:compatExt spid="_x0000_s6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65</xdr:row>
          <xdr:rowOff>0</xdr:rowOff>
        </xdr:from>
        <xdr:to>
          <xdr:col>1</xdr:col>
          <xdr:colOff>0</xdr:colOff>
          <xdr:row>67</xdr:row>
          <xdr:rowOff>0</xdr:rowOff>
        </xdr:to>
        <xdr:sp macro="" textlink="">
          <xdr:nvSpPr>
            <xdr:cNvPr id="6665" name="Group Box 521" hidden="1">
              <a:extLst>
                <a:ext uri="{63B3BB69-23CF-44E3-9099-C40C66FF867C}">
                  <a14:compatExt spid="_x0000_s6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68</xdr:row>
          <xdr:rowOff>152400</xdr:rowOff>
        </xdr:from>
        <xdr:to>
          <xdr:col>2</xdr:col>
          <xdr:colOff>9525</xdr:colOff>
          <xdr:row>72</xdr:row>
          <xdr:rowOff>0</xdr:rowOff>
        </xdr:to>
        <xdr:sp macro="" textlink="">
          <xdr:nvSpPr>
            <xdr:cNvPr id="6675" name="Group Box 531" hidden="1">
              <a:extLst>
                <a:ext uri="{63B3BB69-23CF-44E3-9099-C40C66FF867C}">
                  <a14:compatExt spid="_x0000_s6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69</xdr:row>
          <xdr:rowOff>9525</xdr:rowOff>
        </xdr:from>
        <xdr:to>
          <xdr:col>1</xdr:col>
          <xdr:colOff>0</xdr:colOff>
          <xdr:row>70</xdr:row>
          <xdr:rowOff>0</xdr:rowOff>
        </xdr:to>
        <xdr:sp macro="" textlink="">
          <xdr:nvSpPr>
            <xdr:cNvPr id="6676" name="Option Button 532" hidden="1">
              <a:extLst>
                <a:ext uri="{63B3BB69-23CF-44E3-9099-C40C66FF867C}">
                  <a14:compatExt spid="_x0000_s6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70</xdr:row>
          <xdr:rowOff>0</xdr:rowOff>
        </xdr:from>
        <xdr:to>
          <xdr:col>1</xdr:col>
          <xdr:colOff>0</xdr:colOff>
          <xdr:row>70</xdr:row>
          <xdr:rowOff>142875</xdr:rowOff>
        </xdr:to>
        <xdr:sp macro="" textlink="">
          <xdr:nvSpPr>
            <xdr:cNvPr id="6677" name="Option Button 533" hidden="1">
              <a:extLst>
                <a:ext uri="{63B3BB69-23CF-44E3-9099-C40C66FF867C}">
                  <a14:compatExt spid="_x0000_s6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71</xdr:row>
          <xdr:rowOff>0</xdr:rowOff>
        </xdr:from>
        <xdr:to>
          <xdr:col>1</xdr:col>
          <xdr:colOff>0</xdr:colOff>
          <xdr:row>71</xdr:row>
          <xdr:rowOff>142875</xdr:rowOff>
        </xdr:to>
        <xdr:sp macro="" textlink="">
          <xdr:nvSpPr>
            <xdr:cNvPr id="6678" name="Option Button 534" hidden="1">
              <a:extLst>
                <a:ext uri="{63B3BB69-23CF-44E3-9099-C40C66FF867C}">
                  <a14:compatExt spid="_x0000_s6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9525</xdr:rowOff>
        </xdr:from>
        <xdr:to>
          <xdr:col>1</xdr:col>
          <xdr:colOff>0</xdr:colOff>
          <xdr:row>79</xdr:row>
          <xdr:rowOff>19050</xdr:rowOff>
        </xdr:to>
        <xdr:sp macro="" textlink="">
          <xdr:nvSpPr>
            <xdr:cNvPr id="6679" name="Group Box 535" hidden="1">
              <a:extLst>
                <a:ext uri="{63B3BB69-23CF-44E3-9099-C40C66FF867C}">
                  <a14:compatExt spid="_x0000_s6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76</xdr:row>
          <xdr:rowOff>28575</xdr:rowOff>
        </xdr:from>
        <xdr:to>
          <xdr:col>0</xdr:col>
          <xdr:colOff>276225</xdr:colOff>
          <xdr:row>77</xdr:row>
          <xdr:rowOff>0</xdr:rowOff>
        </xdr:to>
        <xdr:sp macro="" textlink="">
          <xdr:nvSpPr>
            <xdr:cNvPr id="6680" name="Option Button 536" hidden="1">
              <a:extLst>
                <a:ext uri="{63B3BB69-23CF-44E3-9099-C40C66FF867C}">
                  <a14:compatExt spid="_x0000_s6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77</xdr:row>
          <xdr:rowOff>28575</xdr:rowOff>
        </xdr:from>
        <xdr:to>
          <xdr:col>0</xdr:col>
          <xdr:colOff>276225</xdr:colOff>
          <xdr:row>78</xdr:row>
          <xdr:rowOff>0</xdr:rowOff>
        </xdr:to>
        <xdr:sp macro="" textlink="">
          <xdr:nvSpPr>
            <xdr:cNvPr id="6681" name="Option Button 537" hidden="1">
              <a:extLst>
                <a:ext uri="{63B3BB69-23CF-44E3-9099-C40C66FF867C}">
                  <a14:compatExt spid="_x0000_s6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78</xdr:row>
          <xdr:rowOff>38100</xdr:rowOff>
        </xdr:from>
        <xdr:to>
          <xdr:col>0</xdr:col>
          <xdr:colOff>276225</xdr:colOff>
          <xdr:row>79</xdr:row>
          <xdr:rowOff>9525</xdr:rowOff>
        </xdr:to>
        <xdr:sp macro="" textlink="">
          <xdr:nvSpPr>
            <xdr:cNvPr id="6682" name="Option Button 538" hidden="1">
              <a:extLst>
                <a:ext uri="{63B3BB69-23CF-44E3-9099-C40C66FF867C}">
                  <a14:compatExt spid="_x0000_s6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0</xdr:row>
      <xdr:rowOff>66675</xdr:rowOff>
    </xdr:from>
    <xdr:to>
      <xdr:col>4</xdr:col>
      <xdr:colOff>4572000</xdr:colOff>
      <xdr:row>5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190499" y="66675"/>
          <a:ext cx="6448426" cy="914400"/>
        </a:xfrm>
        <a:prstGeom prst="rect">
          <a:avLst/>
        </a:prstGeom>
        <a:solidFill>
          <a:srgbClr val="CC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使用方法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①「調査票入力」シートで、各項目を選択のうえ、特記事項を記載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フィル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ター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Ｆ１２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セル）で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、□非表示のチェックを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外す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（特記事項に記載がある項目のみが表示される）</a:t>
          </a:r>
          <a:endParaRPr lang="ja-JP" altLang="ja-JP" sz="900" u="sng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17" Type="http://schemas.openxmlformats.org/officeDocument/2006/relationships/ctrlProp" Target="../ctrlProps/ctrlProp114.xml" /><Relationship Id="rId299" Type="http://schemas.openxmlformats.org/officeDocument/2006/relationships/ctrlProp" Target="../ctrlProps/ctrlProp296.xml" /><Relationship Id="rId21" Type="http://schemas.openxmlformats.org/officeDocument/2006/relationships/ctrlProp" Target="../ctrlProps/ctrlProp18.xml" /><Relationship Id="rId63" Type="http://schemas.openxmlformats.org/officeDocument/2006/relationships/ctrlProp" Target="../ctrlProps/ctrlProp60.xml" /><Relationship Id="rId159" Type="http://schemas.openxmlformats.org/officeDocument/2006/relationships/ctrlProp" Target="../ctrlProps/ctrlProp156.xml" /><Relationship Id="rId324" Type="http://schemas.openxmlformats.org/officeDocument/2006/relationships/ctrlProp" Target="../ctrlProps/ctrlProp321.xml" /><Relationship Id="rId366" Type="http://schemas.openxmlformats.org/officeDocument/2006/relationships/ctrlProp" Target="../ctrlProps/ctrlProp363.xml" /><Relationship Id="rId170" Type="http://schemas.openxmlformats.org/officeDocument/2006/relationships/ctrlProp" Target="../ctrlProps/ctrlProp167.xml" /><Relationship Id="rId191" Type="http://schemas.openxmlformats.org/officeDocument/2006/relationships/ctrlProp" Target="../ctrlProps/ctrlProp188.xml" /><Relationship Id="rId205" Type="http://schemas.openxmlformats.org/officeDocument/2006/relationships/ctrlProp" Target="../ctrlProps/ctrlProp202.xml" /><Relationship Id="rId226" Type="http://schemas.openxmlformats.org/officeDocument/2006/relationships/ctrlProp" Target="../ctrlProps/ctrlProp223.xml" /><Relationship Id="rId247" Type="http://schemas.openxmlformats.org/officeDocument/2006/relationships/ctrlProp" Target="../ctrlProps/ctrlProp244.xml" /><Relationship Id="rId107" Type="http://schemas.openxmlformats.org/officeDocument/2006/relationships/ctrlProp" Target="../ctrlProps/ctrlProp104.xml" /><Relationship Id="rId268" Type="http://schemas.openxmlformats.org/officeDocument/2006/relationships/ctrlProp" Target="../ctrlProps/ctrlProp265.xml" /><Relationship Id="rId289" Type="http://schemas.openxmlformats.org/officeDocument/2006/relationships/ctrlProp" Target="../ctrlProps/ctrlProp286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53" Type="http://schemas.openxmlformats.org/officeDocument/2006/relationships/ctrlProp" Target="../ctrlProps/ctrlProp50.xml" /><Relationship Id="rId74" Type="http://schemas.openxmlformats.org/officeDocument/2006/relationships/ctrlProp" Target="../ctrlProps/ctrlProp71.xml" /><Relationship Id="rId128" Type="http://schemas.openxmlformats.org/officeDocument/2006/relationships/ctrlProp" Target="../ctrlProps/ctrlProp125.xml" /><Relationship Id="rId149" Type="http://schemas.openxmlformats.org/officeDocument/2006/relationships/ctrlProp" Target="../ctrlProps/ctrlProp146.xml" /><Relationship Id="rId314" Type="http://schemas.openxmlformats.org/officeDocument/2006/relationships/ctrlProp" Target="../ctrlProps/ctrlProp311.xml" /><Relationship Id="rId335" Type="http://schemas.openxmlformats.org/officeDocument/2006/relationships/ctrlProp" Target="../ctrlProps/ctrlProp332.xml" /><Relationship Id="rId356" Type="http://schemas.openxmlformats.org/officeDocument/2006/relationships/ctrlProp" Target="../ctrlProps/ctrlProp353.xml" /><Relationship Id="rId377" Type="http://schemas.openxmlformats.org/officeDocument/2006/relationships/ctrlProp" Target="../ctrlProps/ctrlProp374.xml" /><Relationship Id="rId5" Type="http://schemas.openxmlformats.org/officeDocument/2006/relationships/ctrlProp" Target="../ctrlProps/ctrlProp2.xml" /><Relationship Id="rId95" Type="http://schemas.openxmlformats.org/officeDocument/2006/relationships/ctrlProp" Target="../ctrlProps/ctrlProp92.xml" /><Relationship Id="rId160" Type="http://schemas.openxmlformats.org/officeDocument/2006/relationships/ctrlProp" Target="../ctrlProps/ctrlProp157.xml" /><Relationship Id="rId181" Type="http://schemas.openxmlformats.org/officeDocument/2006/relationships/ctrlProp" Target="../ctrlProps/ctrlProp178.xml" /><Relationship Id="rId216" Type="http://schemas.openxmlformats.org/officeDocument/2006/relationships/ctrlProp" Target="../ctrlProps/ctrlProp213.xml" /><Relationship Id="rId237" Type="http://schemas.openxmlformats.org/officeDocument/2006/relationships/ctrlProp" Target="../ctrlProps/ctrlProp234.xml" /><Relationship Id="rId258" Type="http://schemas.openxmlformats.org/officeDocument/2006/relationships/ctrlProp" Target="../ctrlProps/ctrlProp255.xml" /><Relationship Id="rId279" Type="http://schemas.openxmlformats.org/officeDocument/2006/relationships/ctrlProp" Target="../ctrlProps/ctrlProp276.xml" /><Relationship Id="rId22" Type="http://schemas.openxmlformats.org/officeDocument/2006/relationships/ctrlProp" Target="../ctrlProps/ctrlProp19.xml" /><Relationship Id="rId43" Type="http://schemas.openxmlformats.org/officeDocument/2006/relationships/ctrlProp" Target="../ctrlProps/ctrlProp40.xml" /><Relationship Id="rId64" Type="http://schemas.openxmlformats.org/officeDocument/2006/relationships/ctrlProp" Target="../ctrlProps/ctrlProp61.xml" /><Relationship Id="rId118" Type="http://schemas.openxmlformats.org/officeDocument/2006/relationships/ctrlProp" Target="../ctrlProps/ctrlProp115.xml" /><Relationship Id="rId139" Type="http://schemas.openxmlformats.org/officeDocument/2006/relationships/ctrlProp" Target="../ctrlProps/ctrlProp136.xml" /><Relationship Id="rId290" Type="http://schemas.openxmlformats.org/officeDocument/2006/relationships/ctrlProp" Target="../ctrlProps/ctrlProp287.xml" /><Relationship Id="rId304" Type="http://schemas.openxmlformats.org/officeDocument/2006/relationships/ctrlProp" Target="../ctrlProps/ctrlProp301.xml" /><Relationship Id="rId325" Type="http://schemas.openxmlformats.org/officeDocument/2006/relationships/ctrlProp" Target="../ctrlProps/ctrlProp322.xml" /><Relationship Id="rId346" Type="http://schemas.openxmlformats.org/officeDocument/2006/relationships/ctrlProp" Target="../ctrlProps/ctrlProp343.xml" /><Relationship Id="rId367" Type="http://schemas.openxmlformats.org/officeDocument/2006/relationships/ctrlProp" Target="../ctrlProps/ctrlProp364.xml" /><Relationship Id="rId388" Type="http://schemas.openxmlformats.org/officeDocument/2006/relationships/ctrlProp" Target="../ctrlProps/ctrlProp385.xml" /><Relationship Id="rId85" Type="http://schemas.openxmlformats.org/officeDocument/2006/relationships/ctrlProp" Target="../ctrlProps/ctrlProp82.xml" /><Relationship Id="rId150" Type="http://schemas.openxmlformats.org/officeDocument/2006/relationships/ctrlProp" Target="../ctrlProps/ctrlProp147.xml" /><Relationship Id="rId171" Type="http://schemas.openxmlformats.org/officeDocument/2006/relationships/ctrlProp" Target="../ctrlProps/ctrlProp168.xml" /><Relationship Id="rId192" Type="http://schemas.openxmlformats.org/officeDocument/2006/relationships/ctrlProp" Target="../ctrlProps/ctrlProp189.xml" /><Relationship Id="rId206" Type="http://schemas.openxmlformats.org/officeDocument/2006/relationships/ctrlProp" Target="../ctrlProps/ctrlProp203.xml" /><Relationship Id="rId227" Type="http://schemas.openxmlformats.org/officeDocument/2006/relationships/ctrlProp" Target="../ctrlProps/ctrlProp224.xml" /><Relationship Id="rId248" Type="http://schemas.openxmlformats.org/officeDocument/2006/relationships/ctrlProp" Target="../ctrlProps/ctrlProp245.xml" /><Relationship Id="rId269" Type="http://schemas.openxmlformats.org/officeDocument/2006/relationships/ctrlProp" Target="../ctrlProps/ctrlProp266.xml" /><Relationship Id="rId12" Type="http://schemas.openxmlformats.org/officeDocument/2006/relationships/ctrlProp" Target="../ctrlProps/ctrlProp9.xml" /><Relationship Id="rId33" Type="http://schemas.openxmlformats.org/officeDocument/2006/relationships/ctrlProp" Target="../ctrlProps/ctrlProp30.xml" /><Relationship Id="rId108" Type="http://schemas.openxmlformats.org/officeDocument/2006/relationships/ctrlProp" Target="../ctrlProps/ctrlProp105.xml" /><Relationship Id="rId129" Type="http://schemas.openxmlformats.org/officeDocument/2006/relationships/ctrlProp" Target="../ctrlProps/ctrlProp126.xml" /><Relationship Id="rId280" Type="http://schemas.openxmlformats.org/officeDocument/2006/relationships/ctrlProp" Target="../ctrlProps/ctrlProp277.xml" /><Relationship Id="rId315" Type="http://schemas.openxmlformats.org/officeDocument/2006/relationships/ctrlProp" Target="../ctrlProps/ctrlProp312.xml" /><Relationship Id="rId336" Type="http://schemas.openxmlformats.org/officeDocument/2006/relationships/ctrlProp" Target="../ctrlProps/ctrlProp333.xml" /><Relationship Id="rId357" Type="http://schemas.openxmlformats.org/officeDocument/2006/relationships/ctrlProp" Target="../ctrlProps/ctrlProp354.xml" /><Relationship Id="rId54" Type="http://schemas.openxmlformats.org/officeDocument/2006/relationships/ctrlProp" Target="../ctrlProps/ctrlProp51.xml" /><Relationship Id="rId75" Type="http://schemas.openxmlformats.org/officeDocument/2006/relationships/ctrlProp" Target="../ctrlProps/ctrlProp72.xml" /><Relationship Id="rId96" Type="http://schemas.openxmlformats.org/officeDocument/2006/relationships/ctrlProp" Target="../ctrlProps/ctrlProp93.xml" /><Relationship Id="rId140" Type="http://schemas.openxmlformats.org/officeDocument/2006/relationships/ctrlProp" Target="../ctrlProps/ctrlProp137.xml" /><Relationship Id="rId161" Type="http://schemas.openxmlformats.org/officeDocument/2006/relationships/ctrlProp" Target="../ctrlProps/ctrlProp158.xml" /><Relationship Id="rId182" Type="http://schemas.openxmlformats.org/officeDocument/2006/relationships/ctrlProp" Target="../ctrlProps/ctrlProp179.xml" /><Relationship Id="rId217" Type="http://schemas.openxmlformats.org/officeDocument/2006/relationships/ctrlProp" Target="../ctrlProps/ctrlProp214.xml" /><Relationship Id="rId378" Type="http://schemas.openxmlformats.org/officeDocument/2006/relationships/ctrlProp" Target="../ctrlProps/ctrlProp375.xml" /><Relationship Id="rId6" Type="http://schemas.openxmlformats.org/officeDocument/2006/relationships/ctrlProp" Target="../ctrlProps/ctrlProp3.xml" /><Relationship Id="rId238" Type="http://schemas.openxmlformats.org/officeDocument/2006/relationships/ctrlProp" Target="../ctrlProps/ctrlProp235.xml" /><Relationship Id="rId259" Type="http://schemas.openxmlformats.org/officeDocument/2006/relationships/ctrlProp" Target="../ctrlProps/ctrlProp256.xml" /><Relationship Id="rId23" Type="http://schemas.openxmlformats.org/officeDocument/2006/relationships/ctrlProp" Target="../ctrlProps/ctrlProp20.xml" /><Relationship Id="rId119" Type="http://schemas.openxmlformats.org/officeDocument/2006/relationships/ctrlProp" Target="../ctrlProps/ctrlProp116.xml" /><Relationship Id="rId270" Type="http://schemas.openxmlformats.org/officeDocument/2006/relationships/ctrlProp" Target="../ctrlProps/ctrlProp267.xml" /><Relationship Id="rId291" Type="http://schemas.openxmlformats.org/officeDocument/2006/relationships/ctrlProp" Target="../ctrlProps/ctrlProp288.xml" /><Relationship Id="rId305" Type="http://schemas.openxmlformats.org/officeDocument/2006/relationships/ctrlProp" Target="../ctrlProps/ctrlProp302.xml" /><Relationship Id="rId326" Type="http://schemas.openxmlformats.org/officeDocument/2006/relationships/ctrlProp" Target="../ctrlProps/ctrlProp323.xml" /><Relationship Id="rId347" Type="http://schemas.openxmlformats.org/officeDocument/2006/relationships/ctrlProp" Target="../ctrlProps/ctrlProp344.xml" /><Relationship Id="rId44" Type="http://schemas.openxmlformats.org/officeDocument/2006/relationships/ctrlProp" Target="../ctrlProps/ctrlProp41.xml" /><Relationship Id="rId65" Type="http://schemas.openxmlformats.org/officeDocument/2006/relationships/ctrlProp" Target="../ctrlProps/ctrlProp62.xml" /><Relationship Id="rId86" Type="http://schemas.openxmlformats.org/officeDocument/2006/relationships/ctrlProp" Target="../ctrlProps/ctrlProp83.xml" /><Relationship Id="rId130" Type="http://schemas.openxmlformats.org/officeDocument/2006/relationships/ctrlProp" Target="../ctrlProps/ctrlProp127.xml" /><Relationship Id="rId151" Type="http://schemas.openxmlformats.org/officeDocument/2006/relationships/ctrlProp" Target="../ctrlProps/ctrlProp148.xml" /><Relationship Id="rId368" Type="http://schemas.openxmlformats.org/officeDocument/2006/relationships/ctrlProp" Target="../ctrlProps/ctrlProp365.xml" /><Relationship Id="rId389" Type="http://schemas.openxmlformats.org/officeDocument/2006/relationships/ctrlProp" Target="../ctrlProps/ctrlProp386.xml" /><Relationship Id="rId172" Type="http://schemas.openxmlformats.org/officeDocument/2006/relationships/ctrlProp" Target="../ctrlProps/ctrlProp169.xml" /><Relationship Id="rId193" Type="http://schemas.openxmlformats.org/officeDocument/2006/relationships/ctrlProp" Target="../ctrlProps/ctrlProp190.xml" /><Relationship Id="rId207" Type="http://schemas.openxmlformats.org/officeDocument/2006/relationships/ctrlProp" Target="../ctrlProps/ctrlProp204.xml" /><Relationship Id="rId228" Type="http://schemas.openxmlformats.org/officeDocument/2006/relationships/ctrlProp" Target="../ctrlProps/ctrlProp225.xml" /><Relationship Id="rId249" Type="http://schemas.openxmlformats.org/officeDocument/2006/relationships/ctrlProp" Target="../ctrlProps/ctrlProp246.xml" /><Relationship Id="rId13" Type="http://schemas.openxmlformats.org/officeDocument/2006/relationships/ctrlProp" Target="../ctrlProps/ctrlProp10.xml" /><Relationship Id="rId109" Type="http://schemas.openxmlformats.org/officeDocument/2006/relationships/ctrlProp" Target="../ctrlProps/ctrlProp106.xml" /><Relationship Id="rId260" Type="http://schemas.openxmlformats.org/officeDocument/2006/relationships/ctrlProp" Target="../ctrlProps/ctrlProp257.xml" /><Relationship Id="rId281" Type="http://schemas.openxmlformats.org/officeDocument/2006/relationships/ctrlProp" Target="../ctrlProps/ctrlProp278.xml" /><Relationship Id="rId316" Type="http://schemas.openxmlformats.org/officeDocument/2006/relationships/ctrlProp" Target="../ctrlProps/ctrlProp313.xml" /><Relationship Id="rId337" Type="http://schemas.openxmlformats.org/officeDocument/2006/relationships/ctrlProp" Target="../ctrlProps/ctrlProp334.xml" /><Relationship Id="rId34" Type="http://schemas.openxmlformats.org/officeDocument/2006/relationships/ctrlProp" Target="../ctrlProps/ctrlProp31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Relationship Id="rId120" Type="http://schemas.openxmlformats.org/officeDocument/2006/relationships/ctrlProp" Target="../ctrlProps/ctrlProp117.xml" /><Relationship Id="rId141" Type="http://schemas.openxmlformats.org/officeDocument/2006/relationships/ctrlProp" Target="../ctrlProps/ctrlProp138.xml" /><Relationship Id="rId358" Type="http://schemas.openxmlformats.org/officeDocument/2006/relationships/ctrlProp" Target="../ctrlProps/ctrlProp355.xml" /><Relationship Id="rId379" Type="http://schemas.openxmlformats.org/officeDocument/2006/relationships/ctrlProp" Target="../ctrlProps/ctrlProp376.xml" /><Relationship Id="rId7" Type="http://schemas.openxmlformats.org/officeDocument/2006/relationships/ctrlProp" Target="../ctrlProps/ctrlProp4.xml" /><Relationship Id="rId162" Type="http://schemas.openxmlformats.org/officeDocument/2006/relationships/ctrlProp" Target="../ctrlProps/ctrlProp159.xml" /><Relationship Id="rId183" Type="http://schemas.openxmlformats.org/officeDocument/2006/relationships/ctrlProp" Target="../ctrlProps/ctrlProp180.xml" /><Relationship Id="rId218" Type="http://schemas.openxmlformats.org/officeDocument/2006/relationships/ctrlProp" Target="../ctrlProps/ctrlProp215.xml" /><Relationship Id="rId239" Type="http://schemas.openxmlformats.org/officeDocument/2006/relationships/ctrlProp" Target="../ctrlProps/ctrlProp236.xml" /><Relationship Id="rId390" Type="http://schemas.openxmlformats.org/officeDocument/2006/relationships/ctrlProp" Target="../ctrlProps/ctrlProp387.xml" /><Relationship Id="rId250" Type="http://schemas.openxmlformats.org/officeDocument/2006/relationships/ctrlProp" Target="../ctrlProps/ctrlProp247.xml" /><Relationship Id="rId271" Type="http://schemas.openxmlformats.org/officeDocument/2006/relationships/ctrlProp" Target="../ctrlProps/ctrlProp268.xml" /><Relationship Id="rId292" Type="http://schemas.openxmlformats.org/officeDocument/2006/relationships/ctrlProp" Target="../ctrlProps/ctrlProp289.xml" /><Relationship Id="rId306" Type="http://schemas.openxmlformats.org/officeDocument/2006/relationships/ctrlProp" Target="../ctrlProps/ctrlProp303.xml" /><Relationship Id="rId24" Type="http://schemas.openxmlformats.org/officeDocument/2006/relationships/ctrlProp" Target="../ctrlProps/ctrlProp21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87" Type="http://schemas.openxmlformats.org/officeDocument/2006/relationships/ctrlProp" Target="../ctrlProps/ctrlProp84.xml" /><Relationship Id="rId110" Type="http://schemas.openxmlformats.org/officeDocument/2006/relationships/ctrlProp" Target="../ctrlProps/ctrlProp107.xml" /><Relationship Id="rId131" Type="http://schemas.openxmlformats.org/officeDocument/2006/relationships/ctrlProp" Target="../ctrlProps/ctrlProp128.xml" /><Relationship Id="rId327" Type="http://schemas.openxmlformats.org/officeDocument/2006/relationships/ctrlProp" Target="../ctrlProps/ctrlProp324.xml" /><Relationship Id="rId348" Type="http://schemas.openxmlformats.org/officeDocument/2006/relationships/ctrlProp" Target="../ctrlProps/ctrlProp345.xml" /><Relationship Id="rId369" Type="http://schemas.openxmlformats.org/officeDocument/2006/relationships/ctrlProp" Target="../ctrlProps/ctrlProp366.xml" /><Relationship Id="rId152" Type="http://schemas.openxmlformats.org/officeDocument/2006/relationships/ctrlProp" Target="../ctrlProps/ctrlProp149.xml" /><Relationship Id="rId173" Type="http://schemas.openxmlformats.org/officeDocument/2006/relationships/ctrlProp" Target="../ctrlProps/ctrlProp170.xml" /><Relationship Id="rId194" Type="http://schemas.openxmlformats.org/officeDocument/2006/relationships/ctrlProp" Target="../ctrlProps/ctrlProp191.xml" /><Relationship Id="rId208" Type="http://schemas.openxmlformats.org/officeDocument/2006/relationships/ctrlProp" Target="../ctrlProps/ctrlProp205.xml" /><Relationship Id="rId229" Type="http://schemas.openxmlformats.org/officeDocument/2006/relationships/ctrlProp" Target="../ctrlProps/ctrlProp226.xml" /><Relationship Id="rId380" Type="http://schemas.openxmlformats.org/officeDocument/2006/relationships/ctrlProp" Target="../ctrlProps/ctrlProp377.xml" /><Relationship Id="rId240" Type="http://schemas.openxmlformats.org/officeDocument/2006/relationships/ctrlProp" Target="../ctrlProps/ctrlProp237.xml" /><Relationship Id="rId261" Type="http://schemas.openxmlformats.org/officeDocument/2006/relationships/ctrlProp" Target="../ctrlProps/ctrlProp258.xml" /><Relationship Id="rId14" Type="http://schemas.openxmlformats.org/officeDocument/2006/relationships/ctrlProp" Target="../ctrlProps/ctrlProp11.xml" /><Relationship Id="rId35" Type="http://schemas.openxmlformats.org/officeDocument/2006/relationships/ctrlProp" Target="../ctrlProps/ctrlProp32.xml" /><Relationship Id="rId56" Type="http://schemas.openxmlformats.org/officeDocument/2006/relationships/ctrlProp" Target="../ctrlProps/ctrlProp53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282" Type="http://schemas.openxmlformats.org/officeDocument/2006/relationships/ctrlProp" Target="../ctrlProps/ctrlProp279.xml" /><Relationship Id="rId317" Type="http://schemas.openxmlformats.org/officeDocument/2006/relationships/ctrlProp" Target="../ctrlProps/ctrlProp314.xml" /><Relationship Id="rId338" Type="http://schemas.openxmlformats.org/officeDocument/2006/relationships/ctrlProp" Target="../ctrlProps/ctrlProp335.xml" /><Relationship Id="rId359" Type="http://schemas.openxmlformats.org/officeDocument/2006/relationships/ctrlProp" Target="../ctrlProps/ctrlProp356.xml" /><Relationship Id="rId8" Type="http://schemas.openxmlformats.org/officeDocument/2006/relationships/ctrlProp" Target="../ctrlProps/ctrlProp5.xml" /><Relationship Id="rId98" Type="http://schemas.openxmlformats.org/officeDocument/2006/relationships/ctrlProp" Target="../ctrlProps/ctrlProp95.xml" /><Relationship Id="rId121" Type="http://schemas.openxmlformats.org/officeDocument/2006/relationships/ctrlProp" Target="../ctrlProps/ctrlProp118.xml" /><Relationship Id="rId142" Type="http://schemas.openxmlformats.org/officeDocument/2006/relationships/ctrlProp" Target="../ctrlProps/ctrlProp139.xml" /><Relationship Id="rId163" Type="http://schemas.openxmlformats.org/officeDocument/2006/relationships/ctrlProp" Target="../ctrlProps/ctrlProp160.xml" /><Relationship Id="rId184" Type="http://schemas.openxmlformats.org/officeDocument/2006/relationships/ctrlProp" Target="../ctrlProps/ctrlProp181.xml" /><Relationship Id="rId219" Type="http://schemas.openxmlformats.org/officeDocument/2006/relationships/ctrlProp" Target="../ctrlProps/ctrlProp216.xml" /><Relationship Id="rId370" Type="http://schemas.openxmlformats.org/officeDocument/2006/relationships/ctrlProp" Target="../ctrlProps/ctrlProp367.xml" /><Relationship Id="rId391" Type="http://schemas.openxmlformats.org/officeDocument/2006/relationships/ctrlProp" Target="../ctrlProps/ctrlProp388.xml" /><Relationship Id="rId230" Type="http://schemas.openxmlformats.org/officeDocument/2006/relationships/ctrlProp" Target="../ctrlProps/ctrlProp227.xml" /><Relationship Id="rId251" Type="http://schemas.openxmlformats.org/officeDocument/2006/relationships/ctrlProp" Target="../ctrlProps/ctrlProp248.xml" /><Relationship Id="rId25" Type="http://schemas.openxmlformats.org/officeDocument/2006/relationships/ctrlProp" Target="../ctrlProps/ctrlProp22.xml" /><Relationship Id="rId46" Type="http://schemas.openxmlformats.org/officeDocument/2006/relationships/ctrlProp" Target="../ctrlProps/ctrlProp43.xml" /><Relationship Id="rId67" Type="http://schemas.openxmlformats.org/officeDocument/2006/relationships/ctrlProp" Target="../ctrlProps/ctrlProp64.xml" /><Relationship Id="rId272" Type="http://schemas.openxmlformats.org/officeDocument/2006/relationships/ctrlProp" Target="../ctrlProps/ctrlProp269.xml" /><Relationship Id="rId293" Type="http://schemas.openxmlformats.org/officeDocument/2006/relationships/ctrlProp" Target="../ctrlProps/ctrlProp290.xml" /><Relationship Id="rId307" Type="http://schemas.openxmlformats.org/officeDocument/2006/relationships/ctrlProp" Target="../ctrlProps/ctrlProp304.xml" /><Relationship Id="rId328" Type="http://schemas.openxmlformats.org/officeDocument/2006/relationships/ctrlProp" Target="../ctrlProps/ctrlProp325.xml" /><Relationship Id="rId349" Type="http://schemas.openxmlformats.org/officeDocument/2006/relationships/ctrlProp" Target="../ctrlProps/ctrlProp346.xml" /><Relationship Id="rId88" Type="http://schemas.openxmlformats.org/officeDocument/2006/relationships/ctrlProp" Target="../ctrlProps/ctrlProp85.xml" /><Relationship Id="rId111" Type="http://schemas.openxmlformats.org/officeDocument/2006/relationships/ctrlProp" Target="../ctrlProps/ctrlProp108.xml" /><Relationship Id="rId132" Type="http://schemas.openxmlformats.org/officeDocument/2006/relationships/ctrlProp" Target="../ctrlProps/ctrlProp129.xml" /><Relationship Id="rId153" Type="http://schemas.openxmlformats.org/officeDocument/2006/relationships/ctrlProp" Target="../ctrlProps/ctrlProp150.xml" /><Relationship Id="rId174" Type="http://schemas.openxmlformats.org/officeDocument/2006/relationships/ctrlProp" Target="../ctrlProps/ctrlProp171.xml" /><Relationship Id="rId195" Type="http://schemas.openxmlformats.org/officeDocument/2006/relationships/ctrlProp" Target="../ctrlProps/ctrlProp192.xml" /><Relationship Id="rId209" Type="http://schemas.openxmlformats.org/officeDocument/2006/relationships/ctrlProp" Target="../ctrlProps/ctrlProp206.xml" /><Relationship Id="rId360" Type="http://schemas.openxmlformats.org/officeDocument/2006/relationships/ctrlProp" Target="../ctrlProps/ctrlProp357.xml" /><Relationship Id="rId381" Type="http://schemas.openxmlformats.org/officeDocument/2006/relationships/ctrlProp" Target="../ctrlProps/ctrlProp378.xml" /><Relationship Id="rId220" Type="http://schemas.openxmlformats.org/officeDocument/2006/relationships/ctrlProp" Target="../ctrlProps/ctrlProp217.xml" /><Relationship Id="rId241" Type="http://schemas.openxmlformats.org/officeDocument/2006/relationships/ctrlProp" Target="../ctrlProps/ctrlProp238.xml" /><Relationship Id="rId15" Type="http://schemas.openxmlformats.org/officeDocument/2006/relationships/ctrlProp" Target="../ctrlProps/ctrlProp12.xml" /><Relationship Id="rId36" Type="http://schemas.openxmlformats.org/officeDocument/2006/relationships/ctrlProp" Target="../ctrlProps/ctrlProp33.xml" /><Relationship Id="rId57" Type="http://schemas.openxmlformats.org/officeDocument/2006/relationships/ctrlProp" Target="../ctrlProps/ctrlProp54.xml" /><Relationship Id="rId262" Type="http://schemas.openxmlformats.org/officeDocument/2006/relationships/ctrlProp" Target="../ctrlProps/ctrlProp259.xml" /><Relationship Id="rId283" Type="http://schemas.openxmlformats.org/officeDocument/2006/relationships/ctrlProp" Target="../ctrlProps/ctrlProp280.xml" /><Relationship Id="rId318" Type="http://schemas.openxmlformats.org/officeDocument/2006/relationships/ctrlProp" Target="../ctrlProps/ctrlProp315.xml" /><Relationship Id="rId339" Type="http://schemas.openxmlformats.org/officeDocument/2006/relationships/ctrlProp" Target="../ctrlProps/ctrlProp336.xml" /><Relationship Id="rId78" Type="http://schemas.openxmlformats.org/officeDocument/2006/relationships/ctrlProp" Target="../ctrlProps/ctrlProp75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122" Type="http://schemas.openxmlformats.org/officeDocument/2006/relationships/ctrlProp" Target="../ctrlProps/ctrlProp119.xml" /><Relationship Id="rId143" Type="http://schemas.openxmlformats.org/officeDocument/2006/relationships/ctrlProp" Target="../ctrlProps/ctrlProp140.xml" /><Relationship Id="rId164" Type="http://schemas.openxmlformats.org/officeDocument/2006/relationships/ctrlProp" Target="../ctrlProps/ctrlProp161.xml" /><Relationship Id="rId185" Type="http://schemas.openxmlformats.org/officeDocument/2006/relationships/ctrlProp" Target="../ctrlProps/ctrlProp182.xml" /><Relationship Id="rId350" Type="http://schemas.openxmlformats.org/officeDocument/2006/relationships/ctrlProp" Target="../ctrlProps/ctrlProp347.xml" /><Relationship Id="rId371" Type="http://schemas.openxmlformats.org/officeDocument/2006/relationships/ctrlProp" Target="../ctrlProps/ctrlProp368.xml" /><Relationship Id="rId9" Type="http://schemas.openxmlformats.org/officeDocument/2006/relationships/ctrlProp" Target="../ctrlProps/ctrlProp6.xml" /><Relationship Id="rId210" Type="http://schemas.openxmlformats.org/officeDocument/2006/relationships/ctrlProp" Target="../ctrlProps/ctrlProp207.xml" /><Relationship Id="rId392" Type="http://schemas.openxmlformats.org/officeDocument/2006/relationships/ctrlProp" Target="../ctrlProps/ctrlProp389.xml" /><Relationship Id="rId26" Type="http://schemas.openxmlformats.org/officeDocument/2006/relationships/ctrlProp" Target="../ctrlProps/ctrlProp23.xml" /><Relationship Id="rId231" Type="http://schemas.openxmlformats.org/officeDocument/2006/relationships/ctrlProp" Target="../ctrlProps/ctrlProp228.xml" /><Relationship Id="rId252" Type="http://schemas.openxmlformats.org/officeDocument/2006/relationships/ctrlProp" Target="../ctrlProps/ctrlProp249.xml" /><Relationship Id="rId273" Type="http://schemas.openxmlformats.org/officeDocument/2006/relationships/ctrlProp" Target="../ctrlProps/ctrlProp270.xml" /><Relationship Id="rId294" Type="http://schemas.openxmlformats.org/officeDocument/2006/relationships/ctrlProp" Target="../ctrlProps/ctrlProp291.xml" /><Relationship Id="rId308" Type="http://schemas.openxmlformats.org/officeDocument/2006/relationships/ctrlProp" Target="../ctrlProps/ctrlProp305.xml" /><Relationship Id="rId329" Type="http://schemas.openxmlformats.org/officeDocument/2006/relationships/ctrlProp" Target="../ctrlProps/ctrlProp326.xml" /><Relationship Id="rId47" Type="http://schemas.openxmlformats.org/officeDocument/2006/relationships/ctrlProp" Target="../ctrlProps/ctrlProp44.xml" /><Relationship Id="rId68" Type="http://schemas.openxmlformats.org/officeDocument/2006/relationships/ctrlProp" Target="../ctrlProps/ctrlProp65.xml" /><Relationship Id="rId89" Type="http://schemas.openxmlformats.org/officeDocument/2006/relationships/ctrlProp" Target="../ctrlProps/ctrlProp86.xml" /><Relationship Id="rId112" Type="http://schemas.openxmlformats.org/officeDocument/2006/relationships/ctrlProp" Target="../ctrlProps/ctrlProp109.xml" /><Relationship Id="rId133" Type="http://schemas.openxmlformats.org/officeDocument/2006/relationships/ctrlProp" Target="../ctrlProps/ctrlProp130.xml" /><Relationship Id="rId154" Type="http://schemas.openxmlformats.org/officeDocument/2006/relationships/ctrlProp" Target="../ctrlProps/ctrlProp151.xml" /><Relationship Id="rId175" Type="http://schemas.openxmlformats.org/officeDocument/2006/relationships/ctrlProp" Target="../ctrlProps/ctrlProp172.xml" /><Relationship Id="rId340" Type="http://schemas.openxmlformats.org/officeDocument/2006/relationships/ctrlProp" Target="../ctrlProps/ctrlProp337.xml" /><Relationship Id="rId361" Type="http://schemas.openxmlformats.org/officeDocument/2006/relationships/ctrlProp" Target="../ctrlProps/ctrlProp358.xml" /><Relationship Id="rId196" Type="http://schemas.openxmlformats.org/officeDocument/2006/relationships/ctrlProp" Target="../ctrlProps/ctrlProp193.xml" /><Relationship Id="rId200" Type="http://schemas.openxmlformats.org/officeDocument/2006/relationships/ctrlProp" Target="../ctrlProps/ctrlProp197.xml" /><Relationship Id="rId382" Type="http://schemas.openxmlformats.org/officeDocument/2006/relationships/ctrlProp" Target="../ctrlProps/ctrlProp379.xml" /><Relationship Id="rId16" Type="http://schemas.openxmlformats.org/officeDocument/2006/relationships/ctrlProp" Target="../ctrlProps/ctrlProp13.xml" /><Relationship Id="rId221" Type="http://schemas.openxmlformats.org/officeDocument/2006/relationships/ctrlProp" Target="../ctrlProps/ctrlProp218.xml" /><Relationship Id="rId242" Type="http://schemas.openxmlformats.org/officeDocument/2006/relationships/ctrlProp" Target="../ctrlProps/ctrlProp239.xml" /><Relationship Id="rId263" Type="http://schemas.openxmlformats.org/officeDocument/2006/relationships/ctrlProp" Target="../ctrlProps/ctrlProp260.xml" /><Relationship Id="rId284" Type="http://schemas.openxmlformats.org/officeDocument/2006/relationships/ctrlProp" Target="../ctrlProps/ctrlProp281.xml" /><Relationship Id="rId319" Type="http://schemas.openxmlformats.org/officeDocument/2006/relationships/ctrlProp" Target="../ctrlProps/ctrlProp316.xml" /><Relationship Id="rId37" Type="http://schemas.openxmlformats.org/officeDocument/2006/relationships/ctrlProp" Target="../ctrlProps/ctrlProp34.xml" /><Relationship Id="rId58" Type="http://schemas.openxmlformats.org/officeDocument/2006/relationships/ctrlProp" Target="../ctrlProps/ctrlProp55.xml" /><Relationship Id="rId79" Type="http://schemas.openxmlformats.org/officeDocument/2006/relationships/ctrlProp" Target="../ctrlProps/ctrlProp76.xml" /><Relationship Id="rId102" Type="http://schemas.openxmlformats.org/officeDocument/2006/relationships/ctrlProp" Target="../ctrlProps/ctrlProp99.xml" /><Relationship Id="rId123" Type="http://schemas.openxmlformats.org/officeDocument/2006/relationships/ctrlProp" Target="../ctrlProps/ctrlProp120.xml" /><Relationship Id="rId144" Type="http://schemas.openxmlformats.org/officeDocument/2006/relationships/ctrlProp" Target="../ctrlProps/ctrlProp141.xml" /><Relationship Id="rId330" Type="http://schemas.openxmlformats.org/officeDocument/2006/relationships/ctrlProp" Target="../ctrlProps/ctrlProp327.xml" /><Relationship Id="rId90" Type="http://schemas.openxmlformats.org/officeDocument/2006/relationships/ctrlProp" Target="../ctrlProps/ctrlProp87.xml" /><Relationship Id="rId165" Type="http://schemas.openxmlformats.org/officeDocument/2006/relationships/ctrlProp" Target="../ctrlProps/ctrlProp162.xml" /><Relationship Id="rId186" Type="http://schemas.openxmlformats.org/officeDocument/2006/relationships/ctrlProp" Target="../ctrlProps/ctrlProp183.xml" /><Relationship Id="rId351" Type="http://schemas.openxmlformats.org/officeDocument/2006/relationships/ctrlProp" Target="../ctrlProps/ctrlProp348.xml" /><Relationship Id="rId372" Type="http://schemas.openxmlformats.org/officeDocument/2006/relationships/ctrlProp" Target="../ctrlProps/ctrlProp369.xml" /><Relationship Id="rId393" Type="http://schemas.openxmlformats.org/officeDocument/2006/relationships/ctrlProp" Target="../ctrlProps/ctrlProp390.xml" /><Relationship Id="rId211" Type="http://schemas.openxmlformats.org/officeDocument/2006/relationships/ctrlProp" Target="../ctrlProps/ctrlProp208.xml" /><Relationship Id="rId232" Type="http://schemas.openxmlformats.org/officeDocument/2006/relationships/ctrlProp" Target="../ctrlProps/ctrlProp229.xml" /><Relationship Id="rId253" Type="http://schemas.openxmlformats.org/officeDocument/2006/relationships/ctrlProp" Target="../ctrlProps/ctrlProp250.xml" /><Relationship Id="rId274" Type="http://schemas.openxmlformats.org/officeDocument/2006/relationships/ctrlProp" Target="../ctrlProps/ctrlProp271.xml" /><Relationship Id="rId295" Type="http://schemas.openxmlformats.org/officeDocument/2006/relationships/ctrlProp" Target="../ctrlProps/ctrlProp292.xml" /><Relationship Id="rId309" Type="http://schemas.openxmlformats.org/officeDocument/2006/relationships/ctrlProp" Target="../ctrlProps/ctrlProp306.xml" /><Relationship Id="rId27" Type="http://schemas.openxmlformats.org/officeDocument/2006/relationships/ctrlProp" Target="../ctrlProps/ctrlProp24.xml" /><Relationship Id="rId48" Type="http://schemas.openxmlformats.org/officeDocument/2006/relationships/ctrlProp" Target="../ctrlProps/ctrlProp45.xml" /><Relationship Id="rId69" Type="http://schemas.openxmlformats.org/officeDocument/2006/relationships/ctrlProp" Target="../ctrlProps/ctrlProp66.xml" /><Relationship Id="rId113" Type="http://schemas.openxmlformats.org/officeDocument/2006/relationships/ctrlProp" Target="../ctrlProps/ctrlProp110.xml" /><Relationship Id="rId134" Type="http://schemas.openxmlformats.org/officeDocument/2006/relationships/ctrlProp" Target="../ctrlProps/ctrlProp131.xml" /><Relationship Id="rId320" Type="http://schemas.openxmlformats.org/officeDocument/2006/relationships/ctrlProp" Target="../ctrlProps/ctrlProp317.xml" /><Relationship Id="rId80" Type="http://schemas.openxmlformats.org/officeDocument/2006/relationships/ctrlProp" Target="../ctrlProps/ctrlProp77.xml" /><Relationship Id="rId155" Type="http://schemas.openxmlformats.org/officeDocument/2006/relationships/ctrlProp" Target="../ctrlProps/ctrlProp152.xml" /><Relationship Id="rId176" Type="http://schemas.openxmlformats.org/officeDocument/2006/relationships/ctrlProp" Target="../ctrlProps/ctrlProp173.xml" /><Relationship Id="rId197" Type="http://schemas.openxmlformats.org/officeDocument/2006/relationships/ctrlProp" Target="../ctrlProps/ctrlProp194.xml" /><Relationship Id="rId341" Type="http://schemas.openxmlformats.org/officeDocument/2006/relationships/ctrlProp" Target="../ctrlProps/ctrlProp338.xml" /><Relationship Id="rId362" Type="http://schemas.openxmlformats.org/officeDocument/2006/relationships/ctrlProp" Target="../ctrlProps/ctrlProp359.xml" /><Relationship Id="rId383" Type="http://schemas.openxmlformats.org/officeDocument/2006/relationships/ctrlProp" Target="../ctrlProps/ctrlProp380.xml" /><Relationship Id="rId201" Type="http://schemas.openxmlformats.org/officeDocument/2006/relationships/ctrlProp" Target="../ctrlProps/ctrlProp198.xml" /><Relationship Id="rId222" Type="http://schemas.openxmlformats.org/officeDocument/2006/relationships/ctrlProp" Target="../ctrlProps/ctrlProp219.xml" /><Relationship Id="rId243" Type="http://schemas.openxmlformats.org/officeDocument/2006/relationships/ctrlProp" Target="../ctrlProps/ctrlProp240.xml" /><Relationship Id="rId264" Type="http://schemas.openxmlformats.org/officeDocument/2006/relationships/ctrlProp" Target="../ctrlProps/ctrlProp261.xml" /><Relationship Id="rId285" Type="http://schemas.openxmlformats.org/officeDocument/2006/relationships/ctrlProp" Target="../ctrlProps/ctrlProp282.xml" /><Relationship Id="rId17" Type="http://schemas.openxmlformats.org/officeDocument/2006/relationships/ctrlProp" Target="../ctrlProps/ctrlProp14.xml" /><Relationship Id="rId38" Type="http://schemas.openxmlformats.org/officeDocument/2006/relationships/ctrlProp" Target="../ctrlProps/ctrlProp35.xml" /><Relationship Id="rId59" Type="http://schemas.openxmlformats.org/officeDocument/2006/relationships/ctrlProp" Target="../ctrlProps/ctrlProp56.xml" /><Relationship Id="rId103" Type="http://schemas.openxmlformats.org/officeDocument/2006/relationships/ctrlProp" Target="../ctrlProps/ctrlProp100.xml" /><Relationship Id="rId124" Type="http://schemas.openxmlformats.org/officeDocument/2006/relationships/ctrlProp" Target="../ctrlProps/ctrlProp121.xml" /><Relationship Id="rId310" Type="http://schemas.openxmlformats.org/officeDocument/2006/relationships/ctrlProp" Target="../ctrlProps/ctrlProp307.xml" /><Relationship Id="rId70" Type="http://schemas.openxmlformats.org/officeDocument/2006/relationships/ctrlProp" Target="../ctrlProps/ctrlProp67.xml" /><Relationship Id="rId91" Type="http://schemas.openxmlformats.org/officeDocument/2006/relationships/ctrlProp" Target="../ctrlProps/ctrlProp88.xml" /><Relationship Id="rId145" Type="http://schemas.openxmlformats.org/officeDocument/2006/relationships/ctrlProp" Target="../ctrlProps/ctrlProp142.xml" /><Relationship Id="rId166" Type="http://schemas.openxmlformats.org/officeDocument/2006/relationships/ctrlProp" Target="../ctrlProps/ctrlProp163.xml" /><Relationship Id="rId187" Type="http://schemas.openxmlformats.org/officeDocument/2006/relationships/ctrlProp" Target="../ctrlProps/ctrlProp184.xml" /><Relationship Id="rId331" Type="http://schemas.openxmlformats.org/officeDocument/2006/relationships/ctrlProp" Target="../ctrlProps/ctrlProp328.xml" /><Relationship Id="rId352" Type="http://schemas.openxmlformats.org/officeDocument/2006/relationships/ctrlProp" Target="../ctrlProps/ctrlProp349.xml" /><Relationship Id="rId373" Type="http://schemas.openxmlformats.org/officeDocument/2006/relationships/ctrlProp" Target="../ctrlProps/ctrlProp370.xml" /><Relationship Id="rId394" Type="http://schemas.openxmlformats.org/officeDocument/2006/relationships/ctrlProp" Target="../ctrlProps/ctrlProp391.xml" /><Relationship Id="rId212" Type="http://schemas.openxmlformats.org/officeDocument/2006/relationships/ctrlProp" Target="../ctrlProps/ctrlProp209.xml" /><Relationship Id="rId233" Type="http://schemas.openxmlformats.org/officeDocument/2006/relationships/ctrlProp" Target="../ctrlProps/ctrlProp230.xml" /><Relationship Id="rId254" Type="http://schemas.openxmlformats.org/officeDocument/2006/relationships/ctrlProp" Target="../ctrlProps/ctrlProp251.xml" /><Relationship Id="rId28" Type="http://schemas.openxmlformats.org/officeDocument/2006/relationships/ctrlProp" Target="../ctrlProps/ctrlProp25.xml" /><Relationship Id="rId49" Type="http://schemas.openxmlformats.org/officeDocument/2006/relationships/ctrlProp" Target="../ctrlProps/ctrlProp46.xml" /><Relationship Id="rId114" Type="http://schemas.openxmlformats.org/officeDocument/2006/relationships/ctrlProp" Target="../ctrlProps/ctrlProp111.xml" /><Relationship Id="rId275" Type="http://schemas.openxmlformats.org/officeDocument/2006/relationships/ctrlProp" Target="../ctrlProps/ctrlProp272.xml" /><Relationship Id="rId296" Type="http://schemas.openxmlformats.org/officeDocument/2006/relationships/ctrlProp" Target="../ctrlProps/ctrlProp293.xml" /><Relationship Id="rId300" Type="http://schemas.openxmlformats.org/officeDocument/2006/relationships/ctrlProp" Target="../ctrlProps/ctrlProp297.xml" /><Relationship Id="rId60" Type="http://schemas.openxmlformats.org/officeDocument/2006/relationships/ctrlProp" Target="../ctrlProps/ctrlProp57.xml" /><Relationship Id="rId81" Type="http://schemas.openxmlformats.org/officeDocument/2006/relationships/ctrlProp" Target="../ctrlProps/ctrlProp78.xml" /><Relationship Id="rId135" Type="http://schemas.openxmlformats.org/officeDocument/2006/relationships/ctrlProp" Target="../ctrlProps/ctrlProp132.xml" /><Relationship Id="rId156" Type="http://schemas.openxmlformats.org/officeDocument/2006/relationships/ctrlProp" Target="../ctrlProps/ctrlProp153.xml" /><Relationship Id="rId177" Type="http://schemas.openxmlformats.org/officeDocument/2006/relationships/ctrlProp" Target="../ctrlProps/ctrlProp174.xml" /><Relationship Id="rId198" Type="http://schemas.openxmlformats.org/officeDocument/2006/relationships/ctrlProp" Target="../ctrlProps/ctrlProp195.xml" /><Relationship Id="rId321" Type="http://schemas.openxmlformats.org/officeDocument/2006/relationships/ctrlProp" Target="../ctrlProps/ctrlProp318.xml" /><Relationship Id="rId342" Type="http://schemas.openxmlformats.org/officeDocument/2006/relationships/ctrlProp" Target="../ctrlProps/ctrlProp339.xml" /><Relationship Id="rId363" Type="http://schemas.openxmlformats.org/officeDocument/2006/relationships/ctrlProp" Target="../ctrlProps/ctrlProp360.xml" /><Relationship Id="rId384" Type="http://schemas.openxmlformats.org/officeDocument/2006/relationships/ctrlProp" Target="../ctrlProps/ctrlProp381.xml" /><Relationship Id="rId202" Type="http://schemas.openxmlformats.org/officeDocument/2006/relationships/ctrlProp" Target="../ctrlProps/ctrlProp199.xml" /><Relationship Id="rId223" Type="http://schemas.openxmlformats.org/officeDocument/2006/relationships/ctrlProp" Target="../ctrlProps/ctrlProp220.xml" /><Relationship Id="rId244" Type="http://schemas.openxmlformats.org/officeDocument/2006/relationships/ctrlProp" Target="../ctrlProps/ctrlProp241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265" Type="http://schemas.openxmlformats.org/officeDocument/2006/relationships/ctrlProp" Target="../ctrlProps/ctrlProp262.xml" /><Relationship Id="rId286" Type="http://schemas.openxmlformats.org/officeDocument/2006/relationships/ctrlProp" Target="../ctrlProps/ctrlProp283.xml" /><Relationship Id="rId50" Type="http://schemas.openxmlformats.org/officeDocument/2006/relationships/ctrlProp" Target="../ctrlProps/ctrlProp47.xml" /><Relationship Id="rId104" Type="http://schemas.openxmlformats.org/officeDocument/2006/relationships/ctrlProp" Target="../ctrlProps/ctrlProp101.xml" /><Relationship Id="rId125" Type="http://schemas.openxmlformats.org/officeDocument/2006/relationships/ctrlProp" Target="../ctrlProps/ctrlProp122.xml" /><Relationship Id="rId146" Type="http://schemas.openxmlformats.org/officeDocument/2006/relationships/ctrlProp" Target="../ctrlProps/ctrlProp143.xml" /><Relationship Id="rId167" Type="http://schemas.openxmlformats.org/officeDocument/2006/relationships/ctrlProp" Target="../ctrlProps/ctrlProp164.xml" /><Relationship Id="rId188" Type="http://schemas.openxmlformats.org/officeDocument/2006/relationships/ctrlProp" Target="../ctrlProps/ctrlProp185.xml" /><Relationship Id="rId311" Type="http://schemas.openxmlformats.org/officeDocument/2006/relationships/ctrlProp" Target="../ctrlProps/ctrlProp308.xml" /><Relationship Id="rId332" Type="http://schemas.openxmlformats.org/officeDocument/2006/relationships/ctrlProp" Target="../ctrlProps/ctrlProp329.xml" /><Relationship Id="rId353" Type="http://schemas.openxmlformats.org/officeDocument/2006/relationships/ctrlProp" Target="../ctrlProps/ctrlProp350.xml" /><Relationship Id="rId374" Type="http://schemas.openxmlformats.org/officeDocument/2006/relationships/ctrlProp" Target="../ctrlProps/ctrlProp371.xml" /><Relationship Id="rId395" Type="http://schemas.openxmlformats.org/officeDocument/2006/relationships/ctrlProp" Target="../ctrlProps/ctrlProp392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213" Type="http://schemas.openxmlformats.org/officeDocument/2006/relationships/ctrlProp" Target="../ctrlProps/ctrlProp210.xml" /><Relationship Id="rId234" Type="http://schemas.openxmlformats.org/officeDocument/2006/relationships/ctrlProp" Target="../ctrlProps/ctrlProp231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55" Type="http://schemas.openxmlformats.org/officeDocument/2006/relationships/ctrlProp" Target="../ctrlProps/ctrlProp252.xml" /><Relationship Id="rId276" Type="http://schemas.openxmlformats.org/officeDocument/2006/relationships/ctrlProp" Target="../ctrlProps/ctrlProp273.xml" /><Relationship Id="rId297" Type="http://schemas.openxmlformats.org/officeDocument/2006/relationships/ctrlProp" Target="../ctrlProps/ctrlProp294.xml" /><Relationship Id="rId40" Type="http://schemas.openxmlformats.org/officeDocument/2006/relationships/ctrlProp" Target="../ctrlProps/ctrlProp37.xml" /><Relationship Id="rId115" Type="http://schemas.openxmlformats.org/officeDocument/2006/relationships/ctrlProp" Target="../ctrlProps/ctrlProp112.xml" /><Relationship Id="rId136" Type="http://schemas.openxmlformats.org/officeDocument/2006/relationships/ctrlProp" Target="../ctrlProps/ctrlProp133.xml" /><Relationship Id="rId157" Type="http://schemas.openxmlformats.org/officeDocument/2006/relationships/ctrlProp" Target="../ctrlProps/ctrlProp154.xml" /><Relationship Id="rId178" Type="http://schemas.openxmlformats.org/officeDocument/2006/relationships/ctrlProp" Target="../ctrlProps/ctrlProp175.xml" /><Relationship Id="rId301" Type="http://schemas.openxmlformats.org/officeDocument/2006/relationships/ctrlProp" Target="../ctrlProps/ctrlProp298.xml" /><Relationship Id="rId322" Type="http://schemas.openxmlformats.org/officeDocument/2006/relationships/ctrlProp" Target="../ctrlProps/ctrlProp319.xml" /><Relationship Id="rId343" Type="http://schemas.openxmlformats.org/officeDocument/2006/relationships/ctrlProp" Target="../ctrlProps/ctrlProp340.xml" /><Relationship Id="rId364" Type="http://schemas.openxmlformats.org/officeDocument/2006/relationships/ctrlProp" Target="../ctrlProps/ctrlProp361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99" Type="http://schemas.openxmlformats.org/officeDocument/2006/relationships/ctrlProp" Target="../ctrlProps/ctrlProp196.xml" /><Relationship Id="rId203" Type="http://schemas.openxmlformats.org/officeDocument/2006/relationships/ctrlProp" Target="../ctrlProps/ctrlProp200.xml" /><Relationship Id="rId385" Type="http://schemas.openxmlformats.org/officeDocument/2006/relationships/ctrlProp" Target="../ctrlProps/ctrlProp382.xml" /><Relationship Id="rId19" Type="http://schemas.openxmlformats.org/officeDocument/2006/relationships/ctrlProp" Target="../ctrlProps/ctrlProp16.xml" /><Relationship Id="rId224" Type="http://schemas.openxmlformats.org/officeDocument/2006/relationships/ctrlProp" Target="../ctrlProps/ctrlProp221.xml" /><Relationship Id="rId245" Type="http://schemas.openxmlformats.org/officeDocument/2006/relationships/ctrlProp" Target="../ctrlProps/ctrlProp242.xml" /><Relationship Id="rId266" Type="http://schemas.openxmlformats.org/officeDocument/2006/relationships/ctrlProp" Target="../ctrlProps/ctrlProp263.xml" /><Relationship Id="rId287" Type="http://schemas.openxmlformats.org/officeDocument/2006/relationships/ctrlProp" Target="../ctrlProps/ctrlProp284.xml" /><Relationship Id="rId30" Type="http://schemas.openxmlformats.org/officeDocument/2006/relationships/ctrlProp" Target="../ctrlProps/ctrlProp27.xml" /><Relationship Id="rId105" Type="http://schemas.openxmlformats.org/officeDocument/2006/relationships/ctrlProp" Target="../ctrlProps/ctrlProp102.xml" /><Relationship Id="rId126" Type="http://schemas.openxmlformats.org/officeDocument/2006/relationships/ctrlProp" Target="../ctrlProps/ctrlProp123.xml" /><Relationship Id="rId147" Type="http://schemas.openxmlformats.org/officeDocument/2006/relationships/ctrlProp" Target="../ctrlProps/ctrlProp144.xml" /><Relationship Id="rId168" Type="http://schemas.openxmlformats.org/officeDocument/2006/relationships/ctrlProp" Target="../ctrlProps/ctrlProp165.xml" /><Relationship Id="rId312" Type="http://schemas.openxmlformats.org/officeDocument/2006/relationships/ctrlProp" Target="../ctrlProps/ctrlProp309.xml" /><Relationship Id="rId333" Type="http://schemas.openxmlformats.org/officeDocument/2006/relationships/ctrlProp" Target="../ctrlProps/ctrlProp330.xml" /><Relationship Id="rId354" Type="http://schemas.openxmlformats.org/officeDocument/2006/relationships/ctrlProp" Target="../ctrlProps/ctrlProp351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93" Type="http://schemas.openxmlformats.org/officeDocument/2006/relationships/ctrlProp" Target="../ctrlProps/ctrlProp90.xml" /><Relationship Id="rId189" Type="http://schemas.openxmlformats.org/officeDocument/2006/relationships/ctrlProp" Target="../ctrlProps/ctrlProp186.xml" /><Relationship Id="rId375" Type="http://schemas.openxmlformats.org/officeDocument/2006/relationships/ctrlProp" Target="../ctrlProps/ctrlProp372.xml" /><Relationship Id="rId214" Type="http://schemas.openxmlformats.org/officeDocument/2006/relationships/ctrlProp" Target="../ctrlProps/ctrlProp211.xml" /><Relationship Id="rId235" Type="http://schemas.openxmlformats.org/officeDocument/2006/relationships/ctrlProp" Target="../ctrlProps/ctrlProp232.xml" /><Relationship Id="rId256" Type="http://schemas.openxmlformats.org/officeDocument/2006/relationships/ctrlProp" Target="../ctrlProps/ctrlProp253.xml" /><Relationship Id="rId277" Type="http://schemas.openxmlformats.org/officeDocument/2006/relationships/ctrlProp" Target="../ctrlProps/ctrlProp274.xml" /><Relationship Id="rId298" Type="http://schemas.openxmlformats.org/officeDocument/2006/relationships/ctrlProp" Target="../ctrlProps/ctrlProp295.xml" /><Relationship Id="rId116" Type="http://schemas.openxmlformats.org/officeDocument/2006/relationships/ctrlProp" Target="../ctrlProps/ctrlProp113.xml" /><Relationship Id="rId137" Type="http://schemas.openxmlformats.org/officeDocument/2006/relationships/ctrlProp" Target="../ctrlProps/ctrlProp134.xml" /><Relationship Id="rId158" Type="http://schemas.openxmlformats.org/officeDocument/2006/relationships/ctrlProp" Target="../ctrlProps/ctrlProp155.xml" /><Relationship Id="rId302" Type="http://schemas.openxmlformats.org/officeDocument/2006/relationships/ctrlProp" Target="../ctrlProps/ctrlProp299.xml" /><Relationship Id="rId323" Type="http://schemas.openxmlformats.org/officeDocument/2006/relationships/ctrlProp" Target="../ctrlProps/ctrlProp320.xml" /><Relationship Id="rId344" Type="http://schemas.openxmlformats.org/officeDocument/2006/relationships/ctrlProp" Target="../ctrlProps/ctrlProp341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62" Type="http://schemas.openxmlformats.org/officeDocument/2006/relationships/ctrlProp" Target="../ctrlProps/ctrlProp59.xml" /><Relationship Id="rId83" Type="http://schemas.openxmlformats.org/officeDocument/2006/relationships/ctrlProp" Target="../ctrlProps/ctrlProp80.xml" /><Relationship Id="rId179" Type="http://schemas.openxmlformats.org/officeDocument/2006/relationships/ctrlProp" Target="../ctrlProps/ctrlProp176.xml" /><Relationship Id="rId365" Type="http://schemas.openxmlformats.org/officeDocument/2006/relationships/ctrlProp" Target="../ctrlProps/ctrlProp362.xml" /><Relationship Id="rId386" Type="http://schemas.openxmlformats.org/officeDocument/2006/relationships/ctrlProp" Target="../ctrlProps/ctrlProp383.xml" /><Relationship Id="rId190" Type="http://schemas.openxmlformats.org/officeDocument/2006/relationships/ctrlProp" Target="../ctrlProps/ctrlProp187.xml" /><Relationship Id="rId204" Type="http://schemas.openxmlformats.org/officeDocument/2006/relationships/ctrlProp" Target="../ctrlProps/ctrlProp201.xml" /><Relationship Id="rId225" Type="http://schemas.openxmlformats.org/officeDocument/2006/relationships/ctrlProp" Target="../ctrlProps/ctrlProp222.xml" /><Relationship Id="rId246" Type="http://schemas.openxmlformats.org/officeDocument/2006/relationships/ctrlProp" Target="../ctrlProps/ctrlProp243.xml" /><Relationship Id="rId267" Type="http://schemas.openxmlformats.org/officeDocument/2006/relationships/ctrlProp" Target="../ctrlProps/ctrlProp264.xml" /><Relationship Id="rId288" Type="http://schemas.openxmlformats.org/officeDocument/2006/relationships/ctrlProp" Target="../ctrlProps/ctrlProp285.xml" /><Relationship Id="rId106" Type="http://schemas.openxmlformats.org/officeDocument/2006/relationships/ctrlProp" Target="../ctrlProps/ctrlProp103.xml" /><Relationship Id="rId127" Type="http://schemas.openxmlformats.org/officeDocument/2006/relationships/ctrlProp" Target="../ctrlProps/ctrlProp124.xml" /><Relationship Id="rId313" Type="http://schemas.openxmlformats.org/officeDocument/2006/relationships/ctrlProp" Target="../ctrlProps/ctrlProp310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52" Type="http://schemas.openxmlformats.org/officeDocument/2006/relationships/ctrlProp" Target="../ctrlProps/ctrlProp49.xml" /><Relationship Id="rId73" Type="http://schemas.openxmlformats.org/officeDocument/2006/relationships/ctrlProp" Target="../ctrlProps/ctrlProp70.xml" /><Relationship Id="rId94" Type="http://schemas.openxmlformats.org/officeDocument/2006/relationships/ctrlProp" Target="../ctrlProps/ctrlProp91.xml" /><Relationship Id="rId148" Type="http://schemas.openxmlformats.org/officeDocument/2006/relationships/ctrlProp" Target="../ctrlProps/ctrlProp145.xml" /><Relationship Id="rId169" Type="http://schemas.openxmlformats.org/officeDocument/2006/relationships/ctrlProp" Target="../ctrlProps/ctrlProp166.xml" /><Relationship Id="rId334" Type="http://schemas.openxmlformats.org/officeDocument/2006/relationships/ctrlProp" Target="../ctrlProps/ctrlProp331.xml" /><Relationship Id="rId355" Type="http://schemas.openxmlformats.org/officeDocument/2006/relationships/ctrlProp" Target="../ctrlProps/ctrlProp352.xml" /><Relationship Id="rId376" Type="http://schemas.openxmlformats.org/officeDocument/2006/relationships/ctrlProp" Target="../ctrlProps/ctrlProp373.xml" /><Relationship Id="rId4" Type="http://schemas.openxmlformats.org/officeDocument/2006/relationships/ctrlProp" Target="../ctrlProps/ctrlProp1.xml" /><Relationship Id="rId180" Type="http://schemas.openxmlformats.org/officeDocument/2006/relationships/ctrlProp" Target="../ctrlProps/ctrlProp177.xml" /><Relationship Id="rId215" Type="http://schemas.openxmlformats.org/officeDocument/2006/relationships/ctrlProp" Target="../ctrlProps/ctrlProp212.xml" /><Relationship Id="rId236" Type="http://schemas.openxmlformats.org/officeDocument/2006/relationships/ctrlProp" Target="../ctrlProps/ctrlProp233.xml" /><Relationship Id="rId257" Type="http://schemas.openxmlformats.org/officeDocument/2006/relationships/ctrlProp" Target="../ctrlProps/ctrlProp254.xml" /><Relationship Id="rId278" Type="http://schemas.openxmlformats.org/officeDocument/2006/relationships/ctrlProp" Target="../ctrlProps/ctrlProp275.xml" /><Relationship Id="rId303" Type="http://schemas.openxmlformats.org/officeDocument/2006/relationships/ctrlProp" Target="../ctrlProps/ctrlProp300.xml" /><Relationship Id="rId42" Type="http://schemas.openxmlformats.org/officeDocument/2006/relationships/ctrlProp" Target="../ctrlProps/ctrlProp39.xml" /><Relationship Id="rId84" Type="http://schemas.openxmlformats.org/officeDocument/2006/relationships/ctrlProp" Target="../ctrlProps/ctrlProp81.xml" /><Relationship Id="rId138" Type="http://schemas.openxmlformats.org/officeDocument/2006/relationships/ctrlProp" Target="../ctrlProps/ctrlProp135.xml" /><Relationship Id="rId345" Type="http://schemas.openxmlformats.org/officeDocument/2006/relationships/ctrlProp" Target="../ctrlProps/ctrlProp342.xml" /><Relationship Id="rId387" Type="http://schemas.openxmlformats.org/officeDocument/2006/relationships/ctrlProp" Target="../ctrlProps/ctrlProp384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U690"/>
  <sheetViews>
    <sheetView tabSelected="1" view="pageBreakPreview" zoomScaleNormal="100" zoomScaleSheetLayoutView="100" workbookViewId="0"/>
  </sheetViews>
  <sheetFormatPr defaultColWidth="0" defaultRowHeight="12.95" customHeight="1"/>
  <cols>
    <col min="1" max="1" width="4.625" style="2" customWidth="1"/>
    <col min="2" max="2" width="4.625" style="3" customWidth="1"/>
    <col min="3" max="3" width="17.75" style="4" customWidth="1"/>
    <col min="4" max="4" width="10.625" style="1" customWidth="1"/>
    <col min="5" max="5" width="5.625" style="1" customWidth="1"/>
    <col min="6" max="6" width="42.625" style="1" customWidth="1"/>
    <col min="7" max="7" width="9" style="1" customWidth="1"/>
    <col min="8" max="21" width="9" style="1" hidden="1" customWidth="1"/>
    <col min="22" max="16384" width="9" style="1" hidden="1"/>
  </cols>
  <sheetData>
    <row r="1" spans="1:6" ht="15" customHeight="1">
      <c r="A1" s="22" t="s">
        <v>40</v>
      </c>
    </row>
    <row r="3" spans="1:6" ht="12.95" customHeight="1" thickBot="1">
      <c r="A3" s="57" t="s">
        <v>0</v>
      </c>
      <c r="B3" s="57"/>
      <c r="C3" s="57"/>
      <c r="D3" s="57"/>
      <c r="E3" s="57"/>
      <c r="F3" s="57"/>
    </row>
    <row r="4" spans="1:6" ht="8.1" customHeight="1"/>
    <row r="5" spans="1:6" ht="12.95" customHeight="1">
      <c r="A5" s="53" t="s">
        <v>324</v>
      </c>
      <c r="B5" s="53"/>
      <c r="C5" s="53"/>
      <c r="D5" s="54" t="s">
        <v>118</v>
      </c>
      <c r="E5" s="55"/>
      <c r="F5" s="56"/>
    </row>
    <row r="6" spans="1:6" ht="12.95" customHeight="1">
      <c r="A6" s="10"/>
      <c r="B6" s="6" t="s">
        <v>6</v>
      </c>
      <c r="C6" s="7" t="s">
        <v>7</v>
      </c>
      <c r="D6" s="44"/>
      <c r="E6" s="45"/>
      <c r="F6" s="46"/>
    </row>
    <row r="7" spans="1:6" ht="12.95" customHeight="1">
      <c r="A7" s="10" t="s">
        <v>5</v>
      </c>
      <c r="B7" s="6" t="s">
        <v>8</v>
      </c>
      <c r="C7" s="7" t="s">
        <v>9</v>
      </c>
      <c r="D7" s="47"/>
      <c r="E7" s="48"/>
      <c r="F7" s="49"/>
    </row>
    <row r="8" spans="1:6" ht="12.95" customHeight="1">
      <c r="A8" s="10" t="s">
        <v>5</v>
      </c>
      <c r="B8" s="6" t="s">
        <v>10</v>
      </c>
      <c r="C8" s="7" t="s">
        <v>11</v>
      </c>
      <c r="D8" s="47"/>
      <c r="E8" s="48"/>
      <c r="F8" s="49"/>
    </row>
    <row r="9" spans="1:6" ht="12.95" customHeight="1">
      <c r="A9" s="10" t="s">
        <v>5</v>
      </c>
      <c r="B9" s="6" t="s">
        <v>12</v>
      </c>
      <c r="C9" s="7" t="s">
        <v>13</v>
      </c>
      <c r="D9" s="50"/>
      <c r="E9" s="51"/>
      <c r="F9" s="52"/>
    </row>
    <row r="10" spans="1:6" ht="8.1" customHeight="1"/>
    <row r="11" spans="1:6" ht="12.95" customHeight="1">
      <c r="A11" s="53" t="s">
        <v>42</v>
      </c>
      <c r="B11" s="53"/>
      <c r="C11" s="53"/>
      <c r="D11" s="54" t="s">
        <v>118</v>
      </c>
      <c r="E11" s="55"/>
      <c r="F11" s="56"/>
    </row>
    <row r="12" spans="1:6" ht="12.95" customHeight="1">
      <c r="A12" s="5" t="s">
        <v>5</v>
      </c>
      <c r="B12" s="6" t="s">
        <v>6</v>
      </c>
      <c r="C12" s="7" t="s">
        <v>7</v>
      </c>
      <c r="D12" s="44"/>
      <c r="E12" s="45"/>
      <c r="F12" s="46"/>
    </row>
    <row r="13" spans="1:6" ht="12.95" customHeight="1">
      <c r="A13" s="5" t="s">
        <v>5</v>
      </c>
      <c r="B13" s="6" t="s">
        <v>8</v>
      </c>
      <c r="C13" s="7" t="s">
        <v>9</v>
      </c>
      <c r="D13" s="47"/>
      <c r="E13" s="48"/>
      <c r="F13" s="49"/>
    </row>
    <row r="14" spans="1:6" ht="12.95" customHeight="1">
      <c r="A14" s="5" t="s">
        <v>5</v>
      </c>
      <c r="B14" s="6" t="s">
        <v>10</v>
      </c>
      <c r="C14" s="7" t="s">
        <v>11</v>
      </c>
      <c r="D14" s="47"/>
      <c r="E14" s="48"/>
      <c r="F14" s="49"/>
    </row>
    <row r="15" spans="1:6" ht="12.95" customHeight="1">
      <c r="A15" s="5" t="s">
        <v>5</v>
      </c>
      <c r="B15" s="6" t="s">
        <v>12</v>
      </c>
      <c r="C15" s="7" t="s">
        <v>13</v>
      </c>
      <c r="D15" s="50"/>
      <c r="E15" s="51"/>
      <c r="F15" s="52"/>
    </row>
    <row r="16" spans="1:6" ht="8.1" customHeight="1"/>
    <row r="17" spans="1:6" ht="12.95" customHeight="1">
      <c r="A17" s="53" t="s">
        <v>117</v>
      </c>
      <c r="B17" s="53"/>
      <c r="C17" s="53"/>
      <c r="D17" s="54" t="s">
        <v>118</v>
      </c>
      <c r="E17" s="55"/>
      <c r="F17" s="56"/>
    </row>
    <row r="18" spans="1:6" ht="12.95" customHeight="1">
      <c r="A18" s="5"/>
      <c r="B18" s="6" t="s">
        <v>6</v>
      </c>
      <c r="C18" s="7" t="s">
        <v>7</v>
      </c>
      <c r="D18" s="44"/>
      <c r="E18" s="45"/>
      <c r="F18" s="46"/>
    </row>
    <row r="19" spans="1:6" ht="12.95" customHeight="1">
      <c r="A19" s="5" t="s">
        <v>5</v>
      </c>
      <c r="B19" s="6" t="s">
        <v>8</v>
      </c>
      <c r="C19" s="7" t="s">
        <v>9</v>
      </c>
      <c r="D19" s="47"/>
      <c r="E19" s="48"/>
      <c r="F19" s="49"/>
    </row>
    <row r="20" spans="1:6" ht="12.95" customHeight="1">
      <c r="A20" s="5" t="s">
        <v>5</v>
      </c>
      <c r="B20" s="6" t="s">
        <v>10</v>
      </c>
      <c r="C20" s="7" t="s">
        <v>11</v>
      </c>
      <c r="D20" s="47"/>
      <c r="E20" s="48"/>
      <c r="F20" s="49"/>
    </row>
    <row r="21" spans="1:6" ht="12.95" customHeight="1">
      <c r="A21" s="5" t="s">
        <v>5</v>
      </c>
      <c r="B21" s="6" t="s">
        <v>12</v>
      </c>
      <c r="C21" s="7" t="s">
        <v>13</v>
      </c>
      <c r="D21" s="50"/>
      <c r="E21" s="51"/>
      <c r="F21" s="52"/>
    </row>
    <row r="22" spans="1:6" ht="8.1" customHeight="1"/>
    <row r="23" spans="1:6" ht="12.95" customHeight="1">
      <c r="A23" s="53" t="s">
        <v>43</v>
      </c>
      <c r="B23" s="53"/>
      <c r="C23" s="53"/>
      <c r="D23" s="54" t="s">
        <v>118</v>
      </c>
      <c r="E23" s="55"/>
      <c r="F23" s="56"/>
    </row>
    <row r="24" spans="1:6" ht="12.95" customHeight="1">
      <c r="A24" s="5"/>
      <c r="B24" s="6" t="s">
        <v>6</v>
      </c>
      <c r="C24" s="7" t="s">
        <v>7</v>
      </c>
      <c r="D24" s="44"/>
      <c r="E24" s="45"/>
      <c r="F24" s="46"/>
    </row>
    <row r="25" spans="1:6" ht="12.95" customHeight="1">
      <c r="A25" s="5" t="s">
        <v>5</v>
      </c>
      <c r="B25" s="6" t="s">
        <v>8</v>
      </c>
      <c r="C25" s="7" t="s">
        <v>9</v>
      </c>
      <c r="D25" s="47"/>
      <c r="E25" s="48"/>
      <c r="F25" s="49"/>
    </row>
    <row r="26" spans="1:6" ht="12.95" customHeight="1">
      <c r="A26" s="5" t="s">
        <v>5</v>
      </c>
      <c r="B26" s="6" t="s">
        <v>10</v>
      </c>
      <c r="C26" s="7" t="s">
        <v>11</v>
      </c>
      <c r="D26" s="47"/>
      <c r="E26" s="48"/>
      <c r="F26" s="49"/>
    </row>
    <row r="27" spans="1:6" ht="12.95" customHeight="1">
      <c r="A27" s="5" t="s">
        <v>5</v>
      </c>
      <c r="B27" s="6" t="s">
        <v>12</v>
      </c>
      <c r="C27" s="7" t="s">
        <v>13</v>
      </c>
      <c r="D27" s="50"/>
      <c r="E27" s="51"/>
      <c r="F27" s="52"/>
    </row>
    <row r="28" spans="1:6" ht="8.1" customHeight="1"/>
    <row r="29" spans="1:6" ht="12.95" customHeight="1">
      <c r="A29" s="53" t="s">
        <v>44</v>
      </c>
      <c r="B29" s="53"/>
      <c r="C29" s="53"/>
      <c r="D29" s="54" t="s">
        <v>118</v>
      </c>
      <c r="E29" s="55"/>
      <c r="F29" s="56"/>
    </row>
    <row r="30" spans="1:6" ht="12.95" customHeight="1">
      <c r="A30" s="5" t="s">
        <v>5</v>
      </c>
      <c r="B30" s="6" t="s">
        <v>6</v>
      </c>
      <c r="C30" s="7" t="s">
        <v>7</v>
      </c>
      <c r="D30" s="44"/>
      <c r="E30" s="45"/>
      <c r="F30" s="46"/>
    </row>
    <row r="31" spans="1:6" ht="12.95" customHeight="1">
      <c r="A31" s="5" t="s">
        <v>5</v>
      </c>
      <c r="B31" s="6" t="s">
        <v>8</v>
      </c>
      <c r="C31" s="7" t="s">
        <v>9</v>
      </c>
      <c r="D31" s="47"/>
      <c r="E31" s="48"/>
      <c r="F31" s="49"/>
    </row>
    <row r="32" spans="1:6" ht="12.95" customHeight="1">
      <c r="A32" s="5" t="s">
        <v>5</v>
      </c>
      <c r="B32" s="6" t="s">
        <v>10</v>
      </c>
      <c r="C32" s="7" t="s">
        <v>11</v>
      </c>
      <c r="D32" s="47"/>
      <c r="E32" s="48"/>
      <c r="F32" s="49"/>
    </row>
    <row r="33" spans="1:6" ht="12.95" customHeight="1">
      <c r="A33" s="5" t="s">
        <v>5</v>
      </c>
      <c r="B33" s="6" t="s">
        <v>12</v>
      </c>
      <c r="C33" s="7" t="s">
        <v>13</v>
      </c>
      <c r="D33" s="50"/>
      <c r="E33" s="51"/>
      <c r="F33" s="52"/>
    </row>
    <row r="34" spans="1:6" ht="8.1" customHeight="1"/>
    <row r="35" spans="1:6" ht="12.95" customHeight="1">
      <c r="A35" s="53" t="s">
        <v>45</v>
      </c>
      <c r="B35" s="53"/>
      <c r="C35" s="53"/>
      <c r="D35" s="54" t="s">
        <v>118</v>
      </c>
      <c r="E35" s="55"/>
      <c r="F35" s="56"/>
    </row>
    <row r="36" spans="1:6" ht="12.95" customHeight="1">
      <c r="A36" s="5" t="s">
        <v>5</v>
      </c>
      <c r="B36" s="6" t="s">
        <v>6</v>
      </c>
      <c r="C36" s="7" t="s">
        <v>7</v>
      </c>
      <c r="D36" s="44"/>
      <c r="E36" s="45"/>
      <c r="F36" s="46"/>
    </row>
    <row r="37" spans="1:6" ht="12.95" customHeight="1">
      <c r="A37" s="5" t="s">
        <v>5</v>
      </c>
      <c r="B37" s="6" t="s">
        <v>8</v>
      </c>
      <c r="C37" s="7" t="s">
        <v>9</v>
      </c>
      <c r="D37" s="47"/>
      <c r="E37" s="48"/>
      <c r="F37" s="49"/>
    </row>
    <row r="38" spans="1:6" ht="12.95" customHeight="1">
      <c r="A38" s="5" t="s">
        <v>5</v>
      </c>
      <c r="B38" s="6" t="s">
        <v>10</v>
      </c>
      <c r="C38" s="7" t="s">
        <v>11</v>
      </c>
      <c r="D38" s="47"/>
      <c r="E38" s="48"/>
      <c r="F38" s="49"/>
    </row>
    <row r="39" spans="1:6" ht="12.95" customHeight="1">
      <c r="A39" s="5" t="s">
        <v>5</v>
      </c>
      <c r="B39" s="6" t="s">
        <v>12</v>
      </c>
      <c r="C39" s="7" t="s">
        <v>13</v>
      </c>
      <c r="D39" s="50"/>
      <c r="E39" s="51"/>
      <c r="F39" s="52"/>
    </row>
    <row r="40" spans="1:6" ht="8.1" customHeight="1"/>
    <row r="41" spans="1:6" ht="12.95" customHeight="1">
      <c r="A41" s="53" t="s">
        <v>46</v>
      </c>
      <c r="B41" s="53"/>
      <c r="C41" s="53"/>
      <c r="D41" s="54" t="s">
        <v>118</v>
      </c>
      <c r="E41" s="55"/>
      <c r="F41" s="56"/>
    </row>
    <row r="42" spans="1:6" ht="12.95" customHeight="1">
      <c r="A42" s="5" t="s">
        <v>5</v>
      </c>
      <c r="B42" s="6" t="s">
        <v>6</v>
      </c>
      <c r="C42" s="7" t="s">
        <v>7</v>
      </c>
      <c r="D42" s="44"/>
      <c r="E42" s="45"/>
      <c r="F42" s="46"/>
    </row>
    <row r="43" spans="1:6" ht="12.95" customHeight="1">
      <c r="A43" s="5" t="s">
        <v>5</v>
      </c>
      <c r="B43" s="6" t="s">
        <v>8</v>
      </c>
      <c r="C43" s="7" t="s">
        <v>9</v>
      </c>
      <c r="D43" s="47"/>
      <c r="E43" s="48"/>
      <c r="F43" s="49"/>
    </row>
    <row r="44" spans="1:6" ht="12.95" customHeight="1">
      <c r="A44" s="5" t="s">
        <v>5</v>
      </c>
      <c r="B44" s="6" t="s">
        <v>10</v>
      </c>
      <c r="C44" s="7" t="s">
        <v>11</v>
      </c>
      <c r="D44" s="47"/>
      <c r="E44" s="48"/>
      <c r="F44" s="49"/>
    </row>
    <row r="45" spans="1:6" ht="12.95" customHeight="1">
      <c r="A45" s="5" t="s">
        <v>5</v>
      </c>
      <c r="B45" s="6" t="s">
        <v>12</v>
      </c>
      <c r="C45" s="7" t="s">
        <v>13</v>
      </c>
      <c r="D45" s="50"/>
      <c r="E45" s="51"/>
      <c r="F45" s="52"/>
    </row>
    <row r="46" spans="1:6" ht="8.1" customHeight="1"/>
    <row r="47" spans="1:6" ht="12.95" customHeight="1">
      <c r="A47" s="53" t="s">
        <v>47</v>
      </c>
      <c r="B47" s="53"/>
      <c r="C47" s="53"/>
      <c r="D47" s="54" t="s">
        <v>118</v>
      </c>
      <c r="E47" s="55"/>
      <c r="F47" s="56"/>
    </row>
    <row r="48" spans="1:6" ht="12.95" customHeight="1">
      <c r="A48" s="5" t="s">
        <v>5</v>
      </c>
      <c r="B48" s="6" t="s">
        <v>6</v>
      </c>
      <c r="C48" s="7" t="s">
        <v>7</v>
      </c>
      <c r="D48" s="44"/>
      <c r="E48" s="45"/>
      <c r="F48" s="46"/>
    </row>
    <row r="49" spans="1:6" ht="12.95" customHeight="1">
      <c r="A49" s="5" t="s">
        <v>5</v>
      </c>
      <c r="B49" s="6" t="s">
        <v>8</v>
      </c>
      <c r="C49" s="7" t="s">
        <v>9</v>
      </c>
      <c r="D49" s="47"/>
      <c r="E49" s="48"/>
      <c r="F49" s="49"/>
    </row>
    <row r="50" spans="1:6" ht="12.95" customHeight="1">
      <c r="A50" s="5" t="s">
        <v>5</v>
      </c>
      <c r="B50" s="6" t="s">
        <v>10</v>
      </c>
      <c r="C50" s="7" t="s">
        <v>11</v>
      </c>
      <c r="D50" s="47"/>
      <c r="E50" s="48"/>
      <c r="F50" s="49"/>
    </row>
    <row r="51" spans="1:6" ht="12.95" customHeight="1">
      <c r="A51" s="5" t="s">
        <v>5</v>
      </c>
      <c r="B51" s="6" t="s">
        <v>12</v>
      </c>
      <c r="C51" s="7" t="s">
        <v>13</v>
      </c>
      <c r="D51" s="50"/>
      <c r="E51" s="51"/>
      <c r="F51" s="52"/>
    </row>
    <row r="52" spans="1:6" ht="8.1" customHeight="1"/>
    <row r="53" spans="1:6" ht="12.95" customHeight="1">
      <c r="A53" s="53" t="s">
        <v>48</v>
      </c>
      <c r="B53" s="53"/>
      <c r="C53" s="53"/>
      <c r="D53" s="54" t="s">
        <v>118</v>
      </c>
      <c r="E53" s="55"/>
      <c r="F53" s="56"/>
    </row>
    <row r="54" spans="1:6" ht="12.95" customHeight="1">
      <c r="A54" s="5" t="s">
        <v>5</v>
      </c>
      <c r="B54" s="6" t="s">
        <v>6</v>
      </c>
      <c r="C54" s="7" t="s">
        <v>7</v>
      </c>
      <c r="D54" s="44"/>
      <c r="E54" s="45"/>
      <c r="F54" s="46"/>
    </row>
    <row r="55" spans="1:6" ht="12.95" customHeight="1">
      <c r="A55" s="5" t="s">
        <v>5</v>
      </c>
      <c r="B55" s="6" t="s">
        <v>8</v>
      </c>
      <c r="C55" s="7" t="s">
        <v>9</v>
      </c>
      <c r="D55" s="47"/>
      <c r="E55" s="48"/>
      <c r="F55" s="49"/>
    </row>
    <row r="56" spans="1:6" ht="12.95" customHeight="1">
      <c r="A56" s="5" t="s">
        <v>5</v>
      </c>
      <c r="B56" s="6" t="s">
        <v>10</v>
      </c>
      <c r="C56" s="7" t="s">
        <v>11</v>
      </c>
      <c r="D56" s="47"/>
      <c r="E56" s="48"/>
      <c r="F56" s="49"/>
    </row>
    <row r="57" spans="1:6" ht="12.95" customHeight="1">
      <c r="A57" s="5" t="s">
        <v>5</v>
      </c>
      <c r="B57" s="6" t="s">
        <v>12</v>
      </c>
      <c r="C57" s="7" t="s">
        <v>13</v>
      </c>
      <c r="D57" s="50"/>
      <c r="E57" s="51"/>
      <c r="F57" s="52"/>
    </row>
    <row r="58" spans="1:6" ht="8.1" customHeight="1"/>
    <row r="59" spans="1:6" ht="12.95" customHeight="1">
      <c r="A59" s="53" t="s">
        <v>49</v>
      </c>
      <c r="B59" s="53"/>
      <c r="C59" s="53"/>
      <c r="D59" s="54" t="s">
        <v>118</v>
      </c>
      <c r="E59" s="55"/>
      <c r="F59" s="56"/>
    </row>
    <row r="60" spans="1:6" ht="12.95" customHeight="1">
      <c r="A60" s="5" t="s">
        <v>5</v>
      </c>
      <c r="B60" s="6" t="s">
        <v>6</v>
      </c>
      <c r="C60" s="7" t="s">
        <v>7</v>
      </c>
      <c r="D60" s="44"/>
      <c r="E60" s="45"/>
      <c r="F60" s="46"/>
    </row>
    <row r="61" spans="1:6" ht="12.95" customHeight="1">
      <c r="A61" s="5" t="s">
        <v>5</v>
      </c>
      <c r="B61" s="6" t="s">
        <v>8</v>
      </c>
      <c r="C61" s="7" t="s">
        <v>9</v>
      </c>
      <c r="D61" s="47"/>
      <c r="E61" s="48"/>
      <c r="F61" s="49"/>
    </row>
    <row r="62" spans="1:6" ht="12.95" customHeight="1">
      <c r="A62" s="5" t="s">
        <v>5</v>
      </c>
      <c r="B62" s="6" t="s">
        <v>10</v>
      </c>
      <c r="C62" s="7" t="s">
        <v>11</v>
      </c>
      <c r="D62" s="47"/>
      <c r="E62" s="48"/>
      <c r="F62" s="49"/>
    </row>
    <row r="63" spans="1:6" ht="12.95" customHeight="1">
      <c r="A63" s="5" t="s">
        <v>5</v>
      </c>
      <c r="B63" s="6" t="s">
        <v>12</v>
      </c>
      <c r="C63" s="7" t="s">
        <v>13</v>
      </c>
      <c r="D63" s="50"/>
      <c r="E63" s="51"/>
      <c r="F63" s="52"/>
    </row>
    <row r="64" spans="1:6" ht="8.1" customHeight="1"/>
    <row r="65" spans="1:6" ht="12.95" customHeight="1">
      <c r="A65" s="53" t="s">
        <v>50</v>
      </c>
      <c r="B65" s="53"/>
      <c r="C65" s="53"/>
      <c r="D65" s="54" t="s">
        <v>118</v>
      </c>
      <c r="E65" s="55"/>
      <c r="F65" s="56"/>
    </row>
    <row r="66" spans="1:6" ht="12.95" customHeight="1">
      <c r="A66" s="5" t="s">
        <v>5</v>
      </c>
      <c r="B66" s="6" t="s">
        <v>6</v>
      </c>
      <c r="C66" s="7" t="s">
        <v>14</v>
      </c>
      <c r="D66" s="58"/>
      <c r="E66" s="59"/>
      <c r="F66" s="60"/>
    </row>
    <row r="67" spans="1:6" ht="12.95" customHeight="1">
      <c r="A67" s="5" t="s">
        <v>5</v>
      </c>
      <c r="B67" s="6" t="s">
        <v>8</v>
      </c>
      <c r="C67" s="7" t="s">
        <v>15</v>
      </c>
      <c r="D67" s="61"/>
      <c r="E67" s="62"/>
      <c r="F67" s="63"/>
    </row>
    <row r="68" spans="1:6" ht="8.1" customHeight="1">
      <c r="D68" s="9"/>
      <c r="E68" s="9"/>
      <c r="F68" s="9"/>
    </row>
    <row r="69" spans="1:6" ht="12.95" customHeight="1">
      <c r="A69" s="53" t="s">
        <v>51</v>
      </c>
      <c r="B69" s="53"/>
      <c r="C69" s="53"/>
      <c r="D69" s="54" t="s">
        <v>118</v>
      </c>
      <c r="E69" s="55"/>
      <c r="F69" s="56"/>
    </row>
    <row r="70" spans="1:6" ht="12.95" customHeight="1">
      <c r="A70" s="5" t="s">
        <v>5</v>
      </c>
      <c r="B70" s="6" t="s">
        <v>6</v>
      </c>
      <c r="C70" s="7" t="s">
        <v>7</v>
      </c>
      <c r="D70" s="44"/>
      <c r="E70" s="45"/>
      <c r="F70" s="46"/>
    </row>
    <row r="71" spans="1:6" ht="12.95" customHeight="1">
      <c r="A71" s="5" t="s">
        <v>5</v>
      </c>
      <c r="B71" s="6" t="s">
        <v>8</v>
      </c>
      <c r="C71" s="7" t="s">
        <v>9</v>
      </c>
      <c r="D71" s="47"/>
      <c r="E71" s="48"/>
      <c r="F71" s="49"/>
    </row>
    <row r="72" spans="1:6" ht="12.95" customHeight="1">
      <c r="A72" s="5" t="s">
        <v>5</v>
      </c>
      <c r="B72" s="6" t="s">
        <v>10</v>
      </c>
      <c r="C72" s="7" t="s">
        <v>13</v>
      </c>
      <c r="D72" s="50"/>
      <c r="E72" s="51"/>
      <c r="F72" s="52"/>
    </row>
    <row r="74" spans="1:6" ht="12.95" customHeight="1" thickBot="1">
      <c r="A74" s="57" t="s">
        <v>1</v>
      </c>
      <c r="B74" s="57"/>
      <c r="C74" s="57"/>
      <c r="D74" s="57"/>
      <c r="E74" s="57"/>
      <c r="F74" s="57"/>
    </row>
    <row r="75" spans="1:6" ht="8.1" customHeight="1"/>
    <row r="76" spans="1:6" ht="12.95" customHeight="1">
      <c r="A76" s="53" t="s">
        <v>325</v>
      </c>
      <c r="B76" s="53"/>
      <c r="C76" s="53"/>
      <c r="D76" s="54" t="s">
        <v>118</v>
      </c>
      <c r="E76" s="55"/>
      <c r="F76" s="56"/>
    </row>
    <row r="77" spans="1:6" ht="12.95" customHeight="1">
      <c r="A77" s="5" t="s">
        <v>5</v>
      </c>
      <c r="B77" s="6" t="s">
        <v>6</v>
      </c>
      <c r="C77" s="7" t="s">
        <v>7</v>
      </c>
      <c r="D77" s="44"/>
      <c r="E77" s="45"/>
      <c r="F77" s="46"/>
    </row>
    <row r="78" spans="1:6" ht="12.95" customHeight="1">
      <c r="A78" s="5" t="s">
        <v>5</v>
      </c>
      <c r="B78" s="6" t="s">
        <v>8</v>
      </c>
      <c r="C78" s="7" t="s">
        <v>11</v>
      </c>
      <c r="D78" s="47"/>
      <c r="E78" s="48"/>
      <c r="F78" s="49"/>
    </row>
    <row r="79" spans="1:6" ht="12.95" customHeight="1">
      <c r="A79" s="5" t="s">
        <v>5</v>
      </c>
      <c r="B79" s="6" t="s">
        <v>10</v>
      </c>
      <c r="C79" s="7" t="s">
        <v>13</v>
      </c>
      <c r="D79" s="50"/>
      <c r="E79" s="51"/>
      <c r="F79" s="52"/>
    </row>
    <row r="80" spans="1:6" ht="8.1" customHeight="1"/>
    <row r="81" spans="1:6" ht="12.95" customHeight="1">
      <c r="A81" s="53" t="s">
        <v>53</v>
      </c>
      <c r="B81" s="53"/>
      <c r="C81" s="53"/>
      <c r="D81" s="54" t="s">
        <v>118</v>
      </c>
      <c r="E81" s="55"/>
      <c r="F81" s="56"/>
    </row>
    <row r="82" spans="1:6" ht="12.95" customHeight="1">
      <c r="A82" s="5" t="s">
        <v>5</v>
      </c>
      <c r="B82" s="6" t="s">
        <v>6</v>
      </c>
      <c r="C82" s="7" t="s">
        <v>7</v>
      </c>
      <c r="D82" s="44"/>
      <c r="E82" s="45"/>
      <c r="F82" s="46"/>
    </row>
    <row r="83" spans="1:6" ht="12.95" customHeight="1">
      <c r="A83" s="5" t="s">
        <v>5</v>
      </c>
      <c r="B83" s="6" t="s">
        <v>8</v>
      </c>
      <c r="C83" s="7" t="s">
        <v>11</v>
      </c>
      <c r="D83" s="47"/>
      <c r="E83" s="48"/>
      <c r="F83" s="49"/>
    </row>
    <row r="84" spans="1:6" ht="12.95" customHeight="1">
      <c r="A84" s="5" t="s">
        <v>5</v>
      </c>
      <c r="B84" s="6" t="s">
        <v>10</v>
      </c>
      <c r="C84" s="7" t="s">
        <v>13</v>
      </c>
      <c r="D84" s="50"/>
      <c r="E84" s="51"/>
      <c r="F84" s="52"/>
    </row>
    <row r="85" spans="1:6" ht="8.1" customHeight="1"/>
    <row r="86" spans="1:6" ht="12.95" customHeight="1">
      <c r="A86" s="53" t="s">
        <v>54</v>
      </c>
      <c r="B86" s="53"/>
      <c r="C86" s="53"/>
      <c r="D86" s="54" t="s">
        <v>118</v>
      </c>
      <c r="E86" s="55"/>
      <c r="F86" s="56"/>
    </row>
    <row r="87" spans="1:6" ht="12.95" customHeight="1">
      <c r="A87" s="5" t="s">
        <v>5</v>
      </c>
      <c r="B87" s="6" t="s">
        <v>6</v>
      </c>
      <c r="C87" s="7" t="s">
        <v>7</v>
      </c>
      <c r="D87" s="44"/>
      <c r="E87" s="45"/>
      <c r="F87" s="46"/>
    </row>
    <row r="88" spans="1:6" ht="12.95" customHeight="1">
      <c r="A88" s="5" t="s">
        <v>5</v>
      </c>
      <c r="B88" s="6" t="s">
        <v>8</v>
      </c>
      <c r="C88" s="7" t="s">
        <v>11</v>
      </c>
      <c r="D88" s="47"/>
      <c r="E88" s="48"/>
      <c r="F88" s="49"/>
    </row>
    <row r="89" spans="1:6" ht="12.95" customHeight="1">
      <c r="A89" s="5" t="s">
        <v>5</v>
      </c>
      <c r="B89" s="6" t="s">
        <v>10</v>
      </c>
      <c r="C89" s="7" t="s">
        <v>13</v>
      </c>
      <c r="D89" s="50"/>
      <c r="E89" s="51"/>
      <c r="F89" s="52"/>
    </row>
    <row r="90" spans="1:6" ht="8.1" customHeight="1"/>
    <row r="91" spans="1:6" ht="12.95" customHeight="1">
      <c r="A91" s="53" t="s">
        <v>55</v>
      </c>
      <c r="B91" s="53"/>
      <c r="C91" s="53"/>
      <c r="D91" s="54" t="s">
        <v>118</v>
      </c>
      <c r="E91" s="55"/>
      <c r="F91" s="56"/>
    </row>
    <row r="92" spans="1:6" ht="12.95" customHeight="1">
      <c r="A92" s="5" t="s">
        <v>5</v>
      </c>
      <c r="B92" s="6" t="s">
        <v>6</v>
      </c>
      <c r="C92" s="7" t="s">
        <v>7</v>
      </c>
      <c r="D92" s="44"/>
      <c r="E92" s="45"/>
      <c r="F92" s="46"/>
    </row>
    <row r="93" spans="1:6" ht="12.95" customHeight="1">
      <c r="A93" s="5" t="s">
        <v>5</v>
      </c>
      <c r="B93" s="6" t="s">
        <v>8</v>
      </c>
      <c r="C93" s="7" t="s">
        <v>11</v>
      </c>
      <c r="D93" s="47"/>
      <c r="E93" s="48"/>
      <c r="F93" s="49"/>
    </row>
    <row r="94" spans="1:6" ht="12.95" customHeight="1">
      <c r="A94" s="5" t="s">
        <v>5</v>
      </c>
      <c r="B94" s="6" t="s">
        <v>10</v>
      </c>
      <c r="C94" s="7" t="s">
        <v>13</v>
      </c>
      <c r="D94" s="50"/>
      <c r="E94" s="51"/>
      <c r="F94" s="52"/>
    </row>
    <row r="95" spans="1:6" ht="8.1" customHeight="1"/>
    <row r="96" spans="1:6" ht="12.95" customHeight="1">
      <c r="A96" s="53" t="s">
        <v>56</v>
      </c>
      <c r="B96" s="53"/>
      <c r="C96" s="53"/>
      <c r="D96" s="54" t="s">
        <v>118</v>
      </c>
      <c r="E96" s="55"/>
      <c r="F96" s="56"/>
    </row>
    <row r="97" spans="1:6" ht="12.95" customHeight="1">
      <c r="A97" s="5" t="s">
        <v>5</v>
      </c>
      <c r="B97" s="6" t="s">
        <v>6</v>
      </c>
      <c r="C97" s="7" t="s">
        <v>7</v>
      </c>
      <c r="D97" s="44"/>
      <c r="E97" s="45"/>
      <c r="F97" s="46"/>
    </row>
    <row r="98" spans="1:6" ht="12.95" customHeight="1">
      <c r="A98" s="5" t="s">
        <v>5</v>
      </c>
      <c r="B98" s="6" t="s">
        <v>8</v>
      </c>
      <c r="C98" s="7" t="s">
        <v>11</v>
      </c>
      <c r="D98" s="47"/>
      <c r="E98" s="48"/>
      <c r="F98" s="49"/>
    </row>
    <row r="99" spans="1:6" ht="12.95" customHeight="1">
      <c r="A99" s="5" t="s">
        <v>5</v>
      </c>
      <c r="B99" s="6" t="s">
        <v>10</v>
      </c>
      <c r="C99" s="7" t="s">
        <v>13</v>
      </c>
      <c r="D99" s="50"/>
      <c r="E99" s="51"/>
      <c r="F99" s="52"/>
    </row>
    <row r="100" spans="1:6" ht="8.1" customHeight="1"/>
    <row r="101" spans="1:6" ht="12.95" customHeight="1">
      <c r="A101" s="53" t="s">
        <v>57</v>
      </c>
      <c r="B101" s="53"/>
      <c r="C101" s="53"/>
      <c r="D101" s="54" t="s">
        <v>118</v>
      </c>
      <c r="E101" s="55"/>
      <c r="F101" s="56"/>
    </row>
    <row r="102" spans="1:6" ht="12.95" customHeight="1">
      <c r="A102" s="5" t="s">
        <v>5</v>
      </c>
      <c r="B102" s="6" t="s">
        <v>6</v>
      </c>
      <c r="C102" s="7" t="s">
        <v>7</v>
      </c>
      <c r="D102" s="44"/>
      <c r="E102" s="45"/>
      <c r="F102" s="46"/>
    </row>
    <row r="103" spans="1:6" ht="12.95" customHeight="1">
      <c r="A103" s="5" t="s">
        <v>5</v>
      </c>
      <c r="B103" s="6" t="s">
        <v>8</v>
      </c>
      <c r="C103" s="7" t="s">
        <v>11</v>
      </c>
      <c r="D103" s="47"/>
      <c r="E103" s="48"/>
      <c r="F103" s="49"/>
    </row>
    <row r="104" spans="1:6" ht="12.95" customHeight="1">
      <c r="A104" s="5" t="s">
        <v>5</v>
      </c>
      <c r="B104" s="6" t="s">
        <v>10</v>
      </c>
      <c r="C104" s="7" t="s">
        <v>13</v>
      </c>
      <c r="D104" s="50"/>
      <c r="E104" s="51"/>
      <c r="F104" s="52"/>
    </row>
    <row r="105" spans="1:6" ht="8.1" customHeight="1"/>
    <row r="106" spans="1:6" ht="12.95" customHeight="1">
      <c r="A106" s="53" t="s">
        <v>58</v>
      </c>
      <c r="B106" s="53"/>
      <c r="C106" s="53"/>
      <c r="D106" s="54" t="s">
        <v>118</v>
      </c>
      <c r="E106" s="55"/>
      <c r="F106" s="56"/>
    </row>
    <row r="107" spans="1:6" ht="12.95" customHeight="1">
      <c r="A107" s="5" t="s">
        <v>5</v>
      </c>
      <c r="B107" s="6" t="s">
        <v>6</v>
      </c>
      <c r="C107" s="7" t="s">
        <v>7</v>
      </c>
      <c r="D107" s="44"/>
      <c r="E107" s="45"/>
      <c r="F107" s="46"/>
    </row>
    <row r="108" spans="1:6" ht="12.95" customHeight="1">
      <c r="A108" s="5" t="s">
        <v>5</v>
      </c>
      <c r="B108" s="6" t="s">
        <v>8</v>
      </c>
      <c r="C108" s="7" t="s">
        <v>11</v>
      </c>
      <c r="D108" s="47"/>
      <c r="E108" s="48"/>
      <c r="F108" s="49"/>
    </row>
    <row r="109" spans="1:6" ht="12.95" customHeight="1">
      <c r="A109" s="5" t="s">
        <v>5</v>
      </c>
      <c r="B109" s="6" t="s">
        <v>10</v>
      </c>
      <c r="C109" s="7" t="s">
        <v>13</v>
      </c>
      <c r="D109" s="50"/>
      <c r="E109" s="51"/>
      <c r="F109" s="52"/>
    </row>
    <row r="110" spans="1:6" ht="8.1" customHeight="1"/>
    <row r="111" spans="1:6" ht="12.95" customHeight="1">
      <c r="A111" s="53" t="s">
        <v>59</v>
      </c>
      <c r="B111" s="53"/>
      <c r="C111" s="53"/>
      <c r="D111" s="54" t="s">
        <v>118</v>
      </c>
      <c r="E111" s="55"/>
      <c r="F111" s="56"/>
    </row>
    <row r="112" spans="1:6" ht="12.95" customHeight="1">
      <c r="A112" s="5" t="s">
        <v>5</v>
      </c>
      <c r="B112" s="6" t="s">
        <v>6</v>
      </c>
      <c r="C112" s="7" t="s">
        <v>7</v>
      </c>
      <c r="D112" s="44"/>
      <c r="E112" s="45"/>
      <c r="F112" s="46"/>
    </row>
    <row r="113" spans="1:6" ht="12.95" customHeight="1">
      <c r="A113" s="5" t="s">
        <v>5</v>
      </c>
      <c r="B113" s="6" t="s">
        <v>8</v>
      </c>
      <c r="C113" s="7" t="s">
        <v>11</v>
      </c>
      <c r="D113" s="47"/>
      <c r="E113" s="48"/>
      <c r="F113" s="49"/>
    </row>
    <row r="114" spans="1:6" ht="12.95" customHeight="1">
      <c r="A114" s="5" t="s">
        <v>5</v>
      </c>
      <c r="B114" s="6" t="s">
        <v>10</v>
      </c>
      <c r="C114" s="7" t="s">
        <v>13</v>
      </c>
      <c r="D114" s="50"/>
      <c r="E114" s="51"/>
      <c r="F114" s="52"/>
    </row>
    <row r="115" spans="1:6" ht="8.1" customHeight="1"/>
    <row r="116" spans="1:6" ht="12.95" customHeight="1">
      <c r="A116" s="53" t="s">
        <v>60</v>
      </c>
      <c r="B116" s="53"/>
      <c r="C116" s="53"/>
      <c r="D116" s="54" t="s">
        <v>118</v>
      </c>
      <c r="E116" s="55"/>
      <c r="F116" s="56"/>
    </row>
    <row r="117" spans="1:6" ht="12.95" customHeight="1">
      <c r="A117" s="5" t="s">
        <v>5</v>
      </c>
      <c r="B117" s="6" t="s">
        <v>6</v>
      </c>
      <c r="C117" s="7" t="s">
        <v>7</v>
      </c>
      <c r="D117" s="44"/>
      <c r="E117" s="45"/>
      <c r="F117" s="46"/>
    </row>
    <row r="118" spans="1:6" ht="12.95" customHeight="1">
      <c r="A118" s="5" t="s">
        <v>5</v>
      </c>
      <c r="B118" s="6" t="s">
        <v>8</v>
      </c>
      <c r="C118" s="7" t="s">
        <v>11</v>
      </c>
      <c r="D118" s="47"/>
      <c r="E118" s="48"/>
      <c r="F118" s="49"/>
    </row>
    <row r="119" spans="1:6" ht="12.95" customHeight="1">
      <c r="A119" s="5" t="s">
        <v>5</v>
      </c>
      <c r="B119" s="6" t="s">
        <v>10</v>
      </c>
      <c r="C119" s="7" t="s">
        <v>13</v>
      </c>
      <c r="D119" s="50"/>
      <c r="E119" s="51"/>
      <c r="F119" s="52"/>
    </row>
    <row r="120" spans="1:6" ht="8.1" customHeight="1"/>
    <row r="121" spans="1:6" ht="12.95" customHeight="1">
      <c r="A121" s="53" t="s">
        <v>61</v>
      </c>
      <c r="B121" s="53"/>
      <c r="C121" s="53"/>
      <c r="D121" s="54" t="s">
        <v>118</v>
      </c>
      <c r="E121" s="55"/>
      <c r="F121" s="56"/>
    </row>
    <row r="122" spans="1:6" ht="12.95" customHeight="1">
      <c r="A122" s="5" t="s">
        <v>5</v>
      </c>
      <c r="B122" s="6" t="s">
        <v>6</v>
      </c>
      <c r="C122" s="7" t="s">
        <v>7</v>
      </c>
      <c r="D122" s="44"/>
      <c r="E122" s="45"/>
      <c r="F122" s="46"/>
    </row>
    <row r="123" spans="1:6" ht="12.95" customHeight="1">
      <c r="A123" s="5" t="s">
        <v>5</v>
      </c>
      <c r="B123" s="6" t="s">
        <v>8</v>
      </c>
      <c r="C123" s="7" t="s">
        <v>11</v>
      </c>
      <c r="D123" s="47"/>
      <c r="E123" s="48"/>
      <c r="F123" s="49"/>
    </row>
    <row r="124" spans="1:6" ht="12.95" customHeight="1">
      <c r="A124" s="5" t="s">
        <v>5</v>
      </c>
      <c r="B124" s="6" t="s">
        <v>10</v>
      </c>
      <c r="C124" s="7" t="s">
        <v>13</v>
      </c>
      <c r="D124" s="50"/>
      <c r="E124" s="51"/>
      <c r="F124" s="52"/>
    </row>
    <row r="125" spans="1:6" ht="8.1" customHeight="1"/>
    <row r="126" spans="1:6" ht="12.95" customHeight="1">
      <c r="A126" s="53" t="s">
        <v>62</v>
      </c>
      <c r="B126" s="53"/>
      <c r="C126" s="53"/>
      <c r="D126" s="54" t="s">
        <v>118</v>
      </c>
      <c r="E126" s="55"/>
      <c r="F126" s="56"/>
    </row>
    <row r="127" spans="1:6" ht="12.95" customHeight="1">
      <c r="A127" s="5" t="s">
        <v>5</v>
      </c>
      <c r="B127" s="6" t="s">
        <v>6</v>
      </c>
      <c r="C127" s="7" t="s">
        <v>7</v>
      </c>
      <c r="D127" s="44"/>
      <c r="E127" s="45"/>
      <c r="F127" s="46"/>
    </row>
    <row r="128" spans="1:6" ht="12.95" customHeight="1">
      <c r="A128" s="5" t="s">
        <v>5</v>
      </c>
      <c r="B128" s="6" t="s">
        <v>8</v>
      </c>
      <c r="C128" s="7" t="s">
        <v>11</v>
      </c>
      <c r="D128" s="47"/>
      <c r="E128" s="48"/>
      <c r="F128" s="49"/>
    </row>
    <row r="129" spans="1:6" ht="12.95" customHeight="1">
      <c r="A129" s="5" t="s">
        <v>5</v>
      </c>
      <c r="B129" s="6" t="s">
        <v>10</v>
      </c>
      <c r="C129" s="7" t="s">
        <v>13</v>
      </c>
      <c r="D129" s="50"/>
      <c r="E129" s="51"/>
      <c r="F129" s="52"/>
    </row>
    <row r="130" spans="1:6" ht="8.1" customHeight="1"/>
    <row r="131" spans="1:6" ht="12.95" customHeight="1">
      <c r="A131" s="53" t="s">
        <v>63</v>
      </c>
      <c r="B131" s="53"/>
      <c r="C131" s="53"/>
      <c r="D131" s="54" t="s">
        <v>118</v>
      </c>
      <c r="E131" s="55"/>
      <c r="F131" s="56"/>
    </row>
    <row r="132" spans="1:6" ht="12.95" customHeight="1">
      <c r="A132" s="5" t="s">
        <v>5</v>
      </c>
      <c r="B132" s="6" t="s">
        <v>6</v>
      </c>
      <c r="C132" s="7" t="s">
        <v>7</v>
      </c>
      <c r="D132" s="44"/>
      <c r="E132" s="45"/>
      <c r="F132" s="46"/>
    </row>
    <row r="133" spans="1:6" ht="12.95" customHeight="1">
      <c r="A133" s="5" t="s">
        <v>5</v>
      </c>
      <c r="B133" s="6" t="s">
        <v>8</v>
      </c>
      <c r="C133" s="7" t="s">
        <v>11</v>
      </c>
      <c r="D133" s="47"/>
      <c r="E133" s="48"/>
      <c r="F133" s="49"/>
    </row>
    <row r="134" spans="1:6" ht="12.95" customHeight="1">
      <c r="A134" s="5" t="s">
        <v>5</v>
      </c>
      <c r="B134" s="6" t="s">
        <v>10</v>
      </c>
      <c r="C134" s="7" t="s">
        <v>13</v>
      </c>
      <c r="D134" s="50"/>
      <c r="E134" s="51"/>
      <c r="F134" s="52"/>
    </row>
    <row r="135" spans="1:6" ht="8.1" customHeight="1"/>
    <row r="136" spans="1:6" ht="12.95" customHeight="1">
      <c r="A136" s="53" t="s">
        <v>64</v>
      </c>
      <c r="B136" s="53"/>
      <c r="C136" s="53"/>
      <c r="D136" s="54" t="s">
        <v>118</v>
      </c>
      <c r="E136" s="55"/>
      <c r="F136" s="56"/>
    </row>
    <row r="137" spans="1:6" ht="12.95" customHeight="1">
      <c r="A137" s="5" t="s">
        <v>5</v>
      </c>
      <c r="B137" s="6" t="s">
        <v>6</v>
      </c>
      <c r="C137" s="7" t="s">
        <v>7</v>
      </c>
      <c r="D137" s="44"/>
      <c r="E137" s="45"/>
      <c r="F137" s="46"/>
    </row>
    <row r="138" spans="1:6" ht="12.95" customHeight="1">
      <c r="A138" s="5" t="s">
        <v>5</v>
      </c>
      <c r="B138" s="6" t="s">
        <v>8</v>
      </c>
      <c r="C138" s="7" t="s">
        <v>11</v>
      </c>
      <c r="D138" s="47"/>
      <c r="E138" s="48"/>
      <c r="F138" s="49"/>
    </row>
    <row r="139" spans="1:6" ht="12.95" customHeight="1">
      <c r="A139" s="5" t="s">
        <v>5</v>
      </c>
      <c r="B139" s="6" t="s">
        <v>10</v>
      </c>
      <c r="C139" s="7" t="s">
        <v>13</v>
      </c>
      <c r="D139" s="50"/>
      <c r="E139" s="51"/>
      <c r="F139" s="52"/>
    </row>
    <row r="140" spans="1:6" ht="8.1" customHeight="1"/>
    <row r="141" spans="1:6" ht="12.95" customHeight="1">
      <c r="A141" s="53" t="s">
        <v>65</v>
      </c>
      <c r="B141" s="53"/>
      <c r="C141" s="53"/>
      <c r="D141" s="54" t="s">
        <v>118</v>
      </c>
      <c r="E141" s="55"/>
      <c r="F141" s="56"/>
    </row>
    <row r="142" spans="1:6" ht="12.95" customHeight="1">
      <c r="A142" s="5" t="s">
        <v>5</v>
      </c>
      <c r="B142" s="6" t="s">
        <v>6</v>
      </c>
      <c r="C142" s="7" t="s">
        <v>7</v>
      </c>
      <c r="D142" s="44"/>
      <c r="E142" s="45"/>
      <c r="F142" s="46"/>
    </row>
    <row r="143" spans="1:6" ht="12.95" customHeight="1">
      <c r="A143" s="5" t="s">
        <v>5</v>
      </c>
      <c r="B143" s="6" t="s">
        <v>8</v>
      </c>
      <c r="C143" s="7" t="s">
        <v>11</v>
      </c>
      <c r="D143" s="47"/>
      <c r="E143" s="48"/>
      <c r="F143" s="49"/>
    </row>
    <row r="144" spans="1:6" ht="12.95" customHeight="1">
      <c r="A144" s="5" t="s">
        <v>5</v>
      </c>
      <c r="B144" s="6" t="s">
        <v>10</v>
      </c>
      <c r="C144" s="7" t="s">
        <v>13</v>
      </c>
      <c r="D144" s="50"/>
      <c r="E144" s="51"/>
      <c r="F144" s="52"/>
    </row>
    <row r="145" spans="1:6" ht="8.1" customHeight="1"/>
    <row r="146" spans="1:6" ht="12.95" customHeight="1">
      <c r="A146" s="53" t="s">
        <v>66</v>
      </c>
      <c r="B146" s="53"/>
      <c r="C146" s="53"/>
      <c r="D146" s="54" t="s">
        <v>118</v>
      </c>
      <c r="E146" s="55"/>
      <c r="F146" s="56"/>
    </row>
    <row r="147" spans="1:6" ht="12.95" customHeight="1">
      <c r="A147" s="5" t="s">
        <v>5</v>
      </c>
      <c r="B147" s="6" t="s">
        <v>6</v>
      </c>
      <c r="C147" s="7" t="s">
        <v>7</v>
      </c>
      <c r="D147" s="44"/>
      <c r="E147" s="45"/>
      <c r="F147" s="46"/>
    </row>
    <row r="148" spans="1:6" ht="12.95" customHeight="1">
      <c r="A148" s="5" t="s">
        <v>5</v>
      </c>
      <c r="B148" s="6" t="s">
        <v>8</v>
      </c>
      <c r="C148" s="7" t="s">
        <v>11</v>
      </c>
      <c r="D148" s="47"/>
      <c r="E148" s="48"/>
      <c r="F148" s="49"/>
    </row>
    <row r="149" spans="1:6" ht="12.95" customHeight="1">
      <c r="A149" s="5" t="s">
        <v>5</v>
      </c>
      <c r="B149" s="6" t="s">
        <v>10</v>
      </c>
      <c r="C149" s="7" t="s">
        <v>13</v>
      </c>
      <c r="D149" s="50"/>
      <c r="E149" s="51"/>
      <c r="F149" s="52"/>
    </row>
    <row r="150" spans="1:6" ht="8.1" customHeight="1"/>
    <row r="151" spans="1:6" ht="12.95" customHeight="1">
      <c r="A151" s="53" t="s">
        <v>67</v>
      </c>
      <c r="B151" s="53"/>
      <c r="C151" s="53"/>
      <c r="D151" s="54" t="s">
        <v>118</v>
      </c>
      <c r="E151" s="55"/>
      <c r="F151" s="56"/>
    </row>
    <row r="152" spans="1:6" ht="12.95" customHeight="1">
      <c r="A152" s="5" t="s">
        <v>5</v>
      </c>
      <c r="B152" s="6" t="s">
        <v>6</v>
      </c>
      <c r="C152" s="7" t="s">
        <v>7</v>
      </c>
      <c r="D152" s="44"/>
      <c r="E152" s="45"/>
      <c r="F152" s="46"/>
    </row>
    <row r="153" spans="1:6" ht="12.95" customHeight="1">
      <c r="A153" s="5" t="s">
        <v>5</v>
      </c>
      <c r="B153" s="6" t="s">
        <v>8</v>
      </c>
      <c r="C153" s="7" t="s">
        <v>11</v>
      </c>
      <c r="D153" s="47"/>
      <c r="E153" s="48"/>
      <c r="F153" s="49"/>
    </row>
    <row r="154" spans="1:6" ht="12.95" customHeight="1">
      <c r="A154" s="5" t="s">
        <v>5</v>
      </c>
      <c r="B154" s="6" t="s">
        <v>10</v>
      </c>
      <c r="C154" s="7" t="s">
        <v>13</v>
      </c>
      <c r="D154" s="50"/>
      <c r="E154" s="51"/>
      <c r="F154" s="52"/>
    </row>
    <row r="156" spans="1:6" ht="12.95" customHeight="1" thickBot="1">
      <c r="A156" s="72" t="s">
        <v>2</v>
      </c>
      <c r="B156" s="72"/>
      <c r="C156" s="72"/>
      <c r="D156" s="72"/>
      <c r="E156" s="72"/>
      <c r="F156" s="72"/>
    </row>
    <row r="157" spans="1:6" ht="8.1" customHeight="1"/>
    <row r="158" spans="1:6" ht="12.95" customHeight="1">
      <c r="A158" s="64" t="s">
        <v>326</v>
      </c>
      <c r="B158" s="65"/>
      <c r="C158" s="65"/>
      <c r="D158" s="65"/>
      <c r="E158" s="66"/>
      <c r="F158" s="8" t="s">
        <v>118</v>
      </c>
    </row>
    <row r="159" spans="1:6" ht="12.95" customHeight="1">
      <c r="A159" s="5" t="s">
        <v>5</v>
      </c>
      <c r="B159" s="6" t="s">
        <v>6</v>
      </c>
      <c r="C159" s="73" t="s">
        <v>16</v>
      </c>
      <c r="D159" s="74"/>
      <c r="E159" s="75"/>
      <c r="F159" s="68"/>
    </row>
    <row r="160" spans="1:6" ht="12.95" customHeight="1">
      <c r="A160" s="5" t="s">
        <v>5</v>
      </c>
      <c r="B160" s="6" t="s">
        <v>8</v>
      </c>
      <c r="C160" s="73" t="s">
        <v>17</v>
      </c>
      <c r="D160" s="74"/>
      <c r="E160" s="75"/>
      <c r="F160" s="69"/>
    </row>
    <row r="161" spans="1:6" ht="12.95" customHeight="1">
      <c r="A161" s="5" t="s">
        <v>5</v>
      </c>
      <c r="B161" s="6" t="s">
        <v>10</v>
      </c>
      <c r="C161" s="73" t="s">
        <v>18</v>
      </c>
      <c r="D161" s="74"/>
      <c r="E161" s="75"/>
      <c r="F161" s="69"/>
    </row>
    <row r="162" spans="1:6" ht="12.95" customHeight="1">
      <c r="A162" s="5" t="s">
        <v>5</v>
      </c>
      <c r="B162" s="6" t="s">
        <v>12</v>
      </c>
      <c r="C162" s="73" t="s">
        <v>19</v>
      </c>
      <c r="D162" s="74"/>
      <c r="E162" s="75"/>
      <c r="F162" s="70"/>
    </row>
    <row r="163" spans="1:6" ht="12.95" customHeight="1">
      <c r="A163" s="5" t="s">
        <v>5</v>
      </c>
      <c r="B163" s="6" t="s">
        <v>20</v>
      </c>
      <c r="C163" s="73" t="s">
        <v>21</v>
      </c>
      <c r="D163" s="74"/>
      <c r="E163" s="75"/>
      <c r="F163" s="70"/>
    </row>
    <row r="164" spans="1:6" ht="12.95" customHeight="1">
      <c r="A164" s="5" t="s">
        <v>5</v>
      </c>
      <c r="B164" s="6" t="s">
        <v>22</v>
      </c>
      <c r="C164" s="73" t="s">
        <v>23</v>
      </c>
      <c r="D164" s="74"/>
      <c r="E164" s="75"/>
      <c r="F164" s="71"/>
    </row>
    <row r="165" spans="1:6" ht="8.1" customHeight="1"/>
    <row r="166" spans="1:6" ht="12.95" customHeight="1">
      <c r="A166" s="64" t="s">
        <v>69</v>
      </c>
      <c r="B166" s="65"/>
      <c r="C166" s="65"/>
      <c r="D166" s="65"/>
      <c r="E166" s="66"/>
      <c r="F166" s="8" t="s">
        <v>118</v>
      </c>
    </row>
    <row r="167" spans="1:6" ht="12.95" customHeight="1">
      <c r="A167" s="5" t="s">
        <v>5</v>
      </c>
      <c r="B167" s="6" t="s">
        <v>6</v>
      </c>
      <c r="C167" s="67" t="s">
        <v>16</v>
      </c>
      <c r="D167" s="67"/>
      <c r="E167" s="67"/>
      <c r="F167" s="68"/>
    </row>
    <row r="168" spans="1:6" ht="12.95" customHeight="1">
      <c r="A168" s="5" t="s">
        <v>5</v>
      </c>
      <c r="B168" s="6" t="s">
        <v>8</v>
      </c>
      <c r="C168" s="67" t="s">
        <v>24</v>
      </c>
      <c r="D168" s="67"/>
      <c r="E168" s="67"/>
      <c r="F168" s="69"/>
    </row>
    <row r="169" spans="1:6" ht="12.95" customHeight="1">
      <c r="A169" s="5" t="s">
        <v>5</v>
      </c>
      <c r="B169" s="6" t="s">
        <v>10</v>
      </c>
      <c r="C169" s="67" t="s">
        <v>25</v>
      </c>
      <c r="D169" s="67"/>
      <c r="E169" s="67"/>
      <c r="F169" s="69"/>
    </row>
    <row r="170" spans="1:6" ht="12.95" customHeight="1">
      <c r="A170" s="5" t="s">
        <v>5</v>
      </c>
      <c r="B170" s="6" t="s">
        <v>12</v>
      </c>
      <c r="C170" s="67" t="s">
        <v>26</v>
      </c>
      <c r="D170" s="67"/>
      <c r="E170" s="67"/>
      <c r="F170" s="70"/>
    </row>
    <row r="171" spans="1:6" ht="12.95" customHeight="1">
      <c r="A171" s="5" t="s">
        <v>5</v>
      </c>
      <c r="B171" s="6" t="s">
        <v>20</v>
      </c>
      <c r="C171" s="67" t="s">
        <v>27</v>
      </c>
      <c r="D171" s="67"/>
      <c r="E171" s="67"/>
      <c r="F171" s="70"/>
    </row>
    <row r="172" spans="1:6" ht="12.95" customHeight="1">
      <c r="A172" s="5" t="s">
        <v>5</v>
      </c>
      <c r="B172" s="6" t="s">
        <v>22</v>
      </c>
      <c r="C172" s="67" t="s">
        <v>28</v>
      </c>
      <c r="D172" s="67"/>
      <c r="E172" s="67"/>
      <c r="F172" s="71"/>
    </row>
    <row r="173" spans="1:6" ht="8.1" customHeight="1"/>
    <row r="174" spans="1:6" ht="12.95" customHeight="1">
      <c r="A174" s="64" t="s">
        <v>70</v>
      </c>
      <c r="B174" s="65"/>
      <c r="C174" s="65"/>
      <c r="D174" s="65"/>
      <c r="E174" s="66"/>
      <c r="F174" s="8" t="s">
        <v>118</v>
      </c>
    </row>
    <row r="175" spans="1:6" ht="12.95" customHeight="1">
      <c r="A175" s="5" t="s">
        <v>5</v>
      </c>
      <c r="B175" s="6" t="s">
        <v>6</v>
      </c>
      <c r="C175" s="67" t="s">
        <v>16</v>
      </c>
      <c r="D175" s="67"/>
      <c r="E175" s="67"/>
      <c r="F175" s="68"/>
    </row>
    <row r="176" spans="1:6" ht="12.95" customHeight="1">
      <c r="A176" s="5" t="s">
        <v>5</v>
      </c>
      <c r="B176" s="6" t="s">
        <v>8</v>
      </c>
      <c r="C176" s="67" t="s">
        <v>29</v>
      </c>
      <c r="D176" s="67"/>
      <c r="E176" s="67"/>
      <c r="F176" s="79"/>
    </row>
    <row r="177" spans="1:6" ht="12.95" customHeight="1">
      <c r="A177" s="5" t="s">
        <v>5</v>
      </c>
      <c r="B177" s="6" t="s">
        <v>10</v>
      </c>
      <c r="C177" s="67" t="s">
        <v>30</v>
      </c>
      <c r="D177" s="67"/>
      <c r="E177" s="67"/>
      <c r="F177" s="79"/>
    </row>
    <row r="178" spans="1:6" ht="12.95" customHeight="1">
      <c r="A178" s="5" t="s">
        <v>5</v>
      </c>
      <c r="B178" s="6" t="s">
        <v>12</v>
      </c>
      <c r="C178" s="67" t="s">
        <v>31</v>
      </c>
      <c r="D178" s="67"/>
      <c r="E178" s="67"/>
      <c r="F178" s="79"/>
    </row>
    <row r="179" spans="1:6" ht="12.95" customHeight="1">
      <c r="A179" s="5" t="s">
        <v>5</v>
      </c>
      <c r="B179" s="6" t="s">
        <v>20</v>
      </c>
      <c r="C179" s="67" t="s">
        <v>32</v>
      </c>
      <c r="D179" s="67"/>
      <c r="E179" s="67"/>
      <c r="F179" s="80"/>
    </row>
    <row r="180" spans="1:6" ht="8.1" customHeight="1"/>
    <row r="181" spans="1:6" ht="12.95" customHeight="1">
      <c r="A181" s="64" t="s">
        <v>71</v>
      </c>
      <c r="B181" s="65"/>
      <c r="C181" s="65"/>
      <c r="D181" s="65"/>
      <c r="E181" s="66"/>
      <c r="F181" s="8" t="s">
        <v>118</v>
      </c>
    </row>
    <row r="182" spans="1:6" ht="12.95" customHeight="1">
      <c r="A182" s="5" t="s">
        <v>5</v>
      </c>
      <c r="B182" s="6" t="s">
        <v>6</v>
      </c>
      <c r="C182" s="67" t="s">
        <v>33</v>
      </c>
      <c r="D182" s="67"/>
      <c r="E182" s="67"/>
      <c r="F182" s="76"/>
    </row>
    <row r="183" spans="1:6" ht="12.95" customHeight="1">
      <c r="A183" s="5" t="s">
        <v>5</v>
      </c>
      <c r="B183" s="6" t="s">
        <v>8</v>
      </c>
      <c r="C183" s="67" t="s">
        <v>34</v>
      </c>
      <c r="D183" s="67"/>
      <c r="E183" s="67"/>
      <c r="F183" s="77"/>
    </row>
    <row r="184" spans="1:6" ht="12.95" customHeight="1">
      <c r="A184" s="5" t="s">
        <v>5</v>
      </c>
      <c r="B184" s="6" t="s">
        <v>10</v>
      </c>
      <c r="C184" s="67" t="s">
        <v>35</v>
      </c>
      <c r="D184" s="67"/>
      <c r="E184" s="67"/>
      <c r="F184" s="78"/>
    </row>
    <row r="185" spans="1:6" ht="8.1" customHeight="1"/>
    <row r="186" spans="1:6" ht="12.95" customHeight="1">
      <c r="A186" s="64" t="s">
        <v>72</v>
      </c>
      <c r="B186" s="65"/>
      <c r="C186" s="65"/>
      <c r="D186" s="65"/>
      <c r="E186" s="66"/>
      <c r="F186" s="8" t="s">
        <v>118</v>
      </c>
    </row>
    <row r="187" spans="1:6" ht="12.95" customHeight="1">
      <c r="A187" s="5" t="s">
        <v>5</v>
      </c>
      <c r="B187" s="6" t="s">
        <v>6</v>
      </c>
      <c r="C187" s="67" t="s">
        <v>7</v>
      </c>
      <c r="D187" s="67"/>
      <c r="E187" s="67"/>
      <c r="F187" s="76"/>
    </row>
    <row r="188" spans="1:6" ht="12.95" customHeight="1">
      <c r="A188" s="5" t="s">
        <v>5</v>
      </c>
      <c r="B188" s="6" t="s">
        <v>8</v>
      </c>
      <c r="C188" s="67" t="s">
        <v>11</v>
      </c>
      <c r="D188" s="67"/>
      <c r="E188" s="67"/>
      <c r="F188" s="77"/>
    </row>
    <row r="189" spans="1:6" ht="12.95" customHeight="1">
      <c r="A189" s="5" t="s">
        <v>5</v>
      </c>
      <c r="B189" s="6" t="s">
        <v>10</v>
      </c>
      <c r="C189" s="67" t="s">
        <v>13</v>
      </c>
      <c r="D189" s="67"/>
      <c r="E189" s="67"/>
      <c r="F189" s="78"/>
    </row>
    <row r="190" spans="1:6" ht="8.1" customHeight="1"/>
    <row r="191" spans="1:6" ht="12.95" customHeight="1">
      <c r="A191" s="64" t="s">
        <v>73</v>
      </c>
      <c r="B191" s="65"/>
      <c r="C191" s="65"/>
      <c r="D191" s="65"/>
      <c r="E191" s="66"/>
      <c r="F191" s="8" t="s">
        <v>118</v>
      </c>
    </row>
    <row r="192" spans="1:6" ht="12.95" customHeight="1">
      <c r="A192" s="5" t="s">
        <v>5</v>
      </c>
      <c r="B192" s="6" t="s">
        <v>6</v>
      </c>
      <c r="C192" s="67" t="s">
        <v>14</v>
      </c>
      <c r="D192" s="67"/>
      <c r="E192" s="67"/>
      <c r="F192" s="76"/>
    </row>
    <row r="193" spans="1:6" ht="12.95" customHeight="1">
      <c r="A193" s="5" t="s">
        <v>5</v>
      </c>
      <c r="B193" s="6" t="s">
        <v>8</v>
      </c>
      <c r="C193" s="67" t="s">
        <v>15</v>
      </c>
      <c r="D193" s="67"/>
      <c r="E193" s="67"/>
      <c r="F193" s="78"/>
    </row>
    <row r="194" spans="1:6" ht="12.95" customHeight="1">
      <c r="D194" s="9"/>
      <c r="E194" s="9"/>
      <c r="F194" s="9"/>
    </row>
    <row r="195" spans="1:6" ht="12.95" customHeight="1" thickBot="1">
      <c r="A195" s="72" t="s">
        <v>3</v>
      </c>
      <c r="B195" s="72"/>
      <c r="C195" s="72"/>
      <c r="D195" s="72"/>
      <c r="E195" s="72"/>
      <c r="F195" s="72"/>
    </row>
    <row r="196" spans="1:6" ht="8.1" customHeight="1"/>
    <row r="197" spans="1:6" ht="12.95" customHeight="1">
      <c r="A197" s="64" t="s">
        <v>327</v>
      </c>
      <c r="B197" s="65"/>
      <c r="C197" s="65"/>
      <c r="D197" s="65"/>
      <c r="E197" s="66"/>
      <c r="F197" s="8" t="s">
        <v>118</v>
      </c>
    </row>
    <row r="198" spans="1:6" ht="12.95" customHeight="1">
      <c r="A198" s="5" t="s">
        <v>5</v>
      </c>
      <c r="B198" s="6" t="s">
        <v>6</v>
      </c>
      <c r="C198" s="67" t="s">
        <v>7</v>
      </c>
      <c r="D198" s="67"/>
      <c r="E198" s="67"/>
      <c r="F198" s="68"/>
    </row>
    <row r="199" spans="1:6" ht="12.95" customHeight="1">
      <c r="A199" s="5" t="s">
        <v>5</v>
      </c>
      <c r="B199" s="6" t="s">
        <v>8</v>
      </c>
      <c r="C199" s="67" t="s">
        <v>36</v>
      </c>
      <c r="D199" s="67"/>
      <c r="E199" s="67"/>
      <c r="F199" s="79"/>
    </row>
    <row r="200" spans="1:6" ht="12.95" customHeight="1">
      <c r="A200" s="5" t="s">
        <v>5</v>
      </c>
      <c r="B200" s="6" t="s">
        <v>10</v>
      </c>
      <c r="C200" s="67" t="s">
        <v>37</v>
      </c>
      <c r="D200" s="67"/>
      <c r="E200" s="67"/>
      <c r="F200" s="79"/>
    </row>
    <row r="201" spans="1:6" ht="12.95" customHeight="1">
      <c r="A201" s="5" t="s">
        <v>5</v>
      </c>
      <c r="B201" s="6" t="s">
        <v>12</v>
      </c>
      <c r="C201" s="67" t="s">
        <v>38</v>
      </c>
      <c r="D201" s="67"/>
      <c r="E201" s="67"/>
      <c r="F201" s="79"/>
    </row>
    <row r="202" spans="1:6" ht="12.95" customHeight="1">
      <c r="A202" s="5" t="s">
        <v>5</v>
      </c>
      <c r="B202" s="6" t="s">
        <v>20</v>
      </c>
      <c r="C202" s="67" t="s">
        <v>39</v>
      </c>
      <c r="D202" s="67"/>
      <c r="E202" s="67"/>
      <c r="F202" s="80"/>
    </row>
    <row r="203" spans="1:6" ht="8.1" customHeight="1"/>
    <row r="204" spans="1:6" ht="12.95" customHeight="1">
      <c r="A204" s="64" t="s">
        <v>75</v>
      </c>
      <c r="B204" s="65"/>
      <c r="C204" s="65"/>
      <c r="D204" s="65"/>
      <c r="E204" s="66"/>
      <c r="F204" s="8" t="s">
        <v>118</v>
      </c>
    </row>
    <row r="205" spans="1:6" ht="12.95" customHeight="1">
      <c r="A205" s="5" t="s">
        <v>5</v>
      </c>
      <c r="B205" s="6" t="s">
        <v>6</v>
      </c>
      <c r="C205" s="67" t="s">
        <v>7</v>
      </c>
      <c r="D205" s="67"/>
      <c r="E205" s="67"/>
      <c r="F205" s="68"/>
    </row>
    <row r="206" spans="1:6" ht="12.95" customHeight="1">
      <c r="A206" s="5" t="s">
        <v>5</v>
      </c>
      <c r="B206" s="6" t="s">
        <v>8</v>
      </c>
      <c r="C206" s="67" t="s">
        <v>36</v>
      </c>
      <c r="D206" s="67"/>
      <c r="E206" s="67"/>
      <c r="F206" s="79"/>
    </row>
    <row r="207" spans="1:6" ht="12.95" customHeight="1">
      <c r="A207" s="5" t="s">
        <v>5</v>
      </c>
      <c r="B207" s="6" t="s">
        <v>10</v>
      </c>
      <c r="C207" s="67" t="s">
        <v>37</v>
      </c>
      <c r="D207" s="67"/>
      <c r="E207" s="67"/>
      <c r="F207" s="79"/>
    </row>
    <row r="208" spans="1:6" ht="12.95" customHeight="1">
      <c r="A208" s="5" t="s">
        <v>5</v>
      </c>
      <c r="B208" s="6" t="s">
        <v>12</v>
      </c>
      <c r="C208" s="67" t="s">
        <v>38</v>
      </c>
      <c r="D208" s="67"/>
      <c r="E208" s="67"/>
      <c r="F208" s="79"/>
    </row>
    <row r="209" spans="1:6" ht="12.95" customHeight="1">
      <c r="A209" s="5" t="s">
        <v>5</v>
      </c>
      <c r="B209" s="6" t="s">
        <v>20</v>
      </c>
      <c r="C209" s="67" t="s">
        <v>39</v>
      </c>
      <c r="D209" s="67"/>
      <c r="E209" s="67"/>
      <c r="F209" s="80"/>
    </row>
    <row r="210" spans="1:6" ht="8.1" customHeight="1"/>
    <row r="211" spans="1:6" ht="12.95" customHeight="1">
      <c r="A211" s="64" t="s">
        <v>152</v>
      </c>
      <c r="B211" s="65"/>
      <c r="C211" s="65"/>
      <c r="D211" s="65"/>
      <c r="E211" s="66"/>
      <c r="F211" s="8" t="s">
        <v>118</v>
      </c>
    </row>
    <row r="212" spans="1:6" ht="12.95" customHeight="1">
      <c r="A212" s="5" t="s">
        <v>5</v>
      </c>
      <c r="B212" s="6" t="s">
        <v>6</v>
      </c>
      <c r="C212" s="67" t="s">
        <v>7</v>
      </c>
      <c r="D212" s="67"/>
      <c r="E212" s="67"/>
      <c r="F212" s="68"/>
    </row>
    <row r="213" spans="1:6" ht="12.95" customHeight="1">
      <c r="A213" s="5" t="s">
        <v>5</v>
      </c>
      <c r="B213" s="6" t="s">
        <v>8</v>
      </c>
      <c r="C213" s="67" t="s">
        <v>36</v>
      </c>
      <c r="D213" s="67"/>
      <c r="E213" s="67"/>
      <c r="F213" s="79"/>
    </row>
    <row r="214" spans="1:6" ht="12.95" customHeight="1">
      <c r="A214" s="5" t="s">
        <v>5</v>
      </c>
      <c r="B214" s="6" t="s">
        <v>10</v>
      </c>
      <c r="C214" s="67" t="s">
        <v>37</v>
      </c>
      <c r="D214" s="67"/>
      <c r="E214" s="67"/>
      <c r="F214" s="79"/>
    </row>
    <row r="215" spans="1:6" ht="12.95" customHeight="1">
      <c r="A215" s="5" t="s">
        <v>5</v>
      </c>
      <c r="B215" s="6" t="s">
        <v>12</v>
      </c>
      <c r="C215" s="67" t="s">
        <v>38</v>
      </c>
      <c r="D215" s="67"/>
      <c r="E215" s="67"/>
      <c r="F215" s="79"/>
    </row>
    <row r="216" spans="1:6" ht="12.95" customHeight="1">
      <c r="A216" s="5" t="s">
        <v>5</v>
      </c>
      <c r="B216" s="6" t="s">
        <v>20</v>
      </c>
      <c r="C216" s="67" t="s">
        <v>39</v>
      </c>
      <c r="D216" s="67"/>
      <c r="E216" s="67"/>
      <c r="F216" s="80"/>
    </row>
    <row r="217" spans="1:6" ht="8.1" customHeight="1"/>
    <row r="218" spans="1:6" ht="12.95" customHeight="1">
      <c r="A218" s="64" t="s">
        <v>77</v>
      </c>
      <c r="B218" s="65"/>
      <c r="C218" s="65"/>
      <c r="D218" s="65"/>
      <c r="E218" s="66"/>
      <c r="F218" s="8" t="s">
        <v>118</v>
      </c>
    </row>
    <row r="219" spans="1:6" ht="12.95" customHeight="1">
      <c r="A219" s="5" t="s">
        <v>5</v>
      </c>
      <c r="B219" s="6" t="s">
        <v>6</v>
      </c>
      <c r="C219" s="67" t="s">
        <v>7</v>
      </c>
      <c r="D219" s="67"/>
      <c r="E219" s="67"/>
      <c r="F219" s="68"/>
    </row>
    <row r="220" spans="1:6" ht="12.95" customHeight="1">
      <c r="A220" s="5" t="s">
        <v>5</v>
      </c>
      <c r="B220" s="6" t="s">
        <v>8</v>
      </c>
      <c r="C220" s="67" t="s">
        <v>36</v>
      </c>
      <c r="D220" s="67"/>
      <c r="E220" s="67"/>
      <c r="F220" s="79"/>
    </row>
    <row r="221" spans="1:6" ht="12.95" customHeight="1">
      <c r="A221" s="5" t="s">
        <v>5</v>
      </c>
      <c r="B221" s="6" t="s">
        <v>10</v>
      </c>
      <c r="C221" s="67" t="s">
        <v>37</v>
      </c>
      <c r="D221" s="67"/>
      <c r="E221" s="67"/>
      <c r="F221" s="79"/>
    </row>
    <row r="222" spans="1:6" ht="12.95" customHeight="1">
      <c r="A222" s="5" t="s">
        <v>5</v>
      </c>
      <c r="B222" s="6" t="s">
        <v>12</v>
      </c>
      <c r="C222" s="67" t="s">
        <v>38</v>
      </c>
      <c r="D222" s="67"/>
      <c r="E222" s="67"/>
      <c r="F222" s="79"/>
    </row>
    <row r="223" spans="1:6" ht="12.95" customHeight="1">
      <c r="A223" s="5" t="s">
        <v>5</v>
      </c>
      <c r="B223" s="6" t="s">
        <v>20</v>
      </c>
      <c r="C223" s="67" t="s">
        <v>39</v>
      </c>
      <c r="D223" s="67"/>
      <c r="E223" s="67"/>
      <c r="F223" s="80"/>
    </row>
    <row r="224" spans="1:6" ht="8.1" customHeight="1"/>
    <row r="225" spans="1:6" ht="12.95" customHeight="1">
      <c r="A225" s="64" t="s">
        <v>78</v>
      </c>
      <c r="B225" s="65"/>
      <c r="C225" s="65"/>
      <c r="D225" s="65"/>
      <c r="E225" s="66"/>
      <c r="F225" s="8" t="s">
        <v>118</v>
      </c>
    </row>
    <row r="226" spans="1:6" ht="12.95" customHeight="1">
      <c r="A226" s="5" t="s">
        <v>5</v>
      </c>
      <c r="B226" s="6" t="s">
        <v>6</v>
      </c>
      <c r="C226" s="67" t="s">
        <v>7</v>
      </c>
      <c r="D226" s="67"/>
      <c r="E226" s="67"/>
      <c r="F226" s="68"/>
    </row>
    <row r="227" spans="1:6" ht="12.95" customHeight="1">
      <c r="A227" s="5" t="s">
        <v>5</v>
      </c>
      <c r="B227" s="6" t="s">
        <v>8</v>
      </c>
      <c r="C227" s="67" t="s">
        <v>36</v>
      </c>
      <c r="D227" s="67"/>
      <c r="E227" s="67"/>
      <c r="F227" s="79"/>
    </row>
    <row r="228" spans="1:6" ht="12.95" customHeight="1">
      <c r="A228" s="5" t="s">
        <v>5</v>
      </c>
      <c r="B228" s="6" t="s">
        <v>10</v>
      </c>
      <c r="C228" s="67" t="s">
        <v>37</v>
      </c>
      <c r="D228" s="67"/>
      <c r="E228" s="67"/>
      <c r="F228" s="79"/>
    </row>
    <row r="229" spans="1:6" ht="12.95" customHeight="1">
      <c r="A229" s="5" t="s">
        <v>5</v>
      </c>
      <c r="B229" s="6" t="s">
        <v>12</v>
      </c>
      <c r="C229" s="67" t="s">
        <v>38</v>
      </c>
      <c r="D229" s="67"/>
      <c r="E229" s="67"/>
      <c r="F229" s="79"/>
    </row>
    <row r="230" spans="1:6" ht="12.95" customHeight="1">
      <c r="A230" s="5" t="s">
        <v>5</v>
      </c>
      <c r="B230" s="6" t="s">
        <v>20</v>
      </c>
      <c r="C230" s="67" t="s">
        <v>39</v>
      </c>
      <c r="D230" s="67"/>
      <c r="E230" s="67"/>
      <c r="F230" s="80"/>
    </row>
    <row r="231" spans="1:6" ht="8.1" customHeight="1"/>
    <row r="232" spans="1:6" ht="12.95" customHeight="1">
      <c r="A232" s="64" t="s">
        <v>79</v>
      </c>
      <c r="B232" s="65"/>
      <c r="C232" s="65"/>
      <c r="D232" s="65"/>
      <c r="E232" s="66"/>
      <c r="F232" s="8" t="s">
        <v>118</v>
      </c>
    </row>
    <row r="233" spans="1:6" ht="12.95" customHeight="1">
      <c r="A233" s="5" t="s">
        <v>5</v>
      </c>
      <c r="B233" s="6" t="s">
        <v>6</v>
      </c>
      <c r="C233" s="67" t="s">
        <v>7</v>
      </c>
      <c r="D233" s="67"/>
      <c r="E233" s="67"/>
      <c r="F233" s="68"/>
    </row>
    <row r="234" spans="1:6" ht="12.95" customHeight="1">
      <c r="A234" s="5" t="s">
        <v>5</v>
      </c>
      <c r="B234" s="6" t="s">
        <v>8</v>
      </c>
      <c r="C234" s="67" t="s">
        <v>36</v>
      </c>
      <c r="D234" s="67"/>
      <c r="E234" s="67"/>
      <c r="F234" s="79"/>
    </row>
    <row r="235" spans="1:6" ht="12.95" customHeight="1">
      <c r="A235" s="5" t="s">
        <v>5</v>
      </c>
      <c r="B235" s="6" t="s">
        <v>10</v>
      </c>
      <c r="C235" s="67" t="s">
        <v>37</v>
      </c>
      <c r="D235" s="67"/>
      <c r="E235" s="67"/>
      <c r="F235" s="79"/>
    </row>
    <row r="236" spans="1:6" ht="12.95" customHeight="1">
      <c r="A236" s="5" t="s">
        <v>5</v>
      </c>
      <c r="B236" s="6" t="s">
        <v>12</v>
      </c>
      <c r="C236" s="67" t="s">
        <v>38</v>
      </c>
      <c r="D236" s="67"/>
      <c r="E236" s="67"/>
      <c r="F236" s="79"/>
    </row>
    <row r="237" spans="1:6" ht="12.95" customHeight="1">
      <c r="A237" s="5" t="s">
        <v>5</v>
      </c>
      <c r="B237" s="6" t="s">
        <v>20</v>
      </c>
      <c r="C237" s="67" t="s">
        <v>39</v>
      </c>
      <c r="D237" s="67"/>
      <c r="E237" s="67"/>
      <c r="F237" s="80"/>
    </row>
    <row r="238" spans="1:6" ht="8.1" customHeight="1"/>
    <row r="239" spans="1:6" ht="12.95" customHeight="1">
      <c r="A239" s="64" t="s">
        <v>80</v>
      </c>
      <c r="B239" s="65"/>
      <c r="C239" s="65"/>
      <c r="D239" s="65"/>
      <c r="E239" s="66"/>
      <c r="F239" s="8" t="s">
        <v>118</v>
      </c>
    </row>
    <row r="240" spans="1:6" ht="12.95" customHeight="1">
      <c r="A240" s="5" t="s">
        <v>5</v>
      </c>
      <c r="B240" s="6" t="s">
        <v>6</v>
      </c>
      <c r="C240" s="67" t="s">
        <v>7</v>
      </c>
      <c r="D240" s="67"/>
      <c r="E240" s="67"/>
      <c r="F240" s="68"/>
    </row>
    <row r="241" spans="1:6" ht="12.95" customHeight="1">
      <c r="A241" s="5" t="s">
        <v>5</v>
      </c>
      <c r="B241" s="6" t="s">
        <v>8</v>
      </c>
      <c r="C241" s="67" t="s">
        <v>36</v>
      </c>
      <c r="D241" s="67"/>
      <c r="E241" s="67"/>
      <c r="F241" s="79"/>
    </row>
    <row r="242" spans="1:6" ht="12.95" customHeight="1">
      <c r="A242" s="5" t="s">
        <v>5</v>
      </c>
      <c r="B242" s="6" t="s">
        <v>10</v>
      </c>
      <c r="C242" s="67" t="s">
        <v>37</v>
      </c>
      <c r="D242" s="67"/>
      <c r="E242" s="67"/>
      <c r="F242" s="79"/>
    </row>
    <row r="243" spans="1:6" ht="12.95" customHeight="1">
      <c r="A243" s="5" t="s">
        <v>5</v>
      </c>
      <c r="B243" s="6" t="s">
        <v>12</v>
      </c>
      <c r="C243" s="67" t="s">
        <v>38</v>
      </c>
      <c r="D243" s="67"/>
      <c r="E243" s="67"/>
      <c r="F243" s="79"/>
    </row>
    <row r="244" spans="1:6" ht="12.95" customHeight="1">
      <c r="A244" s="5" t="s">
        <v>5</v>
      </c>
      <c r="B244" s="6" t="s">
        <v>20</v>
      </c>
      <c r="C244" s="67" t="s">
        <v>39</v>
      </c>
      <c r="D244" s="67"/>
      <c r="E244" s="67"/>
      <c r="F244" s="80"/>
    </row>
    <row r="245" spans="1:6" ht="8.1" customHeight="1"/>
    <row r="246" spans="1:6" ht="12.95" customHeight="1">
      <c r="A246" s="64" t="s">
        <v>81</v>
      </c>
      <c r="B246" s="65"/>
      <c r="C246" s="65"/>
      <c r="D246" s="65"/>
      <c r="E246" s="66"/>
      <c r="F246" s="8" t="s">
        <v>118</v>
      </c>
    </row>
    <row r="247" spans="1:6" ht="12.95" customHeight="1">
      <c r="A247" s="5" t="s">
        <v>5</v>
      </c>
      <c r="B247" s="6" t="s">
        <v>6</v>
      </c>
      <c r="C247" s="67" t="s">
        <v>7</v>
      </c>
      <c r="D247" s="67"/>
      <c r="E247" s="67"/>
      <c r="F247" s="68"/>
    </row>
    <row r="248" spans="1:6" ht="12.95" customHeight="1">
      <c r="A248" s="5" t="s">
        <v>5</v>
      </c>
      <c r="B248" s="6" t="s">
        <v>8</v>
      </c>
      <c r="C248" s="67" t="s">
        <v>36</v>
      </c>
      <c r="D248" s="67"/>
      <c r="E248" s="67"/>
      <c r="F248" s="79"/>
    </row>
    <row r="249" spans="1:6" ht="12.95" customHeight="1">
      <c r="A249" s="5" t="s">
        <v>5</v>
      </c>
      <c r="B249" s="6" t="s">
        <v>10</v>
      </c>
      <c r="C249" s="67" t="s">
        <v>37</v>
      </c>
      <c r="D249" s="67"/>
      <c r="E249" s="67"/>
      <c r="F249" s="79"/>
    </row>
    <row r="250" spans="1:6" ht="12.95" customHeight="1">
      <c r="A250" s="5" t="s">
        <v>5</v>
      </c>
      <c r="B250" s="6" t="s">
        <v>12</v>
      </c>
      <c r="C250" s="67" t="s">
        <v>38</v>
      </c>
      <c r="D250" s="67"/>
      <c r="E250" s="67"/>
      <c r="F250" s="79"/>
    </row>
    <row r="251" spans="1:6" ht="12.95" customHeight="1">
      <c r="A251" s="5" t="s">
        <v>5</v>
      </c>
      <c r="B251" s="6" t="s">
        <v>20</v>
      </c>
      <c r="C251" s="67" t="s">
        <v>39</v>
      </c>
      <c r="D251" s="67"/>
      <c r="E251" s="67"/>
      <c r="F251" s="80"/>
    </row>
    <row r="252" spans="1:6" ht="8.1" customHeight="1"/>
    <row r="253" spans="1:6" ht="12.95" customHeight="1">
      <c r="A253" s="64" t="s">
        <v>82</v>
      </c>
      <c r="B253" s="65"/>
      <c r="C253" s="65"/>
      <c r="D253" s="65"/>
      <c r="E253" s="66"/>
      <c r="F253" s="8" t="s">
        <v>118</v>
      </c>
    </row>
    <row r="254" spans="1:6" ht="12.95" customHeight="1">
      <c r="A254" s="5" t="s">
        <v>5</v>
      </c>
      <c r="B254" s="6" t="s">
        <v>6</v>
      </c>
      <c r="C254" s="67" t="s">
        <v>7</v>
      </c>
      <c r="D254" s="67"/>
      <c r="E254" s="67"/>
      <c r="F254" s="68"/>
    </row>
    <row r="255" spans="1:6" ht="12.95" customHeight="1">
      <c r="A255" s="5" t="s">
        <v>5</v>
      </c>
      <c r="B255" s="6" t="s">
        <v>8</v>
      </c>
      <c r="C255" s="67" t="s">
        <v>36</v>
      </c>
      <c r="D255" s="67"/>
      <c r="E255" s="67"/>
      <c r="F255" s="79"/>
    </row>
    <row r="256" spans="1:6" ht="12.95" customHeight="1">
      <c r="A256" s="5" t="s">
        <v>5</v>
      </c>
      <c r="B256" s="6" t="s">
        <v>10</v>
      </c>
      <c r="C256" s="67" t="s">
        <v>37</v>
      </c>
      <c r="D256" s="67"/>
      <c r="E256" s="67"/>
      <c r="F256" s="79"/>
    </row>
    <row r="257" spans="1:6" ht="12.95" customHeight="1">
      <c r="A257" s="5" t="s">
        <v>5</v>
      </c>
      <c r="B257" s="6" t="s">
        <v>12</v>
      </c>
      <c r="C257" s="67" t="s">
        <v>38</v>
      </c>
      <c r="D257" s="67"/>
      <c r="E257" s="67"/>
      <c r="F257" s="79"/>
    </row>
    <row r="258" spans="1:6" ht="12.95" customHeight="1">
      <c r="A258" s="5" t="s">
        <v>5</v>
      </c>
      <c r="B258" s="6" t="s">
        <v>20</v>
      </c>
      <c r="C258" s="67" t="s">
        <v>39</v>
      </c>
      <c r="D258" s="67"/>
      <c r="E258" s="67"/>
      <c r="F258" s="80"/>
    </row>
    <row r="259" spans="1:6" ht="8.1" customHeight="1"/>
    <row r="260" spans="1:6" ht="12.95" customHeight="1">
      <c r="A260" s="64" t="s">
        <v>83</v>
      </c>
      <c r="B260" s="65"/>
      <c r="C260" s="65"/>
      <c r="D260" s="65"/>
      <c r="E260" s="66"/>
      <c r="F260" s="8" t="s">
        <v>118</v>
      </c>
    </row>
    <row r="261" spans="1:6" ht="12.95" customHeight="1">
      <c r="A261" s="5" t="s">
        <v>5</v>
      </c>
      <c r="B261" s="6" t="s">
        <v>6</v>
      </c>
      <c r="C261" s="67" t="s">
        <v>7</v>
      </c>
      <c r="D261" s="67"/>
      <c r="E261" s="67"/>
      <c r="F261" s="68"/>
    </row>
    <row r="262" spans="1:6" ht="12.95" customHeight="1">
      <c r="A262" s="5" t="s">
        <v>5</v>
      </c>
      <c r="B262" s="6" t="s">
        <v>8</v>
      </c>
      <c r="C262" s="67" t="s">
        <v>36</v>
      </c>
      <c r="D262" s="67"/>
      <c r="E262" s="67"/>
      <c r="F262" s="79"/>
    </row>
    <row r="263" spans="1:6" ht="12.95" customHeight="1">
      <c r="A263" s="5" t="s">
        <v>5</v>
      </c>
      <c r="B263" s="6" t="s">
        <v>10</v>
      </c>
      <c r="C263" s="67" t="s">
        <v>37</v>
      </c>
      <c r="D263" s="67"/>
      <c r="E263" s="67"/>
      <c r="F263" s="79"/>
    </row>
    <row r="264" spans="1:6" ht="12.95" customHeight="1">
      <c r="A264" s="5" t="s">
        <v>5</v>
      </c>
      <c r="B264" s="6" t="s">
        <v>12</v>
      </c>
      <c r="C264" s="67" t="s">
        <v>38</v>
      </c>
      <c r="D264" s="67"/>
      <c r="E264" s="67"/>
      <c r="F264" s="79"/>
    </row>
    <row r="265" spans="1:6" ht="12.95" customHeight="1">
      <c r="A265" s="5" t="s">
        <v>5</v>
      </c>
      <c r="B265" s="6" t="s">
        <v>20</v>
      </c>
      <c r="C265" s="67" t="s">
        <v>39</v>
      </c>
      <c r="D265" s="67"/>
      <c r="E265" s="67"/>
      <c r="F265" s="80"/>
    </row>
    <row r="266" spans="1:6" ht="8.1" customHeight="1"/>
    <row r="267" spans="1:6" ht="12.95" customHeight="1">
      <c r="A267" s="64" t="s">
        <v>84</v>
      </c>
      <c r="B267" s="65"/>
      <c r="C267" s="65"/>
      <c r="D267" s="65"/>
      <c r="E267" s="66"/>
      <c r="F267" s="8" t="s">
        <v>118</v>
      </c>
    </row>
    <row r="268" spans="1:6" ht="12.95" customHeight="1">
      <c r="A268" s="5" t="s">
        <v>5</v>
      </c>
      <c r="B268" s="6" t="s">
        <v>6</v>
      </c>
      <c r="C268" s="67" t="s">
        <v>7</v>
      </c>
      <c r="D268" s="67"/>
      <c r="E268" s="67"/>
      <c r="F268" s="68"/>
    </row>
    <row r="269" spans="1:6" ht="12.95" customHeight="1">
      <c r="A269" s="5" t="s">
        <v>5</v>
      </c>
      <c r="B269" s="6" t="s">
        <v>8</v>
      </c>
      <c r="C269" s="67" t="s">
        <v>36</v>
      </c>
      <c r="D269" s="67"/>
      <c r="E269" s="67"/>
      <c r="F269" s="79"/>
    </row>
    <row r="270" spans="1:6" ht="12.95" customHeight="1">
      <c r="A270" s="5" t="s">
        <v>5</v>
      </c>
      <c r="B270" s="6" t="s">
        <v>10</v>
      </c>
      <c r="C270" s="67" t="s">
        <v>37</v>
      </c>
      <c r="D270" s="67"/>
      <c r="E270" s="67"/>
      <c r="F270" s="79"/>
    </row>
    <row r="271" spans="1:6" ht="12.95" customHeight="1">
      <c r="A271" s="5" t="s">
        <v>5</v>
      </c>
      <c r="B271" s="6" t="s">
        <v>12</v>
      </c>
      <c r="C271" s="67" t="s">
        <v>38</v>
      </c>
      <c r="D271" s="67"/>
      <c r="E271" s="67"/>
      <c r="F271" s="79"/>
    </row>
    <row r="272" spans="1:6" ht="12.95" customHeight="1">
      <c r="A272" s="5" t="s">
        <v>5</v>
      </c>
      <c r="B272" s="6" t="s">
        <v>20</v>
      </c>
      <c r="C272" s="67" t="s">
        <v>39</v>
      </c>
      <c r="D272" s="67"/>
      <c r="E272" s="67"/>
      <c r="F272" s="80"/>
    </row>
    <row r="273" spans="1:6" ht="8.1" customHeight="1"/>
    <row r="274" spans="1:6" ht="12.95" customHeight="1">
      <c r="A274" s="64" t="s">
        <v>85</v>
      </c>
      <c r="B274" s="65"/>
      <c r="C274" s="65"/>
      <c r="D274" s="65"/>
      <c r="E274" s="66"/>
      <c r="F274" s="8" t="s">
        <v>118</v>
      </c>
    </row>
    <row r="275" spans="1:6" ht="12.95" customHeight="1">
      <c r="A275" s="5" t="s">
        <v>5</v>
      </c>
      <c r="B275" s="6" t="s">
        <v>6</v>
      </c>
      <c r="C275" s="67" t="s">
        <v>7</v>
      </c>
      <c r="D275" s="67"/>
      <c r="E275" s="67"/>
      <c r="F275" s="68"/>
    </row>
    <row r="276" spans="1:6" ht="12.95" customHeight="1">
      <c r="A276" s="5" t="s">
        <v>5</v>
      </c>
      <c r="B276" s="6" t="s">
        <v>8</v>
      </c>
      <c r="C276" s="67" t="s">
        <v>36</v>
      </c>
      <c r="D276" s="67"/>
      <c r="E276" s="67"/>
      <c r="F276" s="79"/>
    </row>
    <row r="277" spans="1:6" ht="12.95" customHeight="1">
      <c r="A277" s="5" t="s">
        <v>5</v>
      </c>
      <c r="B277" s="6" t="s">
        <v>10</v>
      </c>
      <c r="C277" s="67" t="s">
        <v>37</v>
      </c>
      <c r="D277" s="67"/>
      <c r="E277" s="67"/>
      <c r="F277" s="79"/>
    </row>
    <row r="278" spans="1:6" ht="12.95" customHeight="1">
      <c r="A278" s="5" t="s">
        <v>5</v>
      </c>
      <c r="B278" s="6" t="s">
        <v>12</v>
      </c>
      <c r="C278" s="67" t="s">
        <v>38</v>
      </c>
      <c r="D278" s="67"/>
      <c r="E278" s="67"/>
      <c r="F278" s="79"/>
    </row>
    <row r="279" spans="1:6" ht="12.95" customHeight="1">
      <c r="A279" s="5" t="s">
        <v>5</v>
      </c>
      <c r="B279" s="6" t="s">
        <v>20</v>
      </c>
      <c r="C279" s="67" t="s">
        <v>39</v>
      </c>
      <c r="D279" s="67"/>
      <c r="E279" s="67"/>
      <c r="F279" s="80"/>
    </row>
    <row r="280" spans="1:6" ht="8.1" customHeight="1"/>
    <row r="281" spans="1:6" ht="12.95" customHeight="1">
      <c r="A281" s="64" t="s">
        <v>86</v>
      </c>
      <c r="B281" s="65"/>
      <c r="C281" s="65"/>
      <c r="D281" s="65"/>
      <c r="E281" s="66"/>
      <c r="F281" s="8" t="s">
        <v>118</v>
      </c>
    </row>
    <row r="282" spans="1:6" ht="12.95" customHeight="1">
      <c r="A282" s="5" t="s">
        <v>5</v>
      </c>
      <c r="B282" s="6" t="s">
        <v>6</v>
      </c>
      <c r="C282" s="67" t="s">
        <v>7</v>
      </c>
      <c r="D282" s="67"/>
      <c r="E282" s="67"/>
      <c r="F282" s="68"/>
    </row>
    <row r="283" spans="1:6" ht="12.95" customHeight="1">
      <c r="A283" s="5" t="s">
        <v>5</v>
      </c>
      <c r="B283" s="6" t="s">
        <v>8</v>
      </c>
      <c r="C283" s="67" t="s">
        <v>36</v>
      </c>
      <c r="D283" s="67"/>
      <c r="E283" s="67"/>
      <c r="F283" s="79"/>
    </row>
    <row r="284" spans="1:6" ht="12.95" customHeight="1">
      <c r="A284" s="5" t="s">
        <v>5</v>
      </c>
      <c r="B284" s="6" t="s">
        <v>10</v>
      </c>
      <c r="C284" s="67" t="s">
        <v>37</v>
      </c>
      <c r="D284" s="67"/>
      <c r="E284" s="67"/>
      <c r="F284" s="79"/>
    </row>
    <row r="285" spans="1:6" ht="12.95" customHeight="1">
      <c r="A285" s="5" t="s">
        <v>5</v>
      </c>
      <c r="B285" s="6" t="s">
        <v>12</v>
      </c>
      <c r="C285" s="67" t="s">
        <v>38</v>
      </c>
      <c r="D285" s="67"/>
      <c r="E285" s="67"/>
      <c r="F285" s="79"/>
    </row>
    <row r="286" spans="1:6" ht="12.95" customHeight="1">
      <c r="A286" s="5" t="s">
        <v>5</v>
      </c>
      <c r="B286" s="6" t="s">
        <v>20</v>
      </c>
      <c r="C286" s="67" t="s">
        <v>39</v>
      </c>
      <c r="D286" s="67"/>
      <c r="E286" s="67"/>
      <c r="F286" s="80"/>
    </row>
    <row r="287" spans="1:6" ht="8.1" customHeight="1"/>
    <row r="288" spans="1:6" ht="12.95" customHeight="1">
      <c r="A288" s="64" t="s">
        <v>87</v>
      </c>
      <c r="B288" s="65"/>
      <c r="C288" s="65"/>
      <c r="D288" s="65"/>
      <c r="E288" s="66"/>
      <c r="F288" s="8" t="s">
        <v>118</v>
      </c>
    </row>
    <row r="289" spans="1:6" ht="12.95" customHeight="1">
      <c r="A289" s="5" t="s">
        <v>5</v>
      </c>
      <c r="B289" s="6" t="s">
        <v>6</v>
      </c>
      <c r="C289" s="67" t="s">
        <v>7</v>
      </c>
      <c r="D289" s="67"/>
      <c r="E289" s="67"/>
      <c r="F289" s="68"/>
    </row>
    <row r="290" spans="1:6" ht="12.95" customHeight="1">
      <c r="A290" s="5" t="s">
        <v>5</v>
      </c>
      <c r="B290" s="6" t="s">
        <v>8</v>
      </c>
      <c r="C290" s="67" t="s">
        <v>36</v>
      </c>
      <c r="D290" s="67"/>
      <c r="E290" s="67"/>
      <c r="F290" s="79"/>
    </row>
    <row r="291" spans="1:6" ht="12.95" customHeight="1">
      <c r="A291" s="5" t="s">
        <v>5</v>
      </c>
      <c r="B291" s="6" t="s">
        <v>10</v>
      </c>
      <c r="C291" s="67" t="s">
        <v>37</v>
      </c>
      <c r="D291" s="67"/>
      <c r="E291" s="67"/>
      <c r="F291" s="79"/>
    </row>
    <row r="292" spans="1:6" ht="12.95" customHeight="1">
      <c r="A292" s="5" t="s">
        <v>5</v>
      </c>
      <c r="B292" s="6" t="s">
        <v>12</v>
      </c>
      <c r="C292" s="67" t="s">
        <v>38</v>
      </c>
      <c r="D292" s="67"/>
      <c r="E292" s="67"/>
      <c r="F292" s="79"/>
    </row>
    <row r="293" spans="1:6" ht="12.95" customHeight="1">
      <c r="A293" s="5" t="s">
        <v>5</v>
      </c>
      <c r="B293" s="6" t="s">
        <v>20</v>
      </c>
      <c r="C293" s="67" t="s">
        <v>39</v>
      </c>
      <c r="D293" s="67"/>
      <c r="E293" s="67"/>
      <c r="F293" s="80"/>
    </row>
    <row r="294" spans="1:6" ht="8.1" customHeight="1"/>
    <row r="295" spans="1:6" ht="12.95" customHeight="1">
      <c r="A295" s="64" t="s">
        <v>88</v>
      </c>
      <c r="B295" s="65"/>
      <c r="C295" s="65"/>
      <c r="D295" s="65"/>
      <c r="E295" s="66"/>
      <c r="F295" s="8" t="s">
        <v>118</v>
      </c>
    </row>
    <row r="296" spans="1:6" ht="12.95" customHeight="1">
      <c r="A296" s="5" t="s">
        <v>5</v>
      </c>
      <c r="B296" s="6" t="s">
        <v>6</v>
      </c>
      <c r="C296" s="67" t="s">
        <v>7</v>
      </c>
      <c r="D296" s="67"/>
      <c r="E296" s="67"/>
      <c r="F296" s="68"/>
    </row>
    <row r="297" spans="1:6" ht="12.95" customHeight="1">
      <c r="A297" s="5" t="s">
        <v>5</v>
      </c>
      <c r="B297" s="6" t="s">
        <v>8</v>
      </c>
      <c r="C297" s="67" t="s">
        <v>36</v>
      </c>
      <c r="D297" s="67"/>
      <c r="E297" s="67"/>
      <c r="F297" s="79"/>
    </row>
    <row r="298" spans="1:6" ht="12.95" customHeight="1">
      <c r="A298" s="5" t="s">
        <v>5</v>
      </c>
      <c r="B298" s="6" t="s">
        <v>10</v>
      </c>
      <c r="C298" s="67" t="s">
        <v>37</v>
      </c>
      <c r="D298" s="67"/>
      <c r="E298" s="67"/>
      <c r="F298" s="79"/>
    </row>
    <row r="299" spans="1:6" ht="12.95" customHeight="1">
      <c r="A299" s="5" t="s">
        <v>5</v>
      </c>
      <c r="B299" s="6" t="s">
        <v>12</v>
      </c>
      <c r="C299" s="67" t="s">
        <v>38</v>
      </c>
      <c r="D299" s="67"/>
      <c r="E299" s="67"/>
      <c r="F299" s="79"/>
    </row>
    <row r="300" spans="1:6" ht="12.95" customHeight="1">
      <c r="A300" s="5" t="s">
        <v>5</v>
      </c>
      <c r="B300" s="6" t="s">
        <v>20</v>
      </c>
      <c r="C300" s="67" t="s">
        <v>39</v>
      </c>
      <c r="D300" s="67"/>
      <c r="E300" s="67"/>
      <c r="F300" s="80"/>
    </row>
    <row r="301" spans="1:6" ht="8.1" customHeight="1"/>
    <row r="302" spans="1:6" ht="12.95" customHeight="1">
      <c r="A302" s="64" t="s">
        <v>89</v>
      </c>
      <c r="B302" s="65"/>
      <c r="C302" s="65"/>
      <c r="D302" s="65"/>
      <c r="E302" s="66"/>
      <c r="F302" s="8" t="s">
        <v>118</v>
      </c>
    </row>
    <row r="303" spans="1:6" ht="12.95" customHeight="1">
      <c r="A303" s="5" t="s">
        <v>5</v>
      </c>
      <c r="B303" s="6" t="s">
        <v>6</v>
      </c>
      <c r="C303" s="67" t="s">
        <v>7</v>
      </c>
      <c r="D303" s="67"/>
      <c r="E303" s="67"/>
      <c r="F303" s="68"/>
    </row>
    <row r="304" spans="1:6" ht="12.95" customHeight="1">
      <c r="A304" s="5" t="s">
        <v>5</v>
      </c>
      <c r="B304" s="6" t="s">
        <v>8</v>
      </c>
      <c r="C304" s="67" t="s">
        <v>36</v>
      </c>
      <c r="D304" s="67"/>
      <c r="E304" s="67"/>
      <c r="F304" s="79"/>
    </row>
    <row r="305" spans="1:6" ht="12.95" customHeight="1">
      <c r="A305" s="5" t="s">
        <v>5</v>
      </c>
      <c r="B305" s="6" t="s">
        <v>10</v>
      </c>
      <c r="C305" s="67" t="s">
        <v>37</v>
      </c>
      <c r="D305" s="67"/>
      <c r="E305" s="67"/>
      <c r="F305" s="79"/>
    </row>
    <row r="306" spans="1:6" ht="12.95" customHeight="1">
      <c r="A306" s="5" t="s">
        <v>5</v>
      </c>
      <c r="B306" s="6" t="s">
        <v>12</v>
      </c>
      <c r="C306" s="67" t="s">
        <v>38</v>
      </c>
      <c r="D306" s="67"/>
      <c r="E306" s="67"/>
      <c r="F306" s="79"/>
    </row>
    <row r="307" spans="1:6" ht="12.95" customHeight="1">
      <c r="A307" s="5" t="s">
        <v>5</v>
      </c>
      <c r="B307" s="6" t="s">
        <v>20</v>
      </c>
      <c r="C307" s="67" t="s">
        <v>39</v>
      </c>
      <c r="D307" s="67"/>
      <c r="E307" s="67"/>
      <c r="F307" s="80"/>
    </row>
    <row r="308" spans="1:6" ht="8.1" customHeight="1"/>
    <row r="309" spans="1:6" ht="12.95" customHeight="1">
      <c r="A309" s="64" t="s">
        <v>90</v>
      </c>
      <c r="B309" s="65"/>
      <c r="C309" s="65"/>
      <c r="D309" s="65"/>
      <c r="E309" s="66"/>
      <c r="F309" s="8" t="s">
        <v>118</v>
      </c>
    </row>
    <row r="310" spans="1:6" ht="12.95" customHeight="1">
      <c r="A310" s="5" t="s">
        <v>5</v>
      </c>
      <c r="B310" s="6" t="s">
        <v>6</v>
      </c>
      <c r="C310" s="67" t="s">
        <v>7</v>
      </c>
      <c r="D310" s="67"/>
      <c r="E310" s="67"/>
      <c r="F310" s="68"/>
    </row>
    <row r="311" spans="1:6" ht="12.95" customHeight="1">
      <c r="A311" s="5" t="s">
        <v>5</v>
      </c>
      <c r="B311" s="6" t="s">
        <v>8</v>
      </c>
      <c r="C311" s="67" t="s">
        <v>36</v>
      </c>
      <c r="D311" s="67"/>
      <c r="E311" s="67"/>
      <c r="F311" s="79"/>
    </row>
    <row r="312" spans="1:6" ht="12.95" customHeight="1">
      <c r="A312" s="5" t="s">
        <v>5</v>
      </c>
      <c r="B312" s="6" t="s">
        <v>10</v>
      </c>
      <c r="C312" s="67" t="s">
        <v>37</v>
      </c>
      <c r="D312" s="67"/>
      <c r="E312" s="67"/>
      <c r="F312" s="79"/>
    </row>
    <row r="313" spans="1:6" ht="12.95" customHeight="1">
      <c r="A313" s="5" t="s">
        <v>5</v>
      </c>
      <c r="B313" s="6" t="s">
        <v>12</v>
      </c>
      <c r="C313" s="67" t="s">
        <v>38</v>
      </c>
      <c r="D313" s="67"/>
      <c r="E313" s="67"/>
      <c r="F313" s="79"/>
    </row>
    <row r="314" spans="1:6" ht="12.95" customHeight="1">
      <c r="A314" s="5" t="s">
        <v>5</v>
      </c>
      <c r="B314" s="6" t="s">
        <v>20</v>
      </c>
      <c r="C314" s="67" t="s">
        <v>39</v>
      </c>
      <c r="D314" s="67"/>
      <c r="E314" s="67"/>
      <c r="F314" s="80"/>
    </row>
    <row r="315" spans="1:6" ht="8.1" customHeight="1"/>
    <row r="316" spans="1:6" ht="12.95" customHeight="1">
      <c r="A316" s="64" t="s">
        <v>91</v>
      </c>
      <c r="B316" s="65"/>
      <c r="C316" s="65"/>
      <c r="D316" s="65"/>
      <c r="E316" s="66"/>
      <c r="F316" s="8" t="s">
        <v>118</v>
      </c>
    </row>
    <row r="317" spans="1:6" ht="12.95" customHeight="1">
      <c r="A317" s="5" t="s">
        <v>5</v>
      </c>
      <c r="B317" s="6" t="s">
        <v>6</v>
      </c>
      <c r="C317" s="67" t="s">
        <v>7</v>
      </c>
      <c r="D317" s="67"/>
      <c r="E317" s="67"/>
      <c r="F317" s="68"/>
    </row>
    <row r="318" spans="1:6" ht="12.95" customHeight="1">
      <c r="A318" s="5" t="s">
        <v>5</v>
      </c>
      <c r="B318" s="6" t="s">
        <v>8</v>
      </c>
      <c r="C318" s="67" t="s">
        <v>36</v>
      </c>
      <c r="D318" s="67"/>
      <c r="E318" s="67"/>
      <c r="F318" s="79"/>
    </row>
    <row r="319" spans="1:6" ht="12.95" customHeight="1">
      <c r="A319" s="5" t="s">
        <v>5</v>
      </c>
      <c r="B319" s="6" t="s">
        <v>10</v>
      </c>
      <c r="C319" s="67" t="s">
        <v>37</v>
      </c>
      <c r="D319" s="67"/>
      <c r="E319" s="67"/>
      <c r="F319" s="79"/>
    </row>
    <row r="320" spans="1:6" ht="12.95" customHeight="1">
      <c r="A320" s="5" t="s">
        <v>5</v>
      </c>
      <c r="B320" s="6" t="s">
        <v>12</v>
      </c>
      <c r="C320" s="67" t="s">
        <v>38</v>
      </c>
      <c r="D320" s="67"/>
      <c r="E320" s="67"/>
      <c r="F320" s="79"/>
    </row>
    <row r="321" spans="1:6" ht="12.95" customHeight="1">
      <c r="A321" s="5" t="s">
        <v>5</v>
      </c>
      <c r="B321" s="6" t="s">
        <v>20</v>
      </c>
      <c r="C321" s="67" t="s">
        <v>39</v>
      </c>
      <c r="D321" s="67"/>
      <c r="E321" s="67"/>
      <c r="F321" s="80"/>
    </row>
    <row r="322" spans="1:6" ht="8.1" customHeight="1"/>
    <row r="323" spans="1:6" ht="12.95" customHeight="1">
      <c r="A323" s="64" t="s">
        <v>92</v>
      </c>
      <c r="B323" s="65"/>
      <c r="C323" s="65"/>
      <c r="D323" s="65"/>
      <c r="E323" s="66"/>
      <c r="F323" s="8" t="s">
        <v>118</v>
      </c>
    </row>
    <row r="324" spans="1:6" ht="12.95" customHeight="1">
      <c r="A324" s="5" t="s">
        <v>5</v>
      </c>
      <c r="B324" s="6" t="s">
        <v>6</v>
      </c>
      <c r="C324" s="67" t="s">
        <v>7</v>
      </c>
      <c r="D324" s="67"/>
      <c r="E324" s="67"/>
      <c r="F324" s="68"/>
    </row>
    <row r="325" spans="1:6" ht="12.95" customHeight="1">
      <c r="A325" s="5" t="s">
        <v>5</v>
      </c>
      <c r="B325" s="6" t="s">
        <v>8</v>
      </c>
      <c r="C325" s="67" t="s">
        <v>36</v>
      </c>
      <c r="D325" s="67"/>
      <c r="E325" s="67"/>
      <c r="F325" s="79"/>
    </row>
    <row r="326" spans="1:6" ht="12.95" customHeight="1">
      <c r="A326" s="5" t="s">
        <v>5</v>
      </c>
      <c r="B326" s="6" t="s">
        <v>10</v>
      </c>
      <c r="C326" s="67" t="s">
        <v>37</v>
      </c>
      <c r="D326" s="67"/>
      <c r="E326" s="67"/>
      <c r="F326" s="79"/>
    </row>
    <row r="327" spans="1:6" ht="12.95" customHeight="1">
      <c r="A327" s="5" t="s">
        <v>5</v>
      </c>
      <c r="B327" s="6" t="s">
        <v>12</v>
      </c>
      <c r="C327" s="67" t="s">
        <v>38</v>
      </c>
      <c r="D327" s="67"/>
      <c r="E327" s="67"/>
      <c r="F327" s="79"/>
    </row>
    <row r="328" spans="1:6" ht="12.95" customHeight="1">
      <c r="A328" s="5" t="s">
        <v>5</v>
      </c>
      <c r="B328" s="6" t="s">
        <v>20</v>
      </c>
      <c r="C328" s="67" t="s">
        <v>39</v>
      </c>
      <c r="D328" s="67"/>
      <c r="E328" s="67"/>
      <c r="F328" s="80"/>
    </row>
    <row r="329" spans="1:6" ht="8.1" customHeight="1"/>
    <row r="330" spans="1:6" ht="12.95" customHeight="1">
      <c r="A330" s="64" t="s">
        <v>93</v>
      </c>
      <c r="B330" s="65"/>
      <c r="C330" s="65"/>
      <c r="D330" s="65"/>
      <c r="E330" s="66"/>
      <c r="F330" s="8" t="s">
        <v>118</v>
      </c>
    </row>
    <row r="331" spans="1:6" ht="12.95" customHeight="1">
      <c r="A331" s="5" t="s">
        <v>5</v>
      </c>
      <c r="B331" s="6" t="s">
        <v>6</v>
      </c>
      <c r="C331" s="67" t="s">
        <v>7</v>
      </c>
      <c r="D331" s="67"/>
      <c r="E331" s="67"/>
      <c r="F331" s="68"/>
    </row>
    <row r="332" spans="1:6" ht="12.95" customHeight="1">
      <c r="A332" s="5" t="s">
        <v>5</v>
      </c>
      <c r="B332" s="6" t="s">
        <v>8</v>
      </c>
      <c r="C332" s="67" t="s">
        <v>36</v>
      </c>
      <c r="D332" s="67"/>
      <c r="E332" s="67"/>
      <c r="F332" s="79"/>
    </row>
    <row r="333" spans="1:6" ht="12.95" customHeight="1">
      <c r="A333" s="5" t="s">
        <v>5</v>
      </c>
      <c r="B333" s="6" t="s">
        <v>10</v>
      </c>
      <c r="C333" s="67" t="s">
        <v>37</v>
      </c>
      <c r="D333" s="67"/>
      <c r="E333" s="67"/>
      <c r="F333" s="79"/>
    </row>
    <row r="334" spans="1:6" ht="12.95" customHeight="1">
      <c r="A334" s="5" t="s">
        <v>5</v>
      </c>
      <c r="B334" s="6" t="s">
        <v>12</v>
      </c>
      <c r="C334" s="67" t="s">
        <v>38</v>
      </c>
      <c r="D334" s="67"/>
      <c r="E334" s="67"/>
      <c r="F334" s="79"/>
    </row>
    <row r="335" spans="1:6" ht="12.95" customHeight="1">
      <c r="A335" s="5" t="s">
        <v>5</v>
      </c>
      <c r="B335" s="6" t="s">
        <v>20</v>
      </c>
      <c r="C335" s="67" t="s">
        <v>39</v>
      </c>
      <c r="D335" s="67"/>
      <c r="E335" s="67"/>
      <c r="F335" s="80"/>
    </row>
    <row r="336" spans="1:6" ht="8.1" customHeight="1"/>
    <row r="337" spans="1:6" ht="12.95" customHeight="1">
      <c r="A337" s="64" t="s">
        <v>94</v>
      </c>
      <c r="B337" s="65"/>
      <c r="C337" s="65"/>
      <c r="D337" s="65"/>
      <c r="E337" s="66"/>
      <c r="F337" s="8" t="s">
        <v>118</v>
      </c>
    </row>
    <row r="338" spans="1:6" ht="12.95" customHeight="1">
      <c r="A338" s="5" t="s">
        <v>5</v>
      </c>
      <c r="B338" s="6" t="s">
        <v>6</v>
      </c>
      <c r="C338" s="67" t="s">
        <v>7</v>
      </c>
      <c r="D338" s="67"/>
      <c r="E338" s="67"/>
      <c r="F338" s="68"/>
    </row>
    <row r="339" spans="1:6" ht="12.95" customHeight="1">
      <c r="A339" s="5" t="s">
        <v>5</v>
      </c>
      <c r="B339" s="6" t="s">
        <v>8</v>
      </c>
      <c r="C339" s="67" t="s">
        <v>36</v>
      </c>
      <c r="D339" s="67"/>
      <c r="E339" s="67"/>
      <c r="F339" s="79"/>
    </row>
    <row r="340" spans="1:6" ht="12.95" customHeight="1">
      <c r="A340" s="5" t="s">
        <v>5</v>
      </c>
      <c r="B340" s="6" t="s">
        <v>10</v>
      </c>
      <c r="C340" s="67" t="s">
        <v>37</v>
      </c>
      <c r="D340" s="67"/>
      <c r="E340" s="67"/>
      <c r="F340" s="79"/>
    </row>
    <row r="341" spans="1:6" ht="12.95" customHeight="1">
      <c r="A341" s="5" t="s">
        <v>5</v>
      </c>
      <c r="B341" s="6" t="s">
        <v>12</v>
      </c>
      <c r="C341" s="67" t="s">
        <v>38</v>
      </c>
      <c r="D341" s="67"/>
      <c r="E341" s="67"/>
      <c r="F341" s="79"/>
    </row>
    <row r="342" spans="1:6" ht="12.95" customHeight="1">
      <c r="A342" s="5" t="s">
        <v>5</v>
      </c>
      <c r="B342" s="6" t="s">
        <v>20</v>
      </c>
      <c r="C342" s="67" t="s">
        <v>39</v>
      </c>
      <c r="D342" s="67"/>
      <c r="E342" s="67"/>
      <c r="F342" s="80"/>
    </row>
    <row r="343" spans="1:6" ht="8.1" customHeight="1"/>
    <row r="344" spans="1:6" ht="12.95" customHeight="1">
      <c r="A344" s="64" t="s">
        <v>95</v>
      </c>
      <c r="B344" s="65"/>
      <c r="C344" s="65"/>
      <c r="D344" s="65"/>
      <c r="E344" s="66"/>
      <c r="F344" s="8" t="s">
        <v>118</v>
      </c>
    </row>
    <row r="345" spans="1:6" ht="12.95" customHeight="1">
      <c r="A345" s="5" t="s">
        <v>5</v>
      </c>
      <c r="B345" s="6" t="s">
        <v>6</v>
      </c>
      <c r="C345" s="67" t="s">
        <v>7</v>
      </c>
      <c r="D345" s="67"/>
      <c r="E345" s="67"/>
      <c r="F345" s="68"/>
    </row>
    <row r="346" spans="1:6" ht="12.95" customHeight="1">
      <c r="A346" s="5" t="s">
        <v>5</v>
      </c>
      <c r="B346" s="6" t="s">
        <v>8</v>
      </c>
      <c r="C346" s="67" t="s">
        <v>36</v>
      </c>
      <c r="D346" s="67"/>
      <c r="E346" s="67"/>
      <c r="F346" s="79"/>
    </row>
    <row r="347" spans="1:6" ht="12.95" customHeight="1">
      <c r="A347" s="5" t="s">
        <v>5</v>
      </c>
      <c r="B347" s="6" t="s">
        <v>10</v>
      </c>
      <c r="C347" s="67" t="s">
        <v>37</v>
      </c>
      <c r="D347" s="67"/>
      <c r="E347" s="67"/>
      <c r="F347" s="79"/>
    </row>
    <row r="348" spans="1:6" ht="12.95" customHeight="1">
      <c r="A348" s="5" t="s">
        <v>5</v>
      </c>
      <c r="B348" s="6" t="s">
        <v>12</v>
      </c>
      <c r="C348" s="67" t="s">
        <v>38</v>
      </c>
      <c r="D348" s="67"/>
      <c r="E348" s="67"/>
      <c r="F348" s="79"/>
    </row>
    <row r="349" spans="1:6" ht="12.95" customHeight="1">
      <c r="A349" s="5" t="s">
        <v>5</v>
      </c>
      <c r="B349" s="6" t="s">
        <v>20</v>
      </c>
      <c r="C349" s="67" t="s">
        <v>39</v>
      </c>
      <c r="D349" s="67"/>
      <c r="E349" s="67"/>
      <c r="F349" s="80"/>
    </row>
    <row r="350" spans="1:6" ht="8.1" customHeight="1"/>
    <row r="351" spans="1:6" ht="12.95" customHeight="1">
      <c r="A351" s="64" t="s">
        <v>96</v>
      </c>
      <c r="B351" s="65"/>
      <c r="C351" s="65"/>
      <c r="D351" s="65"/>
      <c r="E351" s="66"/>
      <c r="F351" s="8" t="s">
        <v>118</v>
      </c>
    </row>
    <row r="352" spans="1:6" ht="12.95" customHeight="1">
      <c r="A352" s="5" t="s">
        <v>5</v>
      </c>
      <c r="B352" s="6" t="s">
        <v>6</v>
      </c>
      <c r="C352" s="67" t="s">
        <v>7</v>
      </c>
      <c r="D352" s="67"/>
      <c r="E352" s="67"/>
      <c r="F352" s="68"/>
    </row>
    <row r="353" spans="1:6" ht="12.95" customHeight="1">
      <c r="A353" s="5" t="s">
        <v>5</v>
      </c>
      <c r="B353" s="6" t="s">
        <v>8</v>
      </c>
      <c r="C353" s="67" t="s">
        <v>36</v>
      </c>
      <c r="D353" s="67"/>
      <c r="E353" s="67"/>
      <c r="F353" s="79"/>
    </row>
    <row r="354" spans="1:6" ht="12.95" customHeight="1">
      <c r="A354" s="5" t="s">
        <v>5</v>
      </c>
      <c r="B354" s="6" t="s">
        <v>10</v>
      </c>
      <c r="C354" s="67" t="s">
        <v>37</v>
      </c>
      <c r="D354" s="67"/>
      <c r="E354" s="67"/>
      <c r="F354" s="79"/>
    </row>
    <row r="355" spans="1:6" ht="12.95" customHeight="1">
      <c r="A355" s="5" t="s">
        <v>5</v>
      </c>
      <c r="B355" s="6" t="s">
        <v>12</v>
      </c>
      <c r="C355" s="67" t="s">
        <v>38</v>
      </c>
      <c r="D355" s="67"/>
      <c r="E355" s="67"/>
      <c r="F355" s="79"/>
    </row>
    <row r="356" spans="1:6" ht="12.95" customHeight="1">
      <c r="A356" s="5" t="s">
        <v>5</v>
      </c>
      <c r="B356" s="6" t="s">
        <v>20</v>
      </c>
      <c r="C356" s="67" t="s">
        <v>39</v>
      </c>
      <c r="D356" s="67"/>
      <c r="E356" s="67"/>
      <c r="F356" s="80"/>
    </row>
    <row r="357" spans="1:6" ht="8.1" customHeight="1"/>
    <row r="358" spans="1:6" ht="12.95" customHeight="1">
      <c r="A358" s="64" t="s">
        <v>97</v>
      </c>
      <c r="B358" s="65"/>
      <c r="C358" s="65"/>
      <c r="D358" s="65"/>
      <c r="E358" s="66"/>
      <c r="F358" s="8" t="s">
        <v>118</v>
      </c>
    </row>
    <row r="359" spans="1:6" ht="12.95" customHeight="1">
      <c r="A359" s="5" t="s">
        <v>5</v>
      </c>
      <c r="B359" s="6" t="s">
        <v>6</v>
      </c>
      <c r="C359" s="67" t="s">
        <v>7</v>
      </c>
      <c r="D359" s="67"/>
      <c r="E359" s="67"/>
      <c r="F359" s="68"/>
    </row>
    <row r="360" spans="1:6" ht="12.95" customHeight="1">
      <c r="A360" s="5" t="s">
        <v>5</v>
      </c>
      <c r="B360" s="6" t="s">
        <v>8</v>
      </c>
      <c r="C360" s="67" t="s">
        <v>36</v>
      </c>
      <c r="D360" s="67"/>
      <c r="E360" s="67"/>
      <c r="F360" s="79"/>
    </row>
    <row r="361" spans="1:6" ht="12.95" customHeight="1">
      <c r="A361" s="5" t="s">
        <v>5</v>
      </c>
      <c r="B361" s="6" t="s">
        <v>10</v>
      </c>
      <c r="C361" s="67" t="s">
        <v>37</v>
      </c>
      <c r="D361" s="67"/>
      <c r="E361" s="67"/>
      <c r="F361" s="79"/>
    </row>
    <row r="362" spans="1:6" ht="12.95" customHeight="1">
      <c r="A362" s="5" t="s">
        <v>5</v>
      </c>
      <c r="B362" s="6" t="s">
        <v>12</v>
      </c>
      <c r="C362" s="67" t="s">
        <v>38</v>
      </c>
      <c r="D362" s="67"/>
      <c r="E362" s="67"/>
      <c r="F362" s="79"/>
    </row>
    <row r="363" spans="1:6" ht="12.95" customHeight="1">
      <c r="A363" s="5" t="s">
        <v>5</v>
      </c>
      <c r="B363" s="6" t="s">
        <v>20</v>
      </c>
      <c r="C363" s="67" t="s">
        <v>39</v>
      </c>
      <c r="D363" s="67"/>
      <c r="E363" s="67"/>
      <c r="F363" s="80"/>
    </row>
    <row r="364" spans="1:6" ht="8.1" customHeight="1"/>
    <row r="365" spans="1:6" ht="12.95" customHeight="1">
      <c r="A365" s="64" t="s">
        <v>98</v>
      </c>
      <c r="B365" s="65"/>
      <c r="C365" s="65"/>
      <c r="D365" s="65"/>
      <c r="E365" s="66"/>
      <c r="F365" s="8" t="s">
        <v>118</v>
      </c>
    </row>
    <row r="366" spans="1:6" ht="12.95" customHeight="1">
      <c r="A366" s="5" t="s">
        <v>5</v>
      </c>
      <c r="B366" s="6" t="s">
        <v>6</v>
      </c>
      <c r="C366" s="67" t="s">
        <v>7</v>
      </c>
      <c r="D366" s="67"/>
      <c r="E366" s="67"/>
      <c r="F366" s="68"/>
    </row>
    <row r="367" spans="1:6" ht="12.95" customHeight="1">
      <c r="A367" s="5" t="s">
        <v>5</v>
      </c>
      <c r="B367" s="6" t="s">
        <v>8</v>
      </c>
      <c r="C367" s="67" t="s">
        <v>36</v>
      </c>
      <c r="D367" s="67"/>
      <c r="E367" s="67"/>
      <c r="F367" s="79"/>
    </row>
    <row r="368" spans="1:6" ht="12.95" customHeight="1">
      <c r="A368" s="5" t="s">
        <v>5</v>
      </c>
      <c r="B368" s="6" t="s">
        <v>10</v>
      </c>
      <c r="C368" s="67" t="s">
        <v>37</v>
      </c>
      <c r="D368" s="67"/>
      <c r="E368" s="67"/>
      <c r="F368" s="79"/>
    </row>
    <row r="369" spans="1:6" ht="12.95" customHeight="1">
      <c r="A369" s="5" t="s">
        <v>5</v>
      </c>
      <c r="B369" s="6" t="s">
        <v>12</v>
      </c>
      <c r="C369" s="67" t="s">
        <v>38</v>
      </c>
      <c r="D369" s="67"/>
      <c r="E369" s="67"/>
      <c r="F369" s="79"/>
    </row>
    <row r="370" spans="1:6" ht="12.95" customHeight="1">
      <c r="A370" s="5" t="s">
        <v>5</v>
      </c>
      <c r="B370" s="6" t="s">
        <v>20</v>
      </c>
      <c r="C370" s="67" t="s">
        <v>39</v>
      </c>
      <c r="D370" s="67"/>
      <c r="E370" s="67"/>
      <c r="F370" s="80"/>
    </row>
    <row r="371" spans="1:6" ht="8.1" customHeight="1"/>
    <row r="372" spans="1:6" ht="12.95" customHeight="1">
      <c r="A372" s="64" t="s">
        <v>99</v>
      </c>
      <c r="B372" s="65"/>
      <c r="C372" s="65"/>
      <c r="D372" s="65"/>
      <c r="E372" s="66"/>
      <c r="F372" s="8" t="s">
        <v>118</v>
      </c>
    </row>
    <row r="373" spans="1:6" ht="12.95" customHeight="1">
      <c r="A373" s="5" t="s">
        <v>5</v>
      </c>
      <c r="B373" s="6" t="s">
        <v>6</v>
      </c>
      <c r="C373" s="67" t="s">
        <v>7</v>
      </c>
      <c r="D373" s="67"/>
      <c r="E373" s="67"/>
      <c r="F373" s="68"/>
    </row>
    <row r="374" spans="1:6" ht="12.95" customHeight="1">
      <c r="A374" s="5" t="s">
        <v>5</v>
      </c>
      <c r="B374" s="6" t="s">
        <v>8</v>
      </c>
      <c r="C374" s="67" t="s">
        <v>36</v>
      </c>
      <c r="D374" s="67"/>
      <c r="E374" s="67"/>
      <c r="F374" s="79"/>
    </row>
    <row r="375" spans="1:6" ht="12.95" customHeight="1">
      <c r="A375" s="5" t="s">
        <v>5</v>
      </c>
      <c r="B375" s="6" t="s">
        <v>10</v>
      </c>
      <c r="C375" s="67" t="s">
        <v>37</v>
      </c>
      <c r="D375" s="67"/>
      <c r="E375" s="67"/>
      <c r="F375" s="79"/>
    </row>
    <row r="376" spans="1:6" ht="12.95" customHeight="1">
      <c r="A376" s="5" t="s">
        <v>5</v>
      </c>
      <c r="B376" s="6" t="s">
        <v>12</v>
      </c>
      <c r="C376" s="67" t="s">
        <v>38</v>
      </c>
      <c r="D376" s="67"/>
      <c r="E376" s="67"/>
      <c r="F376" s="79"/>
    </row>
    <row r="377" spans="1:6" ht="12.95" customHeight="1">
      <c r="A377" s="5" t="s">
        <v>5</v>
      </c>
      <c r="B377" s="6" t="s">
        <v>20</v>
      </c>
      <c r="C377" s="67" t="s">
        <v>39</v>
      </c>
      <c r="D377" s="67"/>
      <c r="E377" s="67"/>
      <c r="F377" s="80"/>
    </row>
    <row r="378" spans="1:6" ht="8.1" customHeight="1"/>
    <row r="379" spans="1:6" ht="12.95" customHeight="1">
      <c r="A379" s="64" t="s">
        <v>100</v>
      </c>
      <c r="B379" s="65"/>
      <c r="C379" s="65"/>
      <c r="D379" s="65"/>
      <c r="E379" s="66"/>
      <c r="F379" s="8" t="s">
        <v>118</v>
      </c>
    </row>
    <row r="380" spans="1:6" ht="12.95" customHeight="1">
      <c r="A380" s="5" t="s">
        <v>5</v>
      </c>
      <c r="B380" s="6" t="s">
        <v>6</v>
      </c>
      <c r="C380" s="67" t="s">
        <v>7</v>
      </c>
      <c r="D380" s="67"/>
      <c r="E380" s="67"/>
      <c r="F380" s="68"/>
    </row>
    <row r="381" spans="1:6" ht="12.95" customHeight="1">
      <c r="A381" s="5" t="s">
        <v>5</v>
      </c>
      <c r="B381" s="6" t="s">
        <v>8</v>
      </c>
      <c r="C381" s="67" t="s">
        <v>36</v>
      </c>
      <c r="D381" s="67"/>
      <c r="E381" s="67"/>
      <c r="F381" s="79"/>
    </row>
    <row r="382" spans="1:6" ht="12.95" customHeight="1">
      <c r="A382" s="5" t="s">
        <v>5</v>
      </c>
      <c r="B382" s="6" t="s">
        <v>10</v>
      </c>
      <c r="C382" s="67" t="s">
        <v>37</v>
      </c>
      <c r="D382" s="67"/>
      <c r="E382" s="67"/>
      <c r="F382" s="79"/>
    </row>
    <row r="383" spans="1:6" ht="12.95" customHeight="1">
      <c r="A383" s="5" t="s">
        <v>5</v>
      </c>
      <c r="B383" s="6" t="s">
        <v>12</v>
      </c>
      <c r="C383" s="67" t="s">
        <v>38</v>
      </c>
      <c r="D383" s="67"/>
      <c r="E383" s="67"/>
      <c r="F383" s="79"/>
    </row>
    <row r="384" spans="1:6" ht="12.95" customHeight="1">
      <c r="A384" s="5" t="s">
        <v>5</v>
      </c>
      <c r="B384" s="6" t="s">
        <v>20</v>
      </c>
      <c r="C384" s="67" t="s">
        <v>39</v>
      </c>
      <c r="D384" s="67"/>
      <c r="E384" s="67"/>
      <c r="F384" s="80"/>
    </row>
    <row r="385" spans="1:6" ht="8.1" customHeight="1"/>
    <row r="386" spans="1:6" ht="12.95" customHeight="1">
      <c r="A386" s="64" t="s">
        <v>101</v>
      </c>
      <c r="B386" s="65"/>
      <c r="C386" s="65"/>
      <c r="D386" s="65"/>
      <c r="E386" s="66"/>
      <c r="F386" s="8" t="s">
        <v>118</v>
      </c>
    </row>
    <row r="387" spans="1:6" ht="12.95" customHeight="1">
      <c r="A387" s="5" t="s">
        <v>5</v>
      </c>
      <c r="B387" s="6" t="s">
        <v>6</v>
      </c>
      <c r="C387" s="67" t="s">
        <v>7</v>
      </c>
      <c r="D387" s="67"/>
      <c r="E387" s="67"/>
      <c r="F387" s="68"/>
    </row>
    <row r="388" spans="1:6" ht="12.95" customHeight="1">
      <c r="A388" s="5" t="s">
        <v>5</v>
      </c>
      <c r="B388" s="6" t="s">
        <v>8</v>
      </c>
      <c r="C388" s="67" t="s">
        <v>36</v>
      </c>
      <c r="D388" s="67"/>
      <c r="E388" s="67"/>
      <c r="F388" s="79"/>
    </row>
    <row r="389" spans="1:6" ht="12.95" customHeight="1">
      <c r="A389" s="5" t="s">
        <v>5</v>
      </c>
      <c r="B389" s="6" t="s">
        <v>10</v>
      </c>
      <c r="C389" s="67" t="s">
        <v>37</v>
      </c>
      <c r="D389" s="67"/>
      <c r="E389" s="67"/>
      <c r="F389" s="79"/>
    </row>
    <row r="390" spans="1:6" ht="12.95" customHeight="1">
      <c r="A390" s="5" t="s">
        <v>5</v>
      </c>
      <c r="B390" s="6" t="s">
        <v>12</v>
      </c>
      <c r="C390" s="67" t="s">
        <v>38</v>
      </c>
      <c r="D390" s="67"/>
      <c r="E390" s="67"/>
      <c r="F390" s="79"/>
    </row>
    <row r="391" spans="1:6" ht="12.95" customHeight="1">
      <c r="A391" s="5" t="s">
        <v>5</v>
      </c>
      <c r="B391" s="6" t="s">
        <v>20</v>
      </c>
      <c r="C391" s="67" t="s">
        <v>39</v>
      </c>
      <c r="D391" s="67"/>
      <c r="E391" s="67"/>
      <c r="F391" s="80"/>
    </row>
    <row r="392" spans="1:6" ht="8.1" customHeight="1"/>
    <row r="393" spans="1:6" ht="12.95" customHeight="1">
      <c r="A393" s="64" t="s">
        <v>102</v>
      </c>
      <c r="B393" s="65"/>
      <c r="C393" s="65"/>
      <c r="D393" s="65"/>
      <c r="E393" s="66"/>
      <c r="F393" s="8" t="s">
        <v>118</v>
      </c>
    </row>
    <row r="394" spans="1:6" ht="12.95" customHeight="1">
      <c r="A394" s="5" t="s">
        <v>5</v>
      </c>
      <c r="B394" s="6" t="s">
        <v>6</v>
      </c>
      <c r="C394" s="67" t="s">
        <v>7</v>
      </c>
      <c r="D394" s="67"/>
      <c r="E394" s="67"/>
      <c r="F394" s="68"/>
    </row>
    <row r="395" spans="1:6" ht="12.95" customHeight="1">
      <c r="A395" s="5" t="s">
        <v>5</v>
      </c>
      <c r="B395" s="6" t="s">
        <v>8</v>
      </c>
      <c r="C395" s="67" t="s">
        <v>36</v>
      </c>
      <c r="D395" s="67"/>
      <c r="E395" s="67"/>
      <c r="F395" s="79"/>
    </row>
    <row r="396" spans="1:6" ht="12.95" customHeight="1">
      <c r="A396" s="5" t="s">
        <v>5</v>
      </c>
      <c r="B396" s="6" t="s">
        <v>10</v>
      </c>
      <c r="C396" s="67" t="s">
        <v>37</v>
      </c>
      <c r="D396" s="67"/>
      <c r="E396" s="67"/>
      <c r="F396" s="79"/>
    </row>
    <row r="397" spans="1:6" ht="12.95" customHeight="1">
      <c r="A397" s="5" t="s">
        <v>5</v>
      </c>
      <c r="B397" s="6" t="s">
        <v>12</v>
      </c>
      <c r="C397" s="67" t="s">
        <v>38</v>
      </c>
      <c r="D397" s="67"/>
      <c r="E397" s="67"/>
      <c r="F397" s="79"/>
    </row>
    <row r="398" spans="1:6" ht="12.95" customHeight="1">
      <c r="A398" s="5" t="s">
        <v>5</v>
      </c>
      <c r="B398" s="6" t="s">
        <v>20</v>
      </c>
      <c r="C398" s="67" t="s">
        <v>39</v>
      </c>
      <c r="D398" s="67"/>
      <c r="E398" s="67"/>
      <c r="F398" s="80"/>
    </row>
    <row r="399" spans="1:6" ht="8.1" customHeight="1"/>
    <row r="400" spans="1:6" ht="12.95" customHeight="1">
      <c r="A400" s="64" t="s">
        <v>103</v>
      </c>
      <c r="B400" s="65"/>
      <c r="C400" s="65"/>
      <c r="D400" s="65"/>
      <c r="E400" s="66"/>
      <c r="F400" s="8" t="s">
        <v>118</v>
      </c>
    </row>
    <row r="401" spans="1:6" ht="12.95" customHeight="1">
      <c r="A401" s="5" t="s">
        <v>5</v>
      </c>
      <c r="B401" s="6" t="s">
        <v>6</v>
      </c>
      <c r="C401" s="67" t="s">
        <v>7</v>
      </c>
      <c r="D401" s="67"/>
      <c r="E401" s="67"/>
      <c r="F401" s="68"/>
    </row>
    <row r="402" spans="1:6" ht="12.95" customHeight="1">
      <c r="A402" s="5" t="s">
        <v>5</v>
      </c>
      <c r="B402" s="6" t="s">
        <v>8</v>
      </c>
      <c r="C402" s="67" t="s">
        <v>36</v>
      </c>
      <c r="D402" s="67"/>
      <c r="E402" s="67"/>
      <c r="F402" s="79"/>
    </row>
    <row r="403" spans="1:6" ht="12.95" customHeight="1">
      <c r="A403" s="5" t="s">
        <v>5</v>
      </c>
      <c r="B403" s="6" t="s">
        <v>10</v>
      </c>
      <c r="C403" s="67" t="s">
        <v>37</v>
      </c>
      <c r="D403" s="67"/>
      <c r="E403" s="67"/>
      <c r="F403" s="79"/>
    </row>
    <row r="404" spans="1:6" ht="12.95" customHeight="1">
      <c r="A404" s="5" t="s">
        <v>5</v>
      </c>
      <c r="B404" s="6" t="s">
        <v>12</v>
      </c>
      <c r="C404" s="67" t="s">
        <v>38</v>
      </c>
      <c r="D404" s="67"/>
      <c r="E404" s="67"/>
      <c r="F404" s="79"/>
    </row>
    <row r="405" spans="1:6" ht="12.95" customHeight="1">
      <c r="A405" s="5" t="s">
        <v>5</v>
      </c>
      <c r="B405" s="6" t="s">
        <v>20</v>
      </c>
      <c r="C405" s="67" t="s">
        <v>39</v>
      </c>
      <c r="D405" s="67"/>
      <c r="E405" s="67"/>
      <c r="F405" s="80"/>
    </row>
    <row r="406" spans="1:6" ht="8.1" customHeight="1"/>
    <row r="407" spans="1:6" ht="12.95" customHeight="1">
      <c r="A407" s="64" t="s">
        <v>104</v>
      </c>
      <c r="B407" s="65"/>
      <c r="C407" s="65"/>
      <c r="D407" s="65"/>
      <c r="E407" s="66"/>
      <c r="F407" s="8" t="s">
        <v>118</v>
      </c>
    </row>
    <row r="408" spans="1:6" ht="12.95" customHeight="1">
      <c r="A408" s="5" t="s">
        <v>5</v>
      </c>
      <c r="B408" s="6" t="s">
        <v>6</v>
      </c>
      <c r="C408" s="67" t="s">
        <v>7</v>
      </c>
      <c r="D408" s="67"/>
      <c r="E408" s="67"/>
      <c r="F408" s="68"/>
    </row>
    <row r="409" spans="1:6" ht="12.95" customHeight="1">
      <c r="A409" s="5" t="s">
        <v>5</v>
      </c>
      <c r="B409" s="6" t="s">
        <v>8</v>
      </c>
      <c r="C409" s="67" t="s">
        <v>36</v>
      </c>
      <c r="D409" s="67"/>
      <c r="E409" s="67"/>
      <c r="F409" s="79"/>
    </row>
    <row r="410" spans="1:6" ht="12.95" customHeight="1">
      <c r="A410" s="5" t="s">
        <v>5</v>
      </c>
      <c r="B410" s="6" t="s">
        <v>10</v>
      </c>
      <c r="C410" s="67" t="s">
        <v>37</v>
      </c>
      <c r="D410" s="67"/>
      <c r="E410" s="67"/>
      <c r="F410" s="79"/>
    </row>
    <row r="411" spans="1:6" ht="12.95" customHeight="1">
      <c r="A411" s="5" t="s">
        <v>5</v>
      </c>
      <c r="B411" s="6" t="s">
        <v>12</v>
      </c>
      <c r="C411" s="67" t="s">
        <v>38</v>
      </c>
      <c r="D411" s="67"/>
      <c r="E411" s="67"/>
      <c r="F411" s="79"/>
    </row>
    <row r="412" spans="1:6" ht="12.95" customHeight="1">
      <c r="A412" s="5" t="s">
        <v>5</v>
      </c>
      <c r="B412" s="6" t="s">
        <v>20</v>
      </c>
      <c r="C412" s="67" t="s">
        <v>39</v>
      </c>
      <c r="D412" s="67"/>
      <c r="E412" s="67"/>
      <c r="F412" s="80"/>
    </row>
    <row r="413" spans="1:6" ht="8.1" customHeight="1"/>
    <row r="414" spans="1:6" ht="12.95" customHeight="1">
      <c r="A414" s="64" t="s">
        <v>105</v>
      </c>
      <c r="B414" s="65"/>
      <c r="C414" s="65"/>
      <c r="D414" s="65"/>
      <c r="E414" s="66"/>
      <c r="F414" s="8" t="s">
        <v>118</v>
      </c>
    </row>
    <row r="415" spans="1:6" ht="12.95" customHeight="1">
      <c r="A415" s="5" t="s">
        <v>5</v>
      </c>
      <c r="B415" s="6" t="s">
        <v>6</v>
      </c>
      <c r="C415" s="67" t="s">
        <v>7</v>
      </c>
      <c r="D415" s="67"/>
      <c r="E415" s="67"/>
      <c r="F415" s="68"/>
    </row>
    <row r="416" spans="1:6" ht="12.95" customHeight="1">
      <c r="A416" s="5" t="s">
        <v>5</v>
      </c>
      <c r="B416" s="6" t="s">
        <v>8</v>
      </c>
      <c r="C416" s="67" t="s">
        <v>36</v>
      </c>
      <c r="D416" s="67"/>
      <c r="E416" s="67"/>
      <c r="F416" s="79"/>
    </row>
    <row r="417" spans="1:6" ht="12.95" customHeight="1">
      <c r="A417" s="5" t="s">
        <v>5</v>
      </c>
      <c r="B417" s="6" t="s">
        <v>10</v>
      </c>
      <c r="C417" s="67" t="s">
        <v>37</v>
      </c>
      <c r="D417" s="67"/>
      <c r="E417" s="67"/>
      <c r="F417" s="79"/>
    </row>
    <row r="418" spans="1:6" ht="12.95" customHeight="1">
      <c r="A418" s="5" t="s">
        <v>5</v>
      </c>
      <c r="B418" s="6" t="s">
        <v>12</v>
      </c>
      <c r="C418" s="67" t="s">
        <v>38</v>
      </c>
      <c r="D418" s="67"/>
      <c r="E418" s="67"/>
      <c r="F418" s="79"/>
    </row>
    <row r="419" spans="1:6" ht="12.95" customHeight="1">
      <c r="A419" s="5" t="s">
        <v>5</v>
      </c>
      <c r="B419" s="6" t="s">
        <v>20</v>
      </c>
      <c r="C419" s="67" t="s">
        <v>39</v>
      </c>
      <c r="D419" s="67"/>
      <c r="E419" s="67"/>
      <c r="F419" s="80"/>
    </row>
    <row r="420" spans="1:6" ht="8.1" customHeight="1"/>
    <row r="421" spans="1:6" ht="12.95" customHeight="1">
      <c r="A421" s="64" t="s">
        <v>106</v>
      </c>
      <c r="B421" s="65"/>
      <c r="C421" s="65"/>
      <c r="D421" s="65"/>
      <c r="E421" s="66"/>
      <c r="F421" s="8" t="s">
        <v>118</v>
      </c>
    </row>
    <row r="422" spans="1:6" ht="12.95" customHeight="1">
      <c r="A422" s="5" t="s">
        <v>5</v>
      </c>
      <c r="B422" s="6" t="s">
        <v>6</v>
      </c>
      <c r="C422" s="67" t="s">
        <v>7</v>
      </c>
      <c r="D422" s="67"/>
      <c r="E422" s="67"/>
      <c r="F422" s="68"/>
    </row>
    <row r="423" spans="1:6" ht="12.95" customHeight="1">
      <c r="A423" s="5" t="s">
        <v>5</v>
      </c>
      <c r="B423" s="6" t="s">
        <v>8</v>
      </c>
      <c r="C423" s="67" t="s">
        <v>36</v>
      </c>
      <c r="D423" s="67"/>
      <c r="E423" s="67"/>
      <c r="F423" s="79"/>
    </row>
    <row r="424" spans="1:6" ht="12.95" customHeight="1">
      <c r="A424" s="5" t="s">
        <v>5</v>
      </c>
      <c r="B424" s="6" t="s">
        <v>10</v>
      </c>
      <c r="C424" s="67" t="s">
        <v>37</v>
      </c>
      <c r="D424" s="67"/>
      <c r="E424" s="67"/>
      <c r="F424" s="79"/>
    </row>
    <row r="425" spans="1:6" ht="12.95" customHeight="1">
      <c r="A425" s="5" t="s">
        <v>5</v>
      </c>
      <c r="B425" s="6" t="s">
        <v>12</v>
      </c>
      <c r="C425" s="67" t="s">
        <v>38</v>
      </c>
      <c r="D425" s="67"/>
      <c r="E425" s="67"/>
      <c r="F425" s="79"/>
    </row>
    <row r="426" spans="1:6" ht="12.95" customHeight="1">
      <c r="A426" s="5" t="s">
        <v>5</v>
      </c>
      <c r="B426" s="6" t="s">
        <v>20</v>
      </c>
      <c r="C426" s="67" t="s">
        <v>39</v>
      </c>
      <c r="D426" s="67"/>
      <c r="E426" s="67"/>
      <c r="F426" s="80"/>
    </row>
    <row r="427" spans="1:6" ht="8.1" customHeight="1"/>
    <row r="428" spans="1:6" ht="12.95" customHeight="1">
      <c r="A428" s="64" t="s">
        <v>107</v>
      </c>
      <c r="B428" s="65"/>
      <c r="C428" s="65"/>
      <c r="D428" s="65"/>
      <c r="E428" s="66"/>
      <c r="F428" s="8" t="s">
        <v>118</v>
      </c>
    </row>
    <row r="429" spans="1:6" ht="12.95" customHeight="1">
      <c r="A429" s="5" t="s">
        <v>5</v>
      </c>
      <c r="B429" s="6" t="s">
        <v>6</v>
      </c>
      <c r="C429" s="67" t="s">
        <v>7</v>
      </c>
      <c r="D429" s="67"/>
      <c r="E429" s="67"/>
      <c r="F429" s="68"/>
    </row>
    <row r="430" spans="1:6" ht="12.95" customHeight="1">
      <c r="A430" s="5" t="s">
        <v>5</v>
      </c>
      <c r="B430" s="6" t="s">
        <v>8</v>
      </c>
      <c r="C430" s="67" t="s">
        <v>36</v>
      </c>
      <c r="D430" s="67"/>
      <c r="E430" s="67"/>
      <c r="F430" s="79"/>
    </row>
    <row r="431" spans="1:6" ht="12.95" customHeight="1">
      <c r="A431" s="5" t="s">
        <v>5</v>
      </c>
      <c r="B431" s="6" t="s">
        <v>10</v>
      </c>
      <c r="C431" s="67" t="s">
        <v>37</v>
      </c>
      <c r="D431" s="67"/>
      <c r="E431" s="67"/>
      <c r="F431" s="79"/>
    </row>
    <row r="432" spans="1:6" ht="12.95" customHeight="1">
      <c r="A432" s="5" t="s">
        <v>5</v>
      </c>
      <c r="B432" s="6" t="s">
        <v>12</v>
      </c>
      <c r="C432" s="67" t="s">
        <v>38</v>
      </c>
      <c r="D432" s="67"/>
      <c r="E432" s="67"/>
      <c r="F432" s="79"/>
    </row>
    <row r="433" spans="1:6" ht="12.95" customHeight="1">
      <c r="A433" s="5" t="s">
        <v>5</v>
      </c>
      <c r="B433" s="6" t="s">
        <v>20</v>
      </c>
      <c r="C433" s="67" t="s">
        <v>39</v>
      </c>
      <c r="D433" s="67"/>
      <c r="E433" s="67"/>
      <c r="F433" s="80"/>
    </row>
    <row r="435" spans="1:6" ht="12.95" customHeight="1" thickBot="1">
      <c r="A435" s="72" t="s">
        <v>4</v>
      </c>
      <c r="B435" s="81"/>
      <c r="C435" s="81"/>
      <c r="D435" s="82"/>
      <c r="E435" s="82"/>
      <c r="F435" s="82"/>
    </row>
    <row r="436" spans="1:6" ht="8.1" customHeight="1"/>
    <row r="437" spans="1:6" ht="12.95" customHeight="1">
      <c r="A437" s="64" t="s">
        <v>328</v>
      </c>
      <c r="B437" s="65"/>
      <c r="C437" s="65"/>
      <c r="D437" s="66"/>
      <c r="E437" s="54" t="s">
        <v>118</v>
      </c>
      <c r="F437" s="56"/>
    </row>
    <row r="438" spans="1:6" ht="12.95" customHeight="1">
      <c r="A438" s="5" t="s">
        <v>5</v>
      </c>
      <c r="B438" s="6" t="s">
        <v>6</v>
      </c>
      <c r="C438" s="83" t="s">
        <v>14</v>
      </c>
      <c r="D438" s="84"/>
      <c r="E438" s="58"/>
      <c r="F438" s="60"/>
    </row>
    <row r="439" spans="1:6" ht="12.95" customHeight="1">
      <c r="A439" s="5" t="s">
        <v>5</v>
      </c>
      <c r="B439" s="6" t="s">
        <v>8</v>
      </c>
      <c r="C439" s="83" t="s">
        <v>15</v>
      </c>
      <c r="D439" s="84"/>
      <c r="E439" s="61"/>
      <c r="F439" s="63"/>
    </row>
    <row r="440" spans="1:6" ht="8.1" customHeight="1"/>
    <row r="441" spans="1:6" ht="12.95" customHeight="1">
      <c r="A441" s="64" t="s">
        <v>109</v>
      </c>
      <c r="B441" s="65"/>
      <c r="C441" s="65"/>
      <c r="D441" s="66"/>
      <c r="E441" s="54" t="s">
        <v>118</v>
      </c>
      <c r="F441" s="56"/>
    </row>
    <row r="442" spans="1:6" ht="12.95" customHeight="1">
      <c r="A442" s="5" t="s">
        <v>5</v>
      </c>
      <c r="B442" s="6" t="s">
        <v>6</v>
      </c>
      <c r="C442" s="83" t="s">
        <v>14</v>
      </c>
      <c r="D442" s="84"/>
      <c r="E442" s="58"/>
      <c r="F442" s="60"/>
    </row>
    <row r="443" spans="1:6" ht="12.95" customHeight="1">
      <c r="A443" s="5" t="s">
        <v>5</v>
      </c>
      <c r="B443" s="6" t="s">
        <v>8</v>
      </c>
      <c r="C443" s="83" t="s">
        <v>15</v>
      </c>
      <c r="D443" s="84"/>
      <c r="E443" s="61"/>
      <c r="F443" s="63"/>
    </row>
    <row r="444" spans="1:6" ht="8.1" customHeight="1"/>
    <row r="445" spans="1:6" ht="12.95" customHeight="1">
      <c r="A445" s="64" t="s">
        <v>110</v>
      </c>
      <c r="B445" s="65"/>
      <c r="C445" s="65"/>
      <c r="D445" s="66"/>
      <c r="E445" s="54" t="s">
        <v>118</v>
      </c>
      <c r="F445" s="56"/>
    </row>
    <row r="446" spans="1:6" ht="12.95" customHeight="1">
      <c r="A446" s="5" t="s">
        <v>5</v>
      </c>
      <c r="B446" s="6" t="s">
        <v>6</v>
      </c>
      <c r="C446" s="83" t="s">
        <v>14</v>
      </c>
      <c r="D446" s="84"/>
      <c r="E446" s="58"/>
      <c r="F446" s="60"/>
    </row>
    <row r="447" spans="1:6" ht="12.95" customHeight="1">
      <c r="A447" s="5" t="s">
        <v>5</v>
      </c>
      <c r="B447" s="6" t="s">
        <v>8</v>
      </c>
      <c r="C447" s="83" t="s">
        <v>15</v>
      </c>
      <c r="D447" s="84"/>
      <c r="E447" s="61"/>
      <c r="F447" s="63"/>
    </row>
    <row r="448" spans="1:6" ht="8.1" customHeight="1"/>
    <row r="449" spans="1:6" ht="12.95" customHeight="1">
      <c r="A449" s="64" t="s">
        <v>153</v>
      </c>
      <c r="B449" s="65"/>
      <c r="C449" s="65"/>
      <c r="D449" s="66"/>
      <c r="E449" s="54" t="s">
        <v>118</v>
      </c>
      <c r="F449" s="56"/>
    </row>
    <row r="450" spans="1:6" ht="12.95" customHeight="1">
      <c r="A450" s="5" t="s">
        <v>5</v>
      </c>
      <c r="B450" s="6" t="s">
        <v>6</v>
      </c>
      <c r="C450" s="83" t="s">
        <v>14</v>
      </c>
      <c r="D450" s="84"/>
      <c r="E450" s="58"/>
      <c r="F450" s="60"/>
    </row>
    <row r="451" spans="1:6" ht="12.95" customHeight="1">
      <c r="A451" s="5" t="s">
        <v>5</v>
      </c>
      <c r="B451" s="6" t="s">
        <v>8</v>
      </c>
      <c r="C451" s="83" t="s">
        <v>15</v>
      </c>
      <c r="D451" s="84"/>
      <c r="E451" s="61"/>
      <c r="F451" s="63"/>
    </row>
    <row r="452" spans="1:6" ht="8.1" customHeight="1"/>
    <row r="453" spans="1:6" ht="12.95" customHeight="1">
      <c r="A453" s="64" t="s">
        <v>111</v>
      </c>
      <c r="B453" s="65"/>
      <c r="C453" s="65"/>
      <c r="D453" s="66"/>
      <c r="E453" s="54" t="s">
        <v>118</v>
      </c>
      <c r="F453" s="56"/>
    </row>
    <row r="454" spans="1:6" ht="12.95" customHeight="1">
      <c r="A454" s="5" t="s">
        <v>5</v>
      </c>
      <c r="B454" s="6" t="s">
        <v>6</v>
      </c>
      <c r="C454" s="83" t="s">
        <v>14</v>
      </c>
      <c r="D454" s="84"/>
      <c r="E454" s="58"/>
      <c r="F454" s="60"/>
    </row>
    <row r="455" spans="1:6" ht="12.95" customHeight="1">
      <c r="A455" s="5" t="s">
        <v>5</v>
      </c>
      <c r="B455" s="6" t="s">
        <v>8</v>
      </c>
      <c r="C455" s="83" t="s">
        <v>15</v>
      </c>
      <c r="D455" s="84"/>
      <c r="E455" s="61"/>
      <c r="F455" s="63"/>
    </row>
    <row r="456" spans="1:6" ht="8.1" customHeight="1"/>
    <row r="457" spans="1:6" ht="12.95" customHeight="1">
      <c r="A457" s="64" t="s">
        <v>154</v>
      </c>
      <c r="B457" s="65"/>
      <c r="C457" s="65"/>
      <c r="D457" s="66"/>
      <c r="E457" s="54" t="s">
        <v>118</v>
      </c>
      <c r="F457" s="56"/>
    </row>
    <row r="458" spans="1:6" ht="12.95" customHeight="1">
      <c r="A458" s="5" t="s">
        <v>5</v>
      </c>
      <c r="B458" s="6" t="s">
        <v>6</v>
      </c>
      <c r="C458" s="83" t="s">
        <v>14</v>
      </c>
      <c r="D458" s="84"/>
      <c r="E458" s="58"/>
      <c r="F458" s="60"/>
    </row>
    <row r="459" spans="1:6" ht="12.95" customHeight="1">
      <c r="A459" s="5" t="s">
        <v>5</v>
      </c>
      <c r="B459" s="6" t="s">
        <v>8</v>
      </c>
      <c r="C459" s="83" t="s">
        <v>15</v>
      </c>
      <c r="D459" s="84"/>
      <c r="E459" s="61"/>
      <c r="F459" s="63"/>
    </row>
    <row r="460" spans="1:6" ht="8.1" customHeight="1"/>
    <row r="461" spans="1:6" ht="12.95" customHeight="1">
      <c r="A461" s="64" t="s">
        <v>112</v>
      </c>
      <c r="B461" s="65"/>
      <c r="C461" s="65"/>
      <c r="D461" s="66"/>
      <c r="E461" s="54" t="s">
        <v>118</v>
      </c>
      <c r="F461" s="56"/>
    </row>
    <row r="462" spans="1:6" ht="12.95" customHeight="1">
      <c r="A462" s="5" t="s">
        <v>5</v>
      </c>
      <c r="B462" s="6" t="s">
        <v>6</v>
      </c>
      <c r="C462" s="83" t="s">
        <v>14</v>
      </c>
      <c r="D462" s="84"/>
      <c r="E462" s="58"/>
      <c r="F462" s="60"/>
    </row>
    <row r="463" spans="1:6" ht="12.95" customHeight="1">
      <c r="A463" s="5" t="s">
        <v>5</v>
      </c>
      <c r="B463" s="6" t="s">
        <v>8</v>
      </c>
      <c r="C463" s="83" t="s">
        <v>15</v>
      </c>
      <c r="D463" s="84"/>
      <c r="E463" s="61"/>
      <c r="F463" s="63"/>
    </row>
    <row r="464" spans="1:6" ht="8.1" customHeight="1"/>
    <row r="465" spans="1:6" ht="12.95" customHeight="1">
      <c r="A465" s="64" t="s">
        <v>113</v>
      </c>
      <c r="B465" s="65"/>
      <c r="C465" s="65"/>
      <c r="D465" s="66"/>
      <c r="E465" s="54" t="s">
        <v>118</v>
      </c>
      <c r="F465" s="56"/>
    </row>
    <row r="466" spans="1:6" ht="12.95" customHeight="1">
      <c r="A466" s="5" t="s">
        <v>5</v>
      </c>
      <c r="B466" s="6" t="s">
        <v>6</v>
      </c>
      <c r="C466" s="83" t="s">
        <v>14</v>
      </c>
      <c r="D466" s="84"/>
      <c r="E466" s="58"/>
      <c r="F466" s="60"/>
    </row>
    <row r="467" spans="1:6" ht="12.95" customHeight="1">
      <c r="A467" s="5" t="s">
        <v>5</v>
      </c>
      <c r="B467" s="6" t="s">
        <v>8</v>
      </c>
      <c r="C467" s="83" t="s">
        <v>15</v>
      </c>
      <c r="D467" s="84"/>
      <c r="E467" s="61"/>
      <c r="F467" s="63"/>
    </row>
    <row r="468" spans="1:6" ht="8.1" customHeight="1"/>
    <row r="469" spans="1:6" ht="12.95" customHeight="1">
      <c r="A469" s="64" t="s">
        <v>114</v>
      </c>
      <c r="B469" s="65"/>
      <c r="C469" s="65"/>
      <c r="D469" s="66"/>
      <c r="E469" s="54" t="s">
        <v>118</v>
      </c>
      <c r="F469" s="56"/>
    </row>
    <row r="470" spans="1:6" ht="12.95" customHeight="1">
      <c r="A470" s="5" t="s">
        <v>5</v>
      </c>
      <c r="B470" s="6" t="s">
        <v>6</v>
      </c>
      <c r="C470" s="83" t="s">
        <v>14</v>
      </c>
      <c r="D470" s="84"/>
      <c r="E470" s="58"/>
      <c r="F470" s="60"/>
    </row>
    <row r="471" spans="1:6" ht="12.95" customHeight="1">
      <c r="A471" s="5" t="s">
        <v>5</v>
      </c>
      <c r="B471" s="6" t="s">
        <v>8</v>
      </c>
      <c r="C471" s="83" t="s">
        <v>15</v>
      </c>
      <c r="D471" s="84"/>
      <c r="E471" s="61"/>
      <c r="F471" s="63"/>
    </row>
    <row r="472" spans="1:6" ht="8.1" customHeight="1"/>
    <row r="473" spans="1:6" ht="12.95" customHeight="1">
      <c r="A473" s="64" t="s">
        <v>155</v>
      </c>
      <c r="B473" s="65"/>
      <c r="C473" s="65"/>
      <c r="D473" s="66"/>
      <c r="E473" s="54" t="s">
        <v>118</v>
      </c>
      <c r="F473" s="56"/>
    </row>
    <row r="474" spans="1:6" ht="12.95" customHeight="1">
      <c r="A474" s="5" t="s">
        <v>5</v>
      </c>
      <c r="B474" s="6" t="s">
        <v>6</v>
      </c>
      <c r="C474" s="83" t="s">
        <v>14</v>
      </c>
      <c r="D474" s="84"/>
      <c r="E474" s="58"/>
      <c r="F474" s="60"/>
    </row>
    <row r="475" spans="1:6" ht="12.95" customHeight="1">
      <c r="A475" s="5" t="s">
        <v>5</v>
      </c>
      <c r="B475" s="6" t="s">
        <v>8</v>
      </c>
      <c r="C475" s="83" t="s">
        <v>15</v>
      </c>
      <c r="D475" s="84"/>
      <c r="E475" s="61"/>
      <c r="F475" s="63"/>
    </row>
    <row r="476" spans="1:6" ht="8.1" customHeight="1"/>
    <row r="477" spans="1:6" ht="12.95" customHeight="1">
      <c r="A477" s="64" t="s">
        <v>115</v>
      </c>
      <c r="B477" s="65"/>
      <c r="C477" s="65"/>
      <c r="D477" s="66"/>
      <c r="E477" s="54" t="s">
        <v>118</v>
      </c>
      <c r="F477" s="56"/>
    </row>
    <row r="478" spans="1:6" ht="12.95" customHeight="1">
      <c r="A478" s="5" t="s">
        <v>5</v>
      </c>
      <c r="B478" s="6" t="s">
        <v>6</v>
      </c>
      <c r="C478" s="83" t="s">
        <v>14</v>
      </c>
      <c r="D478" s="84"/>
      <c r="E478" s="58"/>
      <c r="F478" s="60"/>
    </row>
    <row r="479" spans="1:6" ht="12.95" customHeight="1">
      <c r="A479" s="5" t="s">
        <v>5</v>
      </c>
      <c r="B479" s="6" t="s">
        <v>8</v>
      </c>
      <c r="C479" s="83" t="s">
        <v>15</v>
      </c>
      <c r="D479" s="84"/>
      <c r="E479" s="61"/>
      <c r="F479" s="63"/>
    </row>
    <row r="480" spans="1:6" ht="8.1" customHeight="1"/>
    <row r="481" spans="1:6" ht="12.95" customHeight="1">
      <c r="A481" s="64" t="s">
        <v>156</v>
      </c>
      <c r="B481" s="65"/>
      <c r="C481" s="65"/>
      <c r="D481" s="66"/>
      <c r="E481" s="54" t="s">
        <v>118</v>
      </c>
      <c r="F481" s="56"/>
    </row>
    <row r="482" spans="1:6" ht="12.95" customHeight="1">
      <c r="A482" s="5" t="s">
        <v>5</v>
      </c>
      <c r="B482" s="6" t="s">
        <v>6</v>
      </c>
      <c r="C482" s="83" t="s">
        <v>14</v>
      </c>
      <c r="D482" s="84"/>
      <c r="E482" s="58"/>
      <c r="F482" s="60"/>
    </row>
    <row r="483" spans="1:6" ht="12.95" customHeight="1">
      <c r="A483" s="5" t="s">
        <v>5</v>
      </c>
      <c r="B483" s="6" t="s">
        <v>8</v>
      </c>
      <c r="C483" s="83" t="s">
        <v>15</v>
      </c>
      <c r="D483" s="84"/>
      <c r="E483" s="61"/>
      <c r="F483" s="63"/>
    </row>
    <row r="485" spans="1:6" ht="12.95" customHeight="1" thickBot="1">
      <c r="A485" s="57" t="s">
        <v>119</v>
      </c>
      <c r="B485" s="57"/>
      <c r="C485" s="57"/>
      <c r="D485" s="57"/>
      <c r="E485" s="57"/>
      <c r="F485" s="57"/>
    </row>
    <row r="486" spans="1:6" ht="8.1" customHeight="1">
      <c r="A486" s="2" t="s">
        <v>5</v>
      </c>
      <c r="B486" s="3" t="s">
        <v>5</v>
      </c>
      <c r="C486" s="4" t="s">
        <v>5</v>
      </c>
    </row>
    <row r="487" spans="1:6" ht="12.95" customHeight="1">
      <c r="A487" s="54" t="s">
        <v>118</v>
      </c>
      <c r="B487" s="55"/>
      <c r="C487" s="55"/>
      <c r="D487" s="55"/>
      <c r="E487" s="55"/>
      <c r="F487" s="56"/>
    </row>
    <row r="488" spans="1:6" ht="12.95" customHeight="1">
      <c r="A488" s="58"/>
      <c r="B488" s="59"/>
      <c r="C488" s="59"/>
      <c r="D488" s="59"/>
      <c r="E488" s="59"/>
      <c r="F488" s="60"/>
    </row>
    <row r="489" spans="1:6" ht="12.95" customHeight="1">
      <c r="A489" s="85"/>
      <c r="B489" s="86"/>
      <c r="C489" s="86"/>
      <c r="D489" s="86"/>
      <c r="E489" s="86"/>
      <c r="F489" s="87"/>
    </row>
    <row r="490" spans="1:6" ht="12.95" customHeight="1">
      <c r="A490" s="85"/>
      <c r="B490" s="86"/>
      <c r="C490" s="86"/>
      <c r="D490" s="86"/>
      <c r="E490" s="86"/>
      <c r="F490" s="87"/>
    </row>
    <row r="491" spans="1:6" ht="12.95" customHeight="1">
      <c r="A491" s="85"/>
      <c r="B491" s="86"/>
      <c r="C491" s="86"/>
      <c r="D491" s="86"/>
      <c r="E491" s="86"/>
      <c r="F491" s="87"/>
    </row>
    <row r="492" spans="1:6" ht="12.95" customHeight="1">
      <c r="A492" s="85"/>
      <c r="B492" s="86"/>
      <c r="C492" s="86"/>
      <c r="D492" s="86"/>
      <c r="E492" s="86"/>
      <c r="F492" s="87"/>
    </row>
    <row r="493" spans="1:6" ht="12.95" customHeight="1">
      <c r="A493" s="85"/>
      <c r="B493" s="86"/>
      <c r="C493" s="86"/>
      <c r="D493" s="86"/>
      <c r="E493" s="86"/>
      <c r="F493" s="87"/>
    </row>
    <row r="494" spans="1:6" ht="12.95" customHeight="1">
      <c r="A494" s="85"/>
      <c r="B494" s="86"/>
      <c r="C494" s="86"/>
      <c r="D494" s="86"/>
      <c r="E494" s="86"/>
      <c r="F494" s="87"/>
    </row>
    <row r="495" spans="1:6" ht="12.95" customHeight="1">
      <c r="A495" s="61"/>
      <c r="B495" s="62"/>
      <c r="C495" s="62"/>
      <c r="D495" s="62"/>
      <c r="E495" s="62"/>
      <c r="F495" s="63"/>
    </row>
    <row r="497" spans="8:21" ht="12.95" customHeight="1">
      <c r="H497" s="11" t="s">
        <v>236</v>
      </c>
      <c r="I497" s="11" t="s">
        <v>235</v>
      </c>
      <c r="J497" s="11" t="s">
        <v>120</v>
      </c>
      <c r="K497" s="11" t="s">
        <v>121</v>
      </c>
      <c r="L497" s="11" t="s">
        <v>200</v>
      </c>
      <c r="M497" s="11" t="s">
        <v>322</v>
      </c>
      <c r="N497" s="11" t="s">
        <v>118</v>
      </c>
      <c r="O497" s="13" t="s">
        <v>330</v>
      </c>
      <c r="P497" s="13" t="s">
        <v>331</v>
      </c>
      <c r="Q497" s="13" t="s">
        <v>332</v>
      </c>
      <c r="R497" s="13" t="s">
        <v>333</v>
      </c>
      <c r="S497" s="13" t="s">
        <v>334</v>
      </c>
      <c r="T497" s="13" t="s">
        <v>335</v>
      </c>
      <c r="U497" s="13" t="s">
        <v>336</v>
      </c>
    </row>
    <row r="498" spans="8:21" ht="12.95" customHeight="1">
      <c r="H498" s="12" t="s">
        <v>41</v>
      </c>
      <c r="I498" s="12" t="s">
        <v>186</v>
      </c>
      <c r="J498" s="19">
        <v>1</v>
      </c>
      <c r="K498" s="12" t="str">
        <f>VLOOKUP(DBCS(J498),調査票入力!$B$6:$C$9,2,0)</f>
        <v>支援が不要</v>
      </c>
      <c r="L498" s="12" t="str">
        <f t="shared" ref="L498:L507" si="0">CHOOSE(J498,"","見守り等","部分支援","全面支援")</f>
        <v/>
      </c>
      <c r="M498" s="12" t="str">
        <f t="shared" ref="M498:M507" si="1">CHOOSE(J498,"支援不要","見守り等","部分支援","全面支援")</f>
        <v>支援不要</v>
      </c>
      <c r="N498" s="12" t="str">
        <f>IF($D6="","","　"&amp;SUBSTITUTE(IF(ASC(MID($D6,1,1))=" ",MID($D6,2,300),$D6),CHAR(10),""))</f>
        <v/>
      </c>
      <c r="O498" s="13">
        <f>LEN($N498)</f>
        <v>0</v>
      </c>
      <c r="P498" s="13">
        <f>IF(OR(MID($N498,40,1)="、",MID($N498,40,1)="。"),40,IF(LEN($N498)&gt;39,39,LEN($N498)))</f>
        <v>0</v>
      </c>
      <c r="Q498" s="13">
        <f>LEN(MID($N498,SUM($P498:P498)+1,IF(AND(($O498-SUM($P498:P498))&gt;39,OR(MID($G498,SUM($P498:P498)+40,1)="、",MID($G498,SUM($P498:P498)+40,1)="。")),40,39)))</f>
        <v>0</v>
      </c>
      <c r="R498" s="13">
        <f>LEN(MID($N498,SUM($P498:Q498)+1,IF(AND(($O498-SUM($P498:Q498))&gt;39,OR(MID($G498,SUM($P498:Q498)+40,1)="、",MID($G498,SUM($P498:Q498)+40,1)="。")),40,39)))</f>
        <v>0</v>
      </c>
      <c r="S498" s="13">
        <f>LEN(MID($N498,SUM($P498:R498)+1,IF(AND(($O498-SUM($P498:R498))&gt;39,OR(MID($G498,SUM($P498:R498)+40,1)="、",MID($G498,SUM($P498:R498)+40,1)="。")),40,39)))</f>
        <v>0</v>
      </c>
      <c r="T498" s="13">
        <f>LEN(MID($N498,SUM($P498:S498)+1,IF(AND(($O498-SUM($P498:S498))&gt;39,OR(MID($G498,SUM($P498:S498)+40,1)="、",MID($G498,SUM($P498:S498)+40,1)="。")),40,39)))</f>
        <v>0</v>
      </c>
      <c r="U498" s="13">
        <f>LEN(MID($N498,SUM($P498:T498)+1,IF(AND(($O498-SUM($P498:T498))&gt;39,OR(MID($G498,SUM($P498:T498)+40,1)="、",MID($G498,SUM($P498:T498)+40,1)="。")),40,39)))</f>
        <v>0</v>
      </c>
    </row>
    <row r="499" spans="8:21" ht="12.95" customHeight="1">
      <c r="H499" s="12" t="s">
        <v>42</v>
      </c>
      <c r="I499" s="12" t="s">
        <v>176</v>
      </c>
      <c r="J499" s="20">
        <v>1</v>
      </c>
      <c r="K499" s="12" t="str">
        <f>VLOOKUP(DBCS(J499),調査票入力!$B$6:$C$9,2,0)</f>
        <v>支援が不要</v>
      </c>
      <c r="L499" s="12" t="str">
        <f t="shared" si="0"/>
        <v/>
      </c>
      <c r="M499" s="12" t="str">
        <f t="shared" si="1"/>
        <v>支援不要</v>
      </c>
      <c r="N499" s="12" t="str">
        <f>IF($D12="","","　"&amp;SUBSTITUTE(IF(ASC(MID($D12,1,1))=" ",MID($D12,2,300),$D12),CHAR(10),""))</f>
        <v/>
      </c>
      <c r="O499" s="13">
        <f t="shared" ref="O499:O562" si="2">LEN($N499)</f>
        <v>0</v>
      </c>
      <c r="P499" s="13">
        <f t="shared" ref="P499:P562" si="3">IF(OR(MID($N499,40,1)="、",MID($N499,40,1)="。"),40,IF(LEN($N499)&gt;39,39,LEN($N499)))</f>
        <v>0</v>
      </c>
      <c r="Q499" s="13">
        <f>LEN(MID($N499,SUM($P499:P499)+1,IF(AND(($O499-SUM($P499:P499))&gt;39,OR(MID($G499,SUM($P499:P499)+40,1)="、",MID($G499,SUM($P499:P499)+40,1)="。")),40,39)))</f>
        <v>0</v>
      </c>
      <c r="R499" s="13">
        <f>LEN(MID($N499,SUM($P499:Q499)+1,IF(AND(($O499-SUM($P499:Q499))&gt;39,OR(MID($G499,SUM($P499:Q499)+40,1)="、",MID($G499,SUM($P499:Q499)+40,1)="。")),40,39)))</f>
        <v>0</v>
      </c>
      <c r="S499" s="13">
        <f>LEN(MID($N499,SUM($P499:R499)+1,IF(AND(($O499-SUM($P499:R499))&gt;39,OR(MID($G499,SUM($P499:R499)+40,1)="、",MID($G499,SUM($P499:R499)+40,1)="。")),40,39)))</f>
        <v>0</v>
      </c>
      <c r="T499" s="13">
        <f>LEN(MID($N499,SUM($P499:S499)+1,IF(AND(($O499-SUM($P499:S499))&gt;39,OR(MID($G499,SUM($P499:S499)+40,1)="、",MID($G499,SUM($P499:S499)+40,1)="。")),40,39)))</f>
        <v>0</v>
      </c>
      <c r="U499" s="13">
        <f>LEN(MID($N499,SUM($P499:T499)+1,IF(AND(($O499-SUM($P499:T499))&gt;39,OR(MID($G499,SUM($P499:T499)+40,1)="、",MID($G499,SUM($P499:T499)+40,1)="。")),40,39)))</f>
        <v>0</v>
      </c>
    </row>
    <row r="500" spans="8:21" ht="12.95" customHeight="1">
      <c r="H500" s="12" t="s">
        <v>237</v>
      </c>
      <c r="I500" s="12" t="s">
        <v>199</v>
      </c>
      <c r="J500" s="20">
        <v>1</v>
      </c>
      <c r="K500" s="12" t="str">
        <f>VLOOKUP(DBCS(J500),調査票入力!$B$6:$C$9,2,0)</f>
        <v>支援が不要</v>
      </c>
      <c r="L500" s="12" t="str">
        <f t="shared" si="0"/>
        <v/>
      </c>
      <c r="M500" s="12" t="str">
        <f t="shared" si="1"/>
        <v>支援不要</v>
      </c>
      <c r="N500" s="12" t="str">
        <f>IF($D18="","","　"&amp;SUBSTITUTE(IF(ASC(MID($D18,1,1))=" ",MID($D18,2,300),$D18),CHAR(10),""))</f>
        <v/>
      </c>
      <c r="O500" s="13">
        <f t="shared" si="2"/>
        <v>0</v>
      </c>
      <c r="P500" s="13">
        <f t="shared" si="3"/>
        <v>0</v>
      </c>
      <c r="Q500" s="13">
        <f>LEN(MID($N500,SUM($P500:P500)+1,IF(AND(($O500-SUM($P500:P500))&gt;39,OR(MID($G500,SUM($P500:P500)+40,1)="、",MID($G500,SUM($P500:P500)+40,1)="。")),40,39)))</f>
        <v>0</v>
      </c>
      <c r="R500" s="13">
        <f>LEN(MID($N500,SUM($P500:Q500)+1,IF(AND(($O500-SUM($P500:Q500))&gt;39,OR(MID($G500,SUM($P500:Q500)+40,1)="、",MID($G500,SUM($P500:Q500)+40,1)="。")),40,39)))</f>
        <v>0</v>
      </c>
      <c r="S500" s="13">
        <f>LEN(MID($N500,SUM($P500:R500)+1,IF(AND(($O500-SUM($P500:R500))&gt;39,OR(MID($G500,SUM($P500:R500)+40,1)="、",MID($G500,SUM($P500:R500)+40,1)="。")),40,39)))</f>
        <v>0</v>
      </c>
      <c r="T500" s="13">
        <f>LEN(MID($N500,SUM($P500:S500)+1,IF(AND(($O500-SUM($P500:S500))&gt;39,OR(MID($G500,SUM($P500:S500)+40,1)="、",MID($G500,SUM($P500:S500)+40,1)="。")),40,39)))</f>
        <v>0</v>
      </c>
      <c r="U500" s="13">
        <f>LEN(MID($N500,SUM($P500:T500)+1,IF(AND(($O500-SUM($P500:T500))&gt;39,OR(MID($G500,SUM($P500:T500)+40,1)="、",MID($G500,SUM($P500:T500)+40,1)="。")),40,39)))</f>
        <v>0</v>
      </c>
    </row>
    <row r="501" spans="8:21" ht="12.95" customHeight="1">
      <c r="H501" s="12" t="s">
        <v>43</v>
      </c>
      <c r="I501" s="12" t="s">
        <v>171</v>
      </c>
      <c r="J501" s="20">
        <v>1</v>
      </c>
      <c r="K501" s="12" t="str">
        <f>VLOOKUP(DBCS(J501),調査票入力!$B$6:$C$9,2,0)</f>
        <v>支援が不要</v>
      </c>
      <c r="L501" s="12" t="str">
        <f t="shared" si="0"/>
        <v/>
      </c>
      <c r="M501" s="12" t="str">
        <f t="shared" si="1"/>
        <v>支援不要</v>
      </c>
      <c r="N501" s="12" t="str">
        <f>IF($D24="","","　"&amp;SUBSTITUTE(IF(ASC(MID($D24,1,1))=" ",MID($D24,2,300),$D24),CHAR(10),""))</f>
        <v/>
      </c>
      <c r="O501" s="13">
        <f t="shared" si="2"/>
        <v>0</v>
      </c>
      <c r="P501" s="13">
        <f t="shared" si="3"/>
        <v>0</v>
      </c>
      <c r="Q501" s="13">
        <f>LEN(MID($N501,SUM($P501:P501)+1,IF(AND(($O501-SUM($P501:P501))&gt;39,OR(MID($G501,SUM($P501:P501)+40,1)="、",MID($G501,SUM($P501:P501)+40,1)="。")),40,39)))</f>
        <v>0</v>
      </c>
      <c r="R501" s="13">
        <f>LEN(MID($N501,SUM($P501:Q501)+1,IF(AND(($O501-SUM($P501:Q501))&gt;39,OR(MID($G501,SUM($P501:Q501)+40,1)="、",MID($G501,SUM($P501:Q501)+40,1)="。")),40,39)))</f>
        <v>0</v>
      </c>
      <c r="S501" s="13">
        <f>LEN(MID($N501,SUM($P501:R501)+1,IF(AND(($O501-SUM($P501:R501))&gt;39,OR(MID($G501,SUM($P501:R501)+40,1)="、",MID($G501,SUM($P501:R501)+40,1)="。")),40,39)))</f>
        <v>0</v>
      </c>
      <c r="T501" s="13">
        <f>LEN(MID($N501,SUM($P501:S501)+1,IF(AND(($O501-SUM($P501:S501))&gt;39,OR(MID($G501,SUM($P501:S501)+40,1)="、",MID($G501,SUM($P501:S501)+40,1)="。")),40,39)))</f>
        <v>0</v>
      </c>
      <c r="U501" s="13">
        <f>LEN(MID($N501,SUM($P501:T501)+1,IF(AND(($O501-SUM($P501:T501))&gt;39,OR(MID($G501,SUM($P501:T501)+40,1)="、",MID($G501,SUM($P501:T501)+40,1)="。")),40,39)))</f>
        <v>0</v>
      </c>
    </row>
    <row r="502" spans="8:21" ht="12.95" customHeight="1">
      <c r="H502" s="12" t="s">
        <v>44</v>
      </c>
      <c r="I502" s="12" t="s">
        <v>201</v>
      </c>
      <c r="J502" s="20">
        <v>1</v>
      </c>
      <c r="K502" s="12" t="str">
        <f>VLOOKUP(DBCS(J502),調査票入力!$B$6:$C$9,2,0)</f>
        <v>支援が不要</v>
      </c>
      <c r="L502" s="12" t="str">
        <f t="shared" si="0"/>
        <v/>
      </c>
      <c r="M502" s="12" t="str">
        <f t="shared" si="1"/>
        <v>支援不要</v>
      </c>
      <c r="N502" s="12" t="str">
        <f>IF($D30="","","　"&amp;SUBSTITUTE(IF(ASC(MID($D30,1,1))=" ",MID($D30,2,300),$D30),CHAR(10),""))</f>
        <v/>
      </c>
      <c r="O502" s="13">
        <f t="shared" si="2"/>
        <v>0</v>
      </c>
      <c r="P502" s="13">
        <f t="shared" si="3"/>
        <v>0</v>
      </c>
      <c r="Q502" s="13">
        <f>LEN(MID($N502,SUM($P502:P502)+1,IF(AND(($O502-SUM($P502:P502))&gt;39,OR(MID($G502,SUM($P502:P502)+40,1)="、",MID($G502,SUM($P502:P502)+40,1)="。")),40,39)))</f>
        <v>0</v>
      </c>
      <c r="R502" s="13">
        <f>LEN(MID($N502,SUM($P502:Q502)+1,IF(AND(($O502-SUM($P502:Q502))&gt;39,OR(MID($G502,SUM($P502:Q502)+40,1)="、",MID($G502,SUM($P502:Q502)+40,1)="。")),40,39)))</f>
        <v>0</v>
      </c>
      <c r="S502" s="13">
        <f>LEN(MID($N502,SUM($P502:R502)+1,IF(AND(($O502-SUM($P502:R502))&gt;39,OR(MID($G502,SUM($P502:R502)+40,1)="、",MID($G502,SUM($P502:R502)+40,1)="。")),40,39)))</f>
        <v>0</v>
      </c>
      <c r="T502" s="13">
        <f>LEN(MID($N502,SUM($P502:S502)+1,IF(AND(($O502-SUM($P502:S502))&gt;39,OR(MID($G502,SUM($P502:S502)+40,1)="、",MID($G502,SUM($P502:S502)+40,1)="。")),40,39)))</f>
        <v>0</v>
      </c>
      <c r="U502" s="13">
        <f>LEN(MID($N502,SUM($P502:T502)+1,IF(AND(($O502-SUM($P502:T502))&gt;39,OR(MID($G502,SUM($P502:T502)+40,1)="、",MID($G502,SUM($P502:T502)+40,1)="。")),40,39)))</f>
        <v>0</v>
      </c>
    </row>
    <row r="503" spans="8:21" ht="12.95" customHeight="1">
      <c r="H503" s="12" t="s">
        <v>45</v>
      </c>
      <c r="I503" s="12" t="s">
        <v>202</v>
      </c>
      <c r="J503" s="20">
        <v>1</v>
      </c>
      <c r="K503" s="12" t="str">
        <f>VLOOKUP(DBCS(J503),調査票入力!$B$6:$C$9,2,0)</f>
        <v>支援が不要</v>
      </c>
      <c r="L503" s="12" t="str">
        <f t="shared" si="0"/>
        <v/>
      </c>
      <c r="M503" s="12" t="str">
        <f t="shared" si="1"/>
        <v>支援不要</v>
      </c>
      <c r="N503" s="12" t="str">
        <f>IF($D36="","","　"&amp;SUBSTITUTE(IF(ASC(MID($D36,1,1))=" ",MID($D36,2,300),$D36),CHAR(10),""))</f>
        <v/>
      </c>
      <c r="O503" s="13">
        <f t="shared" si="2"/>
        <v>0</v>
      </c>
      <c r="P503" s="13">
        <f t="shared" si="3"/>
        <v>0</v>
      </c>
      <c r="Q503" s="13">
        <f>LEN(MID($N503,SUM($P503:P503)+1,IF(AND(($O503-SUM($P503:P503))&gt;39,OR(MID($G503,SUM($P503:P503)+40,1)="、",MID($G503,SUM($P503:P503)+40,1)="。")),40,39)))</f>
        <v>0</v>
      </c>
      <c r="R503" s="13">
        <f>LEN(MID($N503,SUM($P503:Q503)+1,IF(AND(($O503-SUM($P503:Q503))&gt;39,OR(MID($G503,SUM($P503:Q503)+40,1)="、",MID($G503,SUM($P503:Q503)+40,1)="。")),40,39)))</f>
        <v>0</v>
      </c>
      <c r="S503" s="13">
        <f>LEN(MID($N503,SUM($P503:R503)+1,IF(AND(($O503-SUM($P503:R503))&gt;39,OR(MID($G503,SUM($P503:R503)+40,1)="、",MID($G503,SUM($P503:R503)+40,1)="。")),40,39)))</f>
        <v>0</v>
      </c>
      <c r="T503" s="13">
        <f>LEN(MID($N503,SUM($P503:S503)+1,IF(AND(($O503-SUM($P503:S503))&gt;39,OR(MID($G503,SUM($P503:S503)+40,1)="、",MID($G503,SUM($P503:S503)+40,1)="。")),40,39)))</f>
        <v>0</v>
      </c>
      <c r="U503" s="13">
        <f>LEN(MID($N503,SUM($P503:T503)+1,IF(AND(($O503-SUM($P503:T503))&gt;39,OR(MID($G503,SUM($P503:T503)+40,1)="、",MID($G503,SUM($P503:T503)+40,1)="。")),40,39)))</f>
        <v>0</v>
      </c>
    </row>
    <row r="504" spans="8:21" ht="12.95" customHeight="1">
      <c r="H504" s="12" t="s">
        <v>46</v>
      </c>
      <c r="I504" s="12" t="s">
        <v>160</v>
      </c>
      <c r="J504" s="20">
        <v>1</v>
      </c>
      <c r="K504" s="12" t="str">
        <f>VLOOKUP(DBCS(J504),調査票入力!$B$6:$C$9,2,0)</f>
        <v>支援が不要</v>
      </c>
      <c r="L504" s="12" t="str">
        <f t="shared" si="0"/>
        <v/>
      </c>
      <c r="M504" s="12" t="str">
        <f t="shared" si="1"/>
        <v>支援不要</v>
      </c>
      <c r="N504" s="12" t="str">
        <f>IF($D42="","","　"&amp;SUBSTITUTE(IF(ASC(MID($D42,1,1))=" ",MID($D42,2,300),$D42),CHAR(10),""))</f>
        <v/>
      </c>
      <c r="O504" s="13">
        <f t="shared" si="2"/>
        <v>0</v>
      </c>
      <c r="P504" s="13">
        <f t="shared" si="3"/>
        <v>0</v>
      </c>
      <c r="Q504" s="13">
        <f>LEN(MID($N504,SUM($P504:P504)+1,IF(AND(($O504-SUM($P504:P504))&gt;39,OR(MID($G504,SUM($P504:P504)+40,1)="、",MID($G504,SUM($P504:P504)+40,1)="。")),40,39)))</f>
        <v>0</v>
      </c>
      <c r="R504" s="13">
        <f>LEN(MID($N504,SUM($P504:Q504)+1,IF(AND(($O504-SUM($P504:Q504))&gt;39,OR(MID($G504,SUM($P504:Q504)+40,1)="、",MID($G504,SUM($P504:Q504)+40,1)="。")),40,39)))</f>
        <v>0</v>
      </c>
      <c r="S504" s="13">
        <f>LEN(MID($N504,SUM($P504:R504)+1,IF(AND(($O504-SUM($P504:R504))&gt;39,OR(MID($G504,SUM($P504:R504)+40,1)="、",MID($G504,SUM($P504:R504)+40,1)="。")),40,39)))</f>
        <v>0</v>
      </c>
      <c r="T504" s="13">
        <f>LEN(MID($N504,SUM($P504:S504)+1,IF(AND(($O504-SUM($P504:S504))&gt;39,OR(MID($G504,SUM($P504:S504)+40,1)="、",MID($G504,SUM($P504:S504)+40,1)="。")),40,39)))</f>
        <v>0</v>
      </c>
      <c r="U504" s="13">
        <f>LEN(MID($N504,SUM($P504:T504)+1,IF(AND(($O504-SUM($P504:T504))&gt;39,OR(MID($G504,SUM($P504:T504)+40,1)="、",MID($G504,SUM($P504:T504)+40,1)="。")),40,39)))</f>
        <v>0</v>
      </c>
    </row>
    <row r="505" spans="8:21" ht="12.95" customHeight="1">
      <c r="H505" s="12" t="s">
        <v>47</v>
      </c>
      <c r="I505" s="12" t="s">
        <v>203</v>
      </c>
      <c r="J505" s="20">
        <v>1</v>
      </c>
      <c r="K505" s="12" t="str">
        <f>VLOOKUP(DBCS(J505),調査票入力!$B$6:$C$9,2,0)</f>
        <v>支援が不要</v>
      </c>
      <c r="L505" s="12" t="str">
        <f t="shared" si="0"/>
        <v/>
      </c>
      <c r="M505" s="12" t="str">
        <f t="shared" si="1"/>
        <v>支援不要</v>
      </c>
      <c r="N505" s="12" t="str">
        <f>IF($D48="","","　"&amp;SUBSTITUTE(IF(ASC(MID($D48,1,1))=" ",MID($D48,2,300),$D48),CHAR(10),""))</f>
        <v/>
      </c>
      <c r="O505" s="13">
        <f t="shared" si="2"/>
        <v>0</v>
      </c>
      <c r="P505" s="13">
        <f t="shared" si="3"/>
        <v>0</v>
      </c>
      <c r="Q505" s="13">
        <f>LEN(MID($N505,SUM($P505:P505)+1,IF(AND(($O505-SUM($P505:P505))&gt;39,OR(MID($G505,SUM($P505:P505)+40,1)="、",MID($G505,SUM($P505:P505)+40,1)="。")),40,39)))</f>
        <v>0</v>
      </c>
      <c r="R505" s="13">
        <f>LEN(MID($N505,SUM($P505:Q505)+1,IF(AND(($O505-SUM($P505:Q505))&gt;39,OR(MID($G505,SUM($P505:Q505)+40,1)="、",MID($G505,SUM($P505:Q505)+40,1)="。")),40,39)))</f>
        <v>0</v>
      </c>
      <c r="S505" s="13">
        <f>LEN(MID($N505,SUM($P505:R505)+1,IF(AND(($O505-SUM($P505:R505))&gt;39,OR(MID($G505,SUM($P505:R505)+40,1)="、",MID($G505,SUM($P505:R505)+40,1)="。")),40,39)))</f>
        <v>0</v>
      </c>
      <c r="T505" s="13">
        <f>LEN(MID($N505,SUM($P505:S505)+1,IF(AND(($O505-SUM($P505:S505))&gt;39,OR(MID($G505,SUM($P505:S505)+40,1)="、",MID($G505,SUM($P505:S505)+40,1)="。")),40,39)))</f>
        <v>0</v>
      </c>
      <c r="U505" s="13">
        <f>LEN(MID($N505,SUM($P505:T505)+1,IF(AND(($O505-SUM($P505:T505))&gt;39,OR(MID($G505,SUM($P505:T505)+40,1)="、",MID($G505,SUM($P505:T505)+40,1)="。")),40,39)))</f>
        <v>0</v>
      </c>
    </row>
    <row r="506" spans="8:21" ht="12.95" customHeight="1">
      <c r="H506" s="12" t="s">
        <v>48</v>
      </c>
      <c r="I506" s="12" t="s">
        <v>184</v>
      </c>
      <c r="J506" s="20">
        <v>1</v>
      </c>
      <c r="K506" s="12" t="str">
        <f>VLOOKUP(DBCS(J506),調査票入力!$B$6:$C$9,2,0)</f>
        <v>支援が不要</v>
      </c>
      <c r="L506" s="12" t="str">
        <f t="shared" si="0"/>
        <v/>
      </c>
      <c r="M506" s="12" t="str">
        <f t="shared" si="1"/>
        <v>支援不要</v>
      </c>
      <c r="N506" s="12" t="str">
        <f>IF($D54="","","　"&amp;SUBSTITUTE(IF(ASC(MID($D54,1,1))=" ",MID($D54,2,300),$D54),CHAR(10),""))</f>
        <v/>
      </c>
      <c r="O506" s="13">
        <f t="shared" si="2"/>
        <v>0</v>
      </c>
      <c r="P506" s="13">
        <f t="shared" si="3"/>
        <v>0</v>
      </c>
      <c r="Q506" s="13">
        <f>LEN(MID($N506,SUM($P506:P506)+1,IF(AND(($O506-SUM($P506:P506))&gt;39,OR(MID($G506,SUM($P506:P506)+40,1)="、",MID($G506,SUM($P506:P506)+40,1)="。")),40,39)))</f>
        <v>0</v>
      </c>
      <c r="R506" s="13">
        <f>LEN(MID($N506,SUM($P506:Q506)+1,IF(AND(($O506-SUM($P506:Q506))&gt;39,OR(MID($G506,SUM($P506:Q506)+40,1)="、",MID($G506,SUM($P506:Q506)+40,1)="。")),40,39)))</f>
        <v>0</v>
      </c>
      <c r="S506" s="13">
        <f>LEN(MID($N506,SUM($P506:R506)+1,IF(AND(($O506-SUM($P506:R506))&gt;39,OR(MID($G506,SUM($P506:R506)+40,1)="、",MID($G506,SUM($P506:R506)+40,1)="。")),40,39)))</f>
        <v>0</v>
      </c>
      <c r="T506" s="13">
        <f>LEN(MID($N506,SUM($P506:S506)+1,IF(AND(($O506-SUM($P506:S506))&gt;39,OR(MID($G506,SUM($P506:S506)+40,1)="、",MID($G506,SUM($P506:S506)+40,1)="。")),40,39)))</f>
        <v>0</v>
      </c>
      <c r="U506" s="13">
        <f>LEN(MID($N506,SUM($P506:T506)+1,IF(AND(($O506-SUM($P506:T506))&gt;39,OR(MID($G506,SUM($P506:T506)+40,1)="、",MID($G506,SUM($P506:T506)+40,1)="。")),40,39)))</f>
        <v>0</v>
      </c>
    </row>
    <row r="507" spans="8:21" ht="12.95" customHeight="1">
      <c r="H507" s="12" t="s">
        <v>49</v>
      </c>
      <c r="I507" s="12" t="s">
        <v>187</v>
      </c>
      <c r="J507" s="20">
        <v>1</v>
      </c>
      <c r="K507" s="12" t="str">
        <f>VLOOKUP(DBCS(J507),調査票入力!B6:C9,2,0)</f>
        <v>支援が不要</v>
      </c>
      <c r="L507" s="12" t="str">
        <f t="shared" si="0"/>
        <v/>
      </c>
      <c r="M507" s="12" t="str">
        <f t="shared" si="1"/>
        <v>支援不要</v>
      </c>
      <c r="N507" s="12" t="str">
        <f>IF($D60="","","　"&amp;SUBSTITUTE(IF(ASC(MID($D60,1,1))=" ",MID($D60,2,300),$D60),CHAR(10),""))</f>
        <v/>
      </c>
      <c r="O507" s="13">
        <f t="shared" si="2"/>
        <v>0</v>
      </c>
      <c r="P507" s="13">
        <f t="shared" si="3"/>
        <v>0</v>
      </c>
      <c r="Q507" s="13">
        <f>LEN(MID($N507,SUM($P507:P507)+1,IF(AND(($O507-SUM($P507:P507))&gt;39,OR(MID($G507,SUM($P507:P507)+40,1)="、",MID($G507,SUM($P507:P507)+40,1)="。")),40,39)))</f>
        <v>0</v>
      </c>
      <c r="R507" s="13">
        <f>LEN(MID($N507,SUM($P507:Q507)+1,IF(AND(($O507-SUM($P507:Q507))&gt;39,OR(MID($G507,SUM($P507:Q507)+40,1)="、",MID($G507,SUM($P507:Q507)+40,1)="。")),40,39)))</f>
        <v>0</v>
      </c>
      <c r="S507" s="13">
        <f>LEN(MID($N507,SUM($P507:R507)+1,IF(AND(($O507-SUM($P507:R507))&gt;39,OR(MID($G507,SUM($P507:R507)+40,1)="、",MID($G507,SUM($P507:R507)+40,1)="。")),40,39)))</f>
        <v>0</v>
      </c>
      <c r="T507" s="13">
        <f>LEN(MID($N507,SUM($P507:S507)+1,IF(AND(($O507-SUM($P507:S507))&gt;39,OR(MID($G507,SUM($P507:S507)+40,1)="、",MID($G507,SUM($P507:S507)+40,1)="。")),40,39)))</f>
        <v>0</v>
      </c>
      <c r="U507" s="13">
        <f>LEN(MID($N507,SUM($P507:T507)+1,IF(AND(($O507-SUM($P507:T507))&gt;39,OR(MID($G507,SUM($P507:T507)+40,1)="、",MID($G507,SUM($P507:T507)+40,1)="。")),40,39)))</f>
        <v>0</v>
      </c>
    </row>
    <row r="508" spans="8:21" ht="12.95" customHeight="1">
      <c r="H508" s="12" t="s">
        <v>50</v>
      </c>
      <c r="I508" s="12" t="s">
        <v>204</v>
      </c>
      <c r="J508" s="20">
        <v>1</v>
      </c>
      <c r="K508" s="12" t="str">
        <f>VLOOKUP(DBCS(J508),調査票入力!B66:C67,2,0)</f>
        <v>ない</v>
      </c>
      <c r="L508" s="12" t="str">
        <f>CHOOSE(J508,"","ある")</f>
        <v/>
      </c>
      <c r="M508" s="12" t="str">
        <f>CHOOSE(J508,"ない","ある")</f>
        <v>ない</v>
      </c>
      <c r="N508" s="12" t="str">
        <f>IF($D66="","","　"&amp;SUBSTITUTE(IF(ASC(MID($D66,1,1))=" ",MID($D66,2,300),$D66),CHAR(10),""))</f>
        <v/>
      </c>
      <c r="O508" s="13">
        <f t="shared" si="2"/>
        <v>0</v>
      </c>
      <c r="P508" s="13">
        <f t="shared" si="3"/>
        <v>0</v>
      </c>
      <c r="Q508" s="13">
        <f>LEN(MID($N508,SUM($P508:P508)+1,IF(AND(($O508-SUM($P508:P508))&gt;39,OR(MID($G508,SUM($P508:P508)+40,1)="、",MID($G508,SUM($P508:P508)+40,1)="。")),40,39)))</f>
        <v>0</v>
      </c>
      <c r="R508" s="13">
        <f>LEN(MID($N508,SUM($P508:Q508)+1,IF(AND(($O508-SUM($P508:Q508))&gt;39,OR(MID($G508,SUM($P508:Q508)+40,1)="、",MID($G508,SUM($P508:Q508)+40,1)="。")),40,39)))</f>
        <v>0</v>
      </c>
      <c r="S508" s="13">
        <f>LEN(MID($N508,SUM($P508:R508)+1,IF(AND(($O508-SUM($P508:R508))&gt;39,OR(MID($G508,SUM($P508:R508)+40,1)="、",MID($G508,SUM($P508:R508)+40,1)="。")),40,39)))</f>
        <v>0</v>
      </c>
      <c r="T508" s="13">
        <f>LEN(MID($N508,SUM($P508:S508)+1,IF(AND(($O508-SUM($P508:S508))&gt;39,OR(MID($G508,SUM($P508:S508)+40,1)="、",MID($G508,SUM($P508:S508)+40,1)="。")),40,39)))</f>
        <v>0</v>
      </c>
      <c r="U508" s="13">
        <f>LEN(MID($N508,SUM($P508:T508)+1,IF(AND(($O508-SUM($P508:T508))&gt;39,OR(MID($G508,SUM($P508:T508)+40,1)="、",MID($G508,SUM($P508:T508)+40,1)="。")),40,39)))</f>
        <v>0</v>
      </c>
    </row>
    <row r="509" spans="8:21" ht="12.95" customHeight="1">
      <c r="H509" s="12" t="s">
        <v>51</v>
      </c>
      <c r="I509" s="12" t="s">
        <v>205</v>
      </c>
      <c r="J509" s="20">
        <v>1</v>
      </c>
      <c r="K509" s="12" t="str">
        <f>VLOOKUP(DBCS(J509),調査票入力!B70:C72,2,0)</f>
        <v>支援が不要</v>
      </c>
      <c r="L509" s="12" t="str">
        <f>CHOOSE(J509,"","見守り等","全面支援")</f>
        <v/>
      </c>
      <c r="M509" s="12" t="str">
        <f>CHOOSE(J509,"支援不要","見守り等","全面支援")</f>
        <v>支援不要</v>
      </c>
      <c r="N509" s="12" t="str">
        <f>IF($D70="","","　"&amp;SUBSTITUTE(IF(ASC(MID($D70,1,1))=" ",MID($D70,2,300),$D70),CHAR(10),""))</f>
        <v/>
      </c>
      <c r="O509" s="13">
        <f t="shared" si="2"/>
        <v>0</v>
      </c>
      <c r="P509" s="13">
        <f t="shared" si="3"/>
        <v>0</v>
      </c>
      <c r="Q509" s="13">
        <f>LEN(MID($N509,SUM($P509:P509)+1,IF(AND(($O509-SUM($P509:P509))&gt;39,OR(MID($G509,SUM($P509:P509)+40,1)="、",MID($G509,SUM($P509:P509)+40,1)="。")),40,39)))</f>
        <v>0</v>
      </c>
      <c r="R509" s="13">
        <f>LEN(MID($N509,SUM($P509:Q509)+1,IF(AND(($O509-SUM($P509:Q509))&gt;39,OR(MID($G509,SUM($P509:Q509)+40,1)="、",MID($G509,SUM($P509:Q509)+40,1)="。")),40,39)))</f>
        <v>0</v>
      </c>
      <c r="S509" s="13">
        <f>LEN(MID($N509,SUM($P509:R509)+1,IF(AND(($O509-SUM($P509:R509))&gt;39,OR(MID($G509,SUM($P509:R509)+40,1)="、",MID($G509,SUM($P509:R509)+40,1)="。")),40,39)))</f>
        <v>0</v>
      </c>
      <c r="T509" s="13">
        <f>LEN(MID($N509,SUM($P509:S509)+1,IF(AND(($O509-SUM($P509:S509))&gt;39,OR(MID($G509,SUM($P509:S509)+40,1)="、",MID($G509,SUM($P509:S509)+40,1)="。")),40,39)))</f>
        <v>0</v>
      </c>
      <c r="U509" s="13">
        <f>LEN(MID($N509,SUM($P509:T509)+1,IF(AND(($O509-SUM($P509:T509))&gt;39,OR(MID($G509,SUM($P509:T509)+40,1)="、",MID($G509,SUM($P509:T509)+40,1)="。")),40,39)))</f>
        <v>0</v>
      </c>
    </row>
    <row r="510" spans="8:21" ht="12.95" customHeight="1">
      <c r="H510" s="12" t="s">
        <v>52</v>
      </c>
      <c r="I510" s="12" t="s">
        <v>193</v>
      </c>
      <c r="J510" s="20">
        <v>1</v>
      </c>
      <c r="K510" s="12" t="str">
        <f>VLOOKUP(DBCS(J510),調査票入力!B77:C79,2,0)</f>
        <v>支援が不要</v>
      </c>
      <c r="L510" s="12" t="str">
        <f t="shared" ref="L510:L525" si="4">CHOOSE(J510,"","部分支援","全面支援")</f>
        <v/>
      </c>
      <c r="M510" s="12" t="str">
        <f t="shared" ref="M510:M525" si="5">CHOOSE(J510,"支援不要","部分支援","全面支援")</f>
        <v>支援不要</v>
      </c>
      <c r="N510" s="12" t="str">
        <f>IF($D77="","","　"&amp;SUBSTITUTE(IF(ASC(MID($D77,1,1))=" ",MID($D77,2,300),$D77),CHAR(10),""))</f>
        <v/>
      </c>
      <c r="O510" s="13">
        <f t="shared" si="2"/>
        <v>0</v>
      </c>
      <c r="P510" s="13">
        <f t="shared" si="3"/>
        <v>0</v>
      </c>
      <c r="Q510" s="13">
        <f>LEN(MID($N510,SUM($P510:P510)+1,IF(AND(($O510-SUM($P510:P510))&gt;39,OR(MID($G510,SUM($P510:P510)+40,1)="、",MID($G510,SUM($P510:P510)+40,1)="。")),40,39)))</f>
        <v>0</v>
      </c>
      <c r="R510" s="13">
        <f>LEN(MID($N510,SUM($P510:Q510)+1,IF(AND(($O510-SUM($P510:Q510))&gt;39,OR(MID($G510,SUM($P510:Q510)+40,1)="、",MID($G510,SUM($P510:Q510)+40,1)="。")),40,39)))</f>
        <v>0</v>
      </c>
      <c r="S510" s="13">
        <f>LEN(MID($N510,SUM($P510:R510)+1,IF(AND(($O510-SUM($P510:R510))&gt;39,OR(MID($G510,SUM($P510:R510)+40,1)="、",MID($G510,SUM($P510:R510)+40,1)="。")),40,39)))</f>
        <v>0</v>
      </c>
      <c r="T510" s="13">
        <f>LEN(MID($N510,SUM($P510:S510)+1,IF(AND(($O510-SUM($P510:S510))&gt;39,OR(MID($G510,SUM($P510:S510)+40,1)="、",MID($G510,SUM($P510:S510)+40,1)="。")),40,39)))</f>
        <v>0</v>
      </c>
      <c r="U510" s="13">
        <f>LEN(MID($N510,SUM($P510:T510)+1,IF(AND(($O510-SUM($P510:T510))&gt;39,OR(MID($G510,SUM($P510:T510)+40,1)="、",MID($G510,SUM($P510:T510)+40,1)="。")),40,39)))</f>
        <v>0</v>
      </c>
    </row>
    <row r="511" spans="8:21" ht="12.95" customHeight="1">
      <c r="H511" s="12" t="s">
        <v>53</v>
      </c>
      <c r="I511" s="12" t="s">
        <v>173</v>
      </c>
      <c r="J511" s="20">
        <v>1</v>
      </c>
      <c r="K511" s="12" t="str">
        <f>VLOOKUP(DBCS(J511),調査票入力!B82:C84,2,0)</f>
        <v>支援が不要</v>
      </c>
      <c r="L511" s="12" t="str">
        <f t="shared" si="4"/>
        <v/>
      </c>
      <c r="M511" s="12" t="str">
        <f t="shared" si="5"/>
        <v>支援不要</v>
      </c>
      <c r="N511" s="12" t="str">
        <f>IF($D82="","","　"&amp;SUBSTITUTE(IF(ASC(MID($D82,1,1))=" ",MID($D82,2,300),$D82),CHAR(10),""))</f>
        <v/>
      </c>
      <c r="O511" s="13">
        <f t="shared" si="2"/>
        <v>0</v>
      </c>
      <c r="P511" s="13">
        <f t="shared" si="3"/>
        <v>0</v>
      </c>
      <c r="Q511" s="13">
        <f>LEN(MID($N511,SUM($P511:P511)+1,IF(AND(($O511-SUM($P511:P511))&gt;39,OR(MID($G511,SUM($P511:P511)+40,1)="、",MID($G511,SUM($P511:P511)+40,1)="。")),40,39)))</f>
        <v>0</v>
      </c>
      <c r="R511" s="13">
        <f>LEN(MID($N511,SUM($P511:Q511)+1,IF(AND(($O511-SUM($P511:Q511))&gt;39,OR(MID($G511,SUM($P511:Q511)+40,1)="、",MID($G511,SUM($P511:Q511)+40,1)="。")),40,39)))</f>
        <v>0</v>
      </c>
      <c r="S511" s="13">
        <f>LEN(MID($N511,SUM($P511:R511)+1,IF(AND(($O511-SUM($P511:R511))&gt;39,OR(MID($G511,SUM($P511:R511)+40,1)="、",MID($G511,SUM($P511:R511)+40,1)="。")),40,39)))</f>
        <v>0</v>
      </c>
      <c r="T511" s="13">
        <f>LEN(MID($N511,SUM($P511:S511)+1,IF(AND(($O511-SUM($P511:S511))&gt;39,OR(MID($G511,SUM($P511:S511)+40,1)="、",MID($G511,SUM($P511:S511)+40,1)="。")),40,39)))</f>
        <v>0</v>
      </c>
      <c r="U511" s="13">
        <f>LEN(MID($N511,SUM($P511:T511)+1,IF(AND(($O511-SUM($P511:T511))&gt;39,OR(MID($G511,SUM($P511:T511)+40,1)="、",MID($G511,SUM($P511:T511)+40,1)="。")),40,39)))</f>
        <v>0</v>
      </c>
    </row>
    <row r="512" spans="8:21" ht="12.95" customHeight="1">
      <c r="H512" s="12" t="s">
        <v>54</v>
      </c>
      <c r="I512" s="12" t="s">
        <v>166</v>
      </c>
      <c r="J512" s="20">
        <v>1</v>
      </c>
      <c r="K512" s="12" t="str">
        <f>VLOOKUP(DBCS(J512),調査票入力!B87:C89,2,0)</f>
        <v>支援が不要</v>
      </c>
      <c r="L512" s="12" t="str">
        <f t="shared" si="4"/>
        <v/>
      </c>
      <c r="M512" s="12" t="str">
        <f t="shared" si="5"/>
        <v>支援不要</v>
      </c>
      <c r="N512" s="12" t="str">
        <f>IF($D87="","","　"&amp;SUBSTITUTE(IF(ASC(MID($D87,1,1))=" ",MID($D87,2,300),$D87),CHAR(10),""))</f>
        <v/>
      </c>
      <c r="O512" s="13">
        <f t="shared" si="2"/>
        <v>0</v>
      </c>
      <c r="P512" s="13">
        <f t="shared" si="3"/>
        <v>0</v>
      </c>
      <c r="Q512" s="13">
        <f>LEN(MID($N512,SUM($P512:P512)+1,IF(AND(($O512-SUM($P512:P512))&gt;39,OR(MID($G512,SUM($P512:P512)+40,1)="、",MID($G512,SUM($P512:P512)+40,1)="。")),40,39)))</f>
        <v>0</v>
      </c>
      <c r="R512" s="13">
        <f>LEN(MID($N512,SUM($P512:Q512)+1,IF(AND(($O512-SUM($P512:Q512))&gt;39,OR(MID($G512,SUM($P512:Q512)+40,1)="、",MID($G512,SUM($P512:Q512)+40,1)="。")),40,39)))</f>
        <v>0</v>
      </c>
      <c r="S512" s="13">
        <f>LEN(MID($N512,SUM($P512:R512)+1,IF(AND(($O512-SUM($P512:R512))&gt;39,OR(MID($G512,SUM($P512:R512)+40,1)="、",MID($G512,SUM($P512:R512)+40,1)="。")),40,39)))</f>
        <v>0</v>
      </c>
      <c r="T512" s="13">
        <f>LEN(MID($N512,SUM($P512:S512)+1,IF(AND(($O512-SUM($P512:S512))&gt;39,OR(MID($G512,SUM($P512:S512)+40,1)="、",MID($G512,SUM($P512:S512)+40,1)="。")),40,39)))</f>
        <v>0</v>
      </c>
      <c r="U512" s="13">
        <f>LEN(MID($N512,SUM($P512:T512)+1,IF(AND(($O512-SUM($P512:T512))&gt;39,OR(MID($G512,SUM($P512:T512)+40,1)="、",MID($G512,SUM($P512:T512)+40,1)="。")),40,39)))</f>
        <v>0</v>
      </c>
    </row>
    <row r="513" spans="8:21" ht="12.95" customHeight="1">
      <c r="H513" s="12" t="s">
        <v>55</v>
      </c>
      <c r="I513" s="12" t="s">
        <v>182</v>
      </c>
      <c r="J513" s="21">
        <v>1</v>
      </c>
      <c r="K513" s="12" t="str">
        <f>VLOOKUP(DBCS(J513),調査票入力!B92:C94,2,0)</f>
        <v>支援が不要</v>
      </c>
      <c r="L513" s="12" t="str">
        <f t="shared" si="4"/>
        <v/>
      </c>
      <c r="M513" s="12" t="str">
        <f t="shared" si="5"/>
        <v>支援不要</v>
      </c>
      <c r="N513" s="12" t="str">
        <f>IF($D92="","","　"&amp;SUBSTITUTE(IF(ASC(MID($D92,1,1))=" ",MID($D92,2,300),$D92),CHAR(10),""))</f>
        <v/>
      </c>
      <c r="O513" s="13">
        <f t="shared" si="2"/>
        <v>0</v>
      </c>
      <c r="P513" s="13">
        <f t="shared" si="3"/>
        <v>0</v>
      </c>
      <c r="Q513" s="13">
        <f>LEN(MID($N513,SUM($P513:P513)+1,IF(AND(($O513-SUM($P513:P513))&gt;39,OR(MID($G513,SUM($P513:P513)+40,1)="、",MID($G513,SUM($P513:P513)+40,1)="。")),40,39)))</f>
        <v>0</v>
      </c>
      <c r="R513" s="13">
        <f>LEN(MID($N513,SUM($P513:Q513)+1,IF(AND(($O513-SUM($P513:Q513))&gt;39,OR(MID($G513,SUM($P513:Q513)+40,1)="、",MID($G513,SUM($P513:Q513)+40,1)="。")),40,39)))</f>
        <v>0</v>
      </c>
      <c r="S513" s="13">
        <f>LEN(MID($N513,SUM($P513:R513)+1,IF(AND(($O513-SUM($P513:R513))&gt;39,OR(MID($G513,SUM($P513:R513)+40,1)="、",MID($G513,SUM($P513:R513)+40,1)="。")),40,39)))</f>
        <v>0</v>
      </c>
      <c r="T513" s="13">
        <f>LEN(MID($N513,SUM($P513:S513)+1,IF(AND(($O513-SUM($P513:S513))&gt;39,OR(MID($G513,SUM($P513:S513)+40,1)="、",MID($G513,SUM($P513:S513)+40,1)="。")),40,39)))</f>
        <v>0</v>
      </c>
      <c r="U513" s="13">
        <f>LEN(MID($N513,SUM($P513:T513)+1,IF(AND(($O513-SUM($P513:T513))&gt;39,OR(MID($G513,SUM($P513:T513)+40,1)="、",MID($G513,SUM($P513:T513)+40,1)="。")),40,39)))</f>
        <v>0</v>
      </c>
    </row>
    <row r="514" spans="8:21" ht="12.95" customHeight="1">
      <c r="H514" s="12" t="s">
        <v>56</v>
      </c>
      <c r="I514" s="12" t="s">
        <v>183</v>
      </c>
      <c r="J514" s="20">
        <v>1</v>
      </c>
      <c r="K514" s="12" t="str">
        <f>VLOOKUP(DBCS(J514),調査票入力!B97:C99,2,0)</f>
        <v>支援が不要</v>
      </c>
      <c r="L514" s="12" t="str">
        <f t="shared" si="4"/>
        <v/>
      </c>
      <c r="M514" s="12" t="str">
        <f t="shared" si="5"/>
        <v>支援不要</v>
      </c>
      <c r="N514" s="12" t="str">
        <f>IF($D97="","","　"&amp;SUBSTITUTE(IF(ASC(MID($D97,1,1))=" ",MID($D97,2,300),$D97),CHAR(10),""))</f>
        <v/>
      </c>
      <c r="O514" s="13">
        <f t="shared" si="2"/>
        <v>0</v>
      </c>
      <c r="P514" s="13">
        <f t="shared" si="3"/>
        <v>0</v>
      </c>
      <c r="Q514" s="13">
        <f>LEN(MID($N514,SUM($P514:P514)+1,IF(AND(($O514-SUM($P514:P514))&gt;39,OR(MID($G514,SUM($P514:P514)+40,1)="、",MID($G514,SUM($P514:P514)+40,1)="。")),40,39)))</f>
        <v>0</v>
      </c>
      <c r="R514" s="13">
        <f>LEN(MID($N514,SUM($P514:Q514)+1,IF(AND(($O514-SUM($P514:Q514))&gt;39,OR(MID($G514,SUM($P514:Q514)+40,1)="、",MID($G514,SUM($P514:Q514)+40,1)="。")),40,39)))</f>
        <v>0</v>
      </c>
      <c r="S514" s="13">
        <f>LEN(MID($N514,SUM($P514:R514)+1,IF(AND(($O514-SUM($P514:R514))&gt;39,OR(MID($G514,SUM($P514:R514)+40,1)="、",MID($G514,SUM($P514:R514)+40,1)="。")),40,39)))</f>
        <v>0</v>
      </c>
      <c r="T514" s="13">
        <f>LEN(MID($N514,SUM($P514:S514)+1,IF(AND(($O514-SUM($P514:S514))&gt;39,OR(MID($G514,SUM($P514:S514)+40,1)="、",MID($G514,SUM($P514:S514)+40,1)="。")),40,39)))</f>
        <v>0</v>
      </c>
      <c r="U514" s="13">
        <f>LEN(MID($N514,SUM($P514:T514)+1,IF(AND(($O514-SUM($P514:T514))&gt;39,OR(MID($G514,SUM($P514:T514)+40,1)="、",MID($G514,SUM($P514:T514)+40,1)="。")),40,39)))</f>
        <v>0</v>
      </c>
    </row>
    <row r="515" spans="8:21" ht="12.95" customHeight="1">
      <c r="H515" s="12" t="s">
        <v>57</v>
      </c>
      <c r="I515" s="12" t="s">
        <v>206</v>
      </c>
      <c r="J515" s="20">
        <v>1</v>
      </c>
      <c r="K515" s="12" t="str">
        <f>VLOOKUP(DBCS(J515),調査票入力!B102:C104,2,0)</f>
        <v>支援が不要</v>
      </c>
      <c r="L515" s="12" t="str">
        <f t="shared" si="4"/>
        <v/>
      </c>
      <c r="M515" s="12" t="str">
        <f t="shared" si="5"/>
        <v>支援不要</v>
      </c>
      <c r="N515" s="12" t="str">
        <f>IF($D102="","","　"&amp;SUBSTITUTE(IF(ASC(MID($D102,1,1))=" ",MID($D102,2,300),$D102),CHAR(10),""))</f>
        <v/>
      </c>
      <c r="O515" s="13">
        <f t="shared" si="2"/>
        <v>0</v>
      </c>
      <c r="P515" s="13">
        <f t="shared" si="3"/>
        <v>0</v>
      </c>
      <c r="Q515" s="13">
        <f>LEN(MID($N515,SUM($P515:P515)+1,IF(AND(($O515-SUM($P515:P515))&gt;39,OR(MID($G515,SUM($P515:P515)+40,1)="、",MID($G515,SUM($P515:P515)+40,1)="。")),40,39)))</f>
        <v>0</v>
      </c>
      <c r="R515" s="13">
        <f>LEN(MID($N515,SUM($P515:Q515)+1,IF(AND(($O515-SUM($P515:Q515))&gt;39,OR(MID($G515,SUM($P515:Q515)+40,1)="、",MID($G515,SUM($P515:Q515)+40,1)="。")),40,39)))</f>
        <v>0</v>
      </c>
      <c r="S515" s="13">
        <f>LEN(MID($N515,SUM($P515:R515)+1,IF(AND(($O515-SUM($P515:R515))&gt;39,OR(MID($G515,SUM($P515:R515)+40,1)="、",MID($G515,SUM($P515:R515)+40,1)="。")),40,39)))</f>
        <v>0</v>
      </c>
      <c r="T515" s="13">
        <f>LEN(MID($N515,SUM($P515:S515)+1,IF(AND(($O515-SUM($P515:S515))&gt;39,OR(MID($G515,SUM($P515:S515)+40,1)="、",MID($G515,SUM($P515:S515)+40,1)="。")),40,39)))</f>
        <v>0</v>
      </c>
      <c r="U515" s="13">
        <f>LEN(MID($N515,SUM($P515:T515)+1,IF(AND(($O515-SUM($P515:T515))&gt;39,OR(MID($G515,SUM($P515:T515)+40,1)="、",MID($G515,SUM($P515:T515)+40,1)="。")),40,39)))</f>
        <v>0</v>
      </c>
    </row>
    <row r="516" spans="8:21" ht="12.95" customHeight="1">
      <c r="H516" s="12" t="s">
        <v>58</v>
      </c>
      <c r="I516" s="12" t="s">
        <v>185</v>
      </c>
      <c r="J516" s="20">
        <v>1</v>
      </c>
      <c r="K516" s="12" t="str">
        <f>VLOOKUP(DBCS(J516),調査票入力!B107:C109,2,0)</f>
        <v>支援が不要</v>
      </c>
      <c r="L516" s="12" t="str">
        <f t="shared" si="4"/>
        <v/>
      </c>
      <c r="M516" s="12" t="str">
        <f t="shared" si="5"/>
        <v>支援不要</v>
      </c>
      <c r="N516" s="12" t="str">
        <f>IF($D107="","","　"&amp;SUBSTITUTE(IF(ASC(MID($D107,1,1))=" ",MID($D107,2,300),$D107),CHAR(10),""))</f>
        <v/>
      </c>
      <c r="O516" s="13">
        <f t="shared" si="2"/>
        <v>0</v>
      </c>
      <c r="P516" s="13">
        <f t="shared" si="3"/>
        <v>0</v>
      </c>
      <c r="Q516" s="13">
        <f>LEN(MID($N516,SUM($P516:P516)+1,IF(AND(($O516-SUM($P516:P516))&gt;39,OR(MID($G516,SUM($P516:P516)+40,1)="、",MID($G516,SUM($P516:P516)+40,1)="。")),40,39)))</f>
        <v>0</v>
      </c>
      <c r="R516" s="13">
        <f>LEN(MID($N516,SUM($P516:Q516)+1,IF(AND(($O516-SUM($P516:Q516))&gt;39,OR(MID($G516,SUM($P516:Q516)+40,1)="、",MID($G516,SUM($P516:Q516)+40,1)="。")),40,39)))</f>
        <v>0</v>
      </c>
      <c r="S516" s="13">
        <f>LEN(MID($N516,SUM($P516:R516)+1,IF(AND(($O516-SUM($P516:R516))&gt;39,OR(MID($G516,SUM($P516:R516)+40,1)="、",MID($G516,SUM($P516:R516)+40,1)="。")),40,39)))</f>
        <v>0</v>
      </c>
      <c r="T516" s="13">
        <f>LEN(MID($N516,SUM($P516:S516)+1,IF(AND(($O516-SUM($P516:S516))&gt;39,OR(MID($G516,SUM($P516:S516)+40,1)="、",MID($G516,SUM($P516:S516)+40,1)="。")),40,39)))</f>
        <v>0</v>
      </c>
      <c r="U516" s="13">
        <f>LEN(MID($N516,SUM($P516:T516)+1,IF(AND(($O516-SUM($P516:T516))&gt;39,OR(MID($G516,SUM($P516:T516)+40,1)="、",MID($G516,SUM($P516:T516)+40,1)="。")),40,39)))</f>
        <v>0</v>
      </c>
    </row>
    <row r="517" spans="8:21" ht="12.95" customHeight="1">
      <c r="H517" s="12" t="s">
        <v>59</v>
      </c>
      <c r="I517" s="12" t="s">
        <v>158</v>
      </c>
      <c r="J517" s="20">
        <v>1</v>
      </c>
      <c r="K517" s="12" t="str">
        <f>VLOOKUP(DBCS(J517),調査票入力!B112:C114,2,0)</f>
        <v>支援が不要</v>
      </c>
      <c r="L517" s="12" t="str">
        <f t="shared" si="4"/>
        <v/>
      </c>
      <c r="M517" s="12" t="str">
        <f t="shared" si="5"/>
        <v>支援不要</v>
      </c>
      <c r="N517" s="12" t="str">
        <f>IF($D112="","","　"&amp;SUBSTITUTE(IF(ASC(MID($D112,1,1))=" ",MID($D112,2,300),$D112),CHAR(10),""))</f>
        <v/>
      </c>
      <c r="O517" s="13">
        <f t="shared" si="2"/>
        <v>0</v>
      </c>
      <c r="P517" s="13">
        <f t="shared" si="3"/>
        <v>0</v>
      </c>
      <c r="Q517" s="13">
        <f>LEN(MID($N517,SUM($P517:P517)+1,IF(AND(($O517-SUM($P517:P517))&gt;39,OR(MID($G517,SUM($P517:P517)+40,1)="、",MID($G517,SUM($P517:P517)+40,1)="。")),40,39)))</f>
        <v>0</v>
      </c>
      <c r="R517" s="13">
        <f>LEN(MID($N517,SUM($P517:Q517)+1,IF(AND(($O517-SUM($P517:Q517))&gt;39,OR(MID($G517,SUM($P517:Q517)+40,1)="、",MID($G517,SUM($P517:Q517)+40,1)="。")),40,39)))</f>
        <v>0</v>
      </c>
      <c r="S517" s="13">
        <f>LEN(MID($N517,SUM($P517:R517)+1,IF(AND(($O517-SUM($P517:R517))&gt;39,OR(MID($G517,SUM($P517:R517)+40,1)="、",MID($G517,SUM($P517:R517)+40,1)="。")),40,39)))</f>
        <v>0</v>
      </c>
      <c r="T517" s="13">
        <f>LEN(MID($N517,SUM($P517:S517)+1,IF(AND(($O517-SUM($P517:S517))&gt;39,OR(MID($G517,SUM($P517:S517)+40,1)="、",MID($G517,SUM($P517:S517)+40,1)="。")),40,39)))</f>
        <v>0</v>
      </c>
      <c r="U517" s="13">
        <f>LEN(MID($N517,SUM($P517:T517)+1,IF(AND(($O517-SUM($P517:T517))&gt;39,OR(MID($G517,SUM($P517:T517)+40,1)="、",MID($G517,SUM($P517:T517)+40,1)="。")),40,39)))</f>
        <v>0</v>
      </c>
    </row>
    <row r="518" spans="8:21" ht="12.95" customHeight="1">
      <c r="H518" s="12" t="s">
        <v>60</v>
      </c>
      <c r="I518" s="12" t="s">
        <v>207</v>
      </c>
      <c r="J518" s="20">
        <v>1</v>
      </c>
      <c r="K518" s="12" t="str">
        <f>VLOOKUP(DBCS(J518),調査票入力!B117:C119,2,0)</f>
        <v>支援が不要</v>
      </c>
      <c r="L518" s="12" t="str">
        <f t="shared" si="4"/>
        <v/>
      </c>
      <c r="M518" s="12" t="str">
        <f t="shared" si="5"/>
        <v>支援不要</v>
      </c>
      <c r="N518" s="12" t="str">
        <f>IF($D117="","","　"&amp;SUBSTITUTE(IF(ASC(MID($D117,1,1))=" ",MID($D117,2,300),$D117),CHAR(10),""))</f>
        <v/>
      </c>
      <c r="O518" s="13">
        <f t="shared" si="2"/>
        <v>0</v>
      </c>
      <c r="P518" s="13">
        <f t="shared" si="3"/>
        <v>0</v>
      </c>
      <c r="Q518" s="13">
        <f>LEN(MID($N518,SUM($P518:P518)+1,IF(AND(($O518-SUM($P518:P518))&gt;39,OR(MID($G518,SUM($P518:P518)+40,1)="、",MID($G518,SUM($P518:P518)+40,1)="。")),40,39)))</f>
        <v>0</v>
      </c>
      <c r="R518" s="13">
        <f>LEN(MID($N518,SUM($P518:Q518)+1,IF(AND(($O518-SUM($P518:Q518))&gt;39,OR(MID($G518,SUM($P518:Q518)+40,1)="、",MID($G518,SUM($P518:Q518)+40,1)="。")),40,39)))</f>
        <v>0</v>
      </c>
      <c r="S518" s="13">
        <f>LEN(MID($N518,SUM($P518:R518)+1,IF(AND(($O518-SUM($P518:R518))&gt;39,OR(MID($G518,SUM($P518:R518)+40,1)="、",MID($G518,SUM($P518:R518)+40,1)="。")),40,39)))</f>
        <v>0</v>
      </c>
      <c r="T518" s="13">
        <f>LEN(MID($N518,SUM($P518:S518)+1,IF(AND(($O518-SUM($P518:S518))&gt;39,OR(MID($G518,SUM($P518:S518)+40,1)="、",MID($G518,SUM($P518:S518)+40,1)="。")),40,39)))</f>
        <v>0</v>
      </c>
      <c r="U518" s="13">
        <f>LEN(MID($N518,SUM($P518:T518)+1,IF(AND(($O518-SUM($P518:T518))&gt;39,OR(MID($G518,SUM($P518:T518)+40,1)="、",MID($G518,SUM($P518:T518)+40,1)="。")),40,39)))</f>
        <v>0</v>
      </c>
    </row>
    <row r="519" spans="8:21" ht="12.95" customHeight="1">
      <c r="H519" s="12" t="s">
        <v>61</v>
      </c>
      <c r="I519" s="12" t="s">
        <v>163</v>
      </c>
      <c r="J519" s="20">
        <v>1</v>
      </c>
      <c r="K519" s="12" t="str">
        <f>VLOOKUP(DBCS(J519),調査票入力!B122:C124,2,0)</f>
        <v>支援が不要</v>
      </c>
      <c r="L519" s="12" t="str">
        <f t="shared" si="4"/>
        <v/>
      </c>
      <c r="M519" s="12" t="str">
        <f t="shared" si="5"/>
        <v>支援不要</v>
      </c>
      <c r="N519" s="12" t="str">
        <f>IF($D122="","","　"&amp;SUBSTITUTE(IF(ASC(MID($D122,1,1))=" ",MID($D122,2,300),$D122),CHAR(10),""))</f>
        <v/>
      </c>
      <c r="O519" s="13">
        <f t="shared" si="2"/>
        <v>0</v>
      </c>
      <c r="P519" s="13">
        <f t="shared" si="3"/>
        <v>0</v>
      </c>
      <c r="Q519" s="13">
        <f>LEN(MID($N519,SUM($P519:P519)+1,IF(AND(($O519-SUM($P519:P519))&gt;39,OR(MID($G519,SUM($P519:P519)+40,1)="、",MID($G519,SUM($P519:P519)+40,1)="。")),40,39)))</f>
        <v>0</v>
      </c>
      <c r="R519" s="13">
        <f>LEN(MID($N519,SUM($P519:Q519)+1,IF(AND(($O519-SUM($P519:Q519))&gt;39,OR(MID($G519,SUM($P519:Q519)+40,1)="、",MID($G519,SUM($P519:Q519)+40,1)="。")),40,39)))</f>
        <v>0</v>
      </c>
      <c r="S519" s="13">
        <f>LEN(MID($N519,SUM($P519:R519)+1,IF(AND(($O519-SUM($P519:R519))&gt;39,OR(MID($G519,SUM($P519:R519)+40,1)="、",MID($G519,SUM($P519:R519)+40,1)="。")),40,39)))</f>
        <v>0</v>
      </c>
      <c r="T519" s="13">
        <f>LEN(MID($N519,SUM($P519:S519)+1,IF(AND(($O519-SUM($P519:S519))&gt;39,OR(MID($G519,SUM($P519:S519)+40,1)="、",MID($G519,SUM($P519:S519)+40,1)="。")),40,39)))</f>
        <v>0</v>
      </c>
      <c r="U519" s="13">
        <f>LEN(MID($N519,SUM($P519:T519)+1,IF(AND(($O519-SUM($P519:T519))&gt;39,OR(MID($G519,SUM($P519:T519)+40,1)="、",MID($G519,SUM($P519:T519)+40,1)="。")),40,39)))</f>
        <v>0</v>
      </c>
    </row>
    <row r="520" spans="8:21" ht="12.95" customHeight="1">
      <c r="H520" s="12" t="s">
        <v>62</v>
      </c>
      <c r="I520" s="12" t="s">
        <v>208</v>
      </c>
      <c r="J520" s="20">
        <v>1</v>
      </c>
      <c r="K520" s="12" t="str">
        <f>VLOOKUP(DBCS(J520),調査票入力!B127:C129,2,0)</f>
        <v>支援が不要</v>
      </c>
      <c r="L520" s="12" t="str">
        <f t="shared" si="4"/>
        <v/>
      </c>
      <c r="M520" s="12" t="str">
        <f t="shared" si="5"/>
        <v>支援不要</v>
      </c>
      <c r="N520" s="12" t="str">
        <f>IF($D127="","","　"&amp;SUBSTITUTE(IF(ASC(MID($D127,1,1))=" ",MID($D127,2,300),$D127),CHAR(10),""))</f>
        <v/>
      </c>
      <c r="O520" s="13">
        <f t="shared" si="2"/>
        <v>0</v>
      </c>
      <c r="P520" s="13">
        <f t="shared" si="3"/>
        <v>0</v>
      </c>
      <c r="Q520" s="13">
        <f>LEN(MID($N520,SUM($P520:P520)+1,IF(AND(($O520-SUM($P520:P520))&gt;39,OR(MID($G520,SUM($P520:P520)+40,1)="、",MID($G520,SUM($P520:P520)+40,1)="。")),40,39)))</f>
        <v>0</v>
      </c>
      <c r="R520" s="13">
        <f>LEN(MID($N520,SUM($P520:Q520)+1,IF(AND(($O520-SUM($P520:Q520))&gt;39,OR(MID($G520,SUM($P520:Q520)+40,1)="、",MID($G520,SUM($P520:Q520)+40,1)="。")),40,39)))</f>
        <v>0</v>
      </c>
      <c r="S520" s="13">
        <f>LEN(MID($N520,SUM($P520:R520)+1,IF(AND(($O520-SUM($P520:R520))&gt;39,OR(MID($G520,SUM($P520:R520)+40,1)="、",MID($G520,SUM($P520:R520)+40,1)="。")),40,39)))</f>
        <v>0</v>
      </c>
      <c r="T520" s="13">
        <f>LEN(MID($N520,SUM($P520:S520)+1,IF(AND(($O520-SUM($P520:S520))&gt;39,OR(MID($G520,SUM($P520:S520)+40,1)="、",MID($G520,SUM($P520:S520)+40,1)="。")),40,39)))</f>
        <v>0</v>
      </c>
      <c r="U520" s="13">
        <f>LEN(MID($N520,SUM($P520:T520)+1,IF(AND(($O520-SUM($P520:T520))&gt;39,OR(MID($G520,SUM($P520:T520)+40,1)="、",MID($G520,SUM($P520:T520)+40,1)="。")),40,39)))</f>
        <v>0</v>
      </c>
    </row>
    <row r="521" spans="8:21" ht="12.95" customHeight="1">
      <c r="H521" s="12" t="s">
        <v>63</v>
      </c>
      <c r="I521" s="12" t="s">
        <v>167</v>
      </c>
      <c r="J521" s="20">
        <v>1</v>
      </c>
      <c r="K521" s="12" t="str">
        <f>VLOOKUP(DBCS(J521),調査票入力!B132:C134,2,0)</f>
        <v>支援が不要</v>
      </c>
      <c r="L521" s="12" t="str">
        <f t="shared" si="4"/>
        <v/>
      </c>
      <c r="M521" s="12" t="str">
        <f t="shared" si="5"/>
        <v>支援不要</v>
      </c>
      <c r="N521" s="12" t="str">
        <f>IF($D132="","","　"&amp;SUBSTITUTE(IF(ASC(MID($D132,1,1))=" ",MID($D132,2,300),$D132),CHAR(10),""))</f>
        <v/>
      </c>
      <c r="O521" s="13">
        <f t="shared" si="2"/>
        <v>0</v>
      </c>
      <c r="P521" s="13">
        <f t="shared" si="3"/>
        <v>0</v>
      </c>
      <c r="Q521" s="13">
        <f>LEN(MID($N521,SUM($P521:P521)+1,IF(AND(($O521-SUM($P521:P521))&gt;39,OR(MID($G521,SUM($P521:P521)+40,1)="、",MID($G521,SUM($P521:P521)+40,1)="。")),40,39)))</f>
        <v>0</v>
      </c>
      <c r="R521" s="13">
        <f>LEN(MID($N521,SUM($P521:Q521)+1,IF(AND(($O521-SUM($P521:Q521))&gt;39,OR(MID($G521,SUM($P521:Q521)+40,1)="、",MID($G521,SUM($P521:Q521)+40,1)="。")),40,39)))</f>
        <v>0</v>
      </c>
      <c r="S521" s="13">
        <f>LEN(MID($N521,SUM($P521:R521)+1,IF(AND(($O521-SUM($P521:R521))&gt;39,OR(MID($G521,SUM($P521:R521)+40,1)="、",MID($G521,SUM($P521:R521)+40,1)="。")),40,39)))</f>
        <v>0</v>
      </c>
      <c r="T521" s="13">
        <f>LEN(MID($N521,SUM($P521:S521)+1,IF(AND(($O521-SUM($P521:S521))&gt;39,OR(MID($G521,SUM($P521:S521)+40,1)="、",MID($G521,SUM($P521:S521)+40,1)="。")),40,39)))</f>
        <v>0</v>
      </c>
      <c r="U521" s="13">
        <f>LEN(MID($N521,SUM($P521:T521)+1,IF(AND(($O521-SUM($P521:T521))&gt;39,OR(MID($G521,SUM($P521:T521)+40,1)="、",MID($G521,SUM($P521:T521)+40,1)="。")),40,39)))</f>
        <v>0</v>
      </c>
    </row>
    <row r="522" spans="8:21" ht="12.95" customHeight="1">
      <c r="H522" s="12" t="s">
        <v>64</v>
      </c>
      <c r="I522" s="12" t="s">
        <v>168</v>
      </c>
      <c r="J522" s="20">
        <v>1</v>
      </c>
      <c r="K522" s="12" t="str">
        <f>VLOOKUP(DBCS(J522),調査票入力!B137:C139,2,0)</f>
        <v>支援が不要</v>
      </c>
      <c r="L522" s="12" t="str">
        <f t="shared" si="4"/>
        <v/>
      </c>
      <c r="M522" s="12" t="str">
        <f t="shared" si="5"/>
        <v>支援不要</v>
      </c>
      <c r="N522" s="12" t="str">
        <f>IF($D137="","","　"&amp;SUBSTITUTE(IF(ASC(MID($D137,1,1))=" ",MID($D137,2,300),$D137),CHAR(10),""))</f>
        <v/>
      </c>
      <c r="O522" s="13">
        <f t="shared" si="2"/>
        <v>0</v>
      </c>
      <c r="P522" s="13">
        <f t="shared" si="3"/>
        <v>0</v>
      </c>
      <c r="Q522" s="13">
        <f>LEN(MID($N522,SUM($P522:P522)+1,IF(AND(($O522-SUM($P522:P522))&gt;39,OR(MID($G522,SUM($P522:P522)+40,1)="、",MID($G522,SUM($P522:P522)+40,1)="。")),40,39)))</f>
        <v>0</v>
      </c>
      <c r="R522" s="13">
        <f>LEN(MID($N522,SUM($P522:Q522)+1,IF(AND(($O522-SUM($P522:Q522))&gt;39,OR(MID($G522,SUM($P522:Q522)+40,1)="、",MID($G522,SUM($P522:Q522)+40,1)="。")),40,39)))</f>
        <v>0</v>
      </c>
      <c r="S522" s="13">
        <f>LEN(MID($N522,SUM($P522:R522)+1,IF(AND(($O522-SUM($P522:R522))&gt;39,OR(MID($G522,SUM($P522:R522)+40,1)="、",MID($G522,SUM($P522:R522)+40,1)="。")),40,39)))</f>
        <v>0</v>
      </c>
      <c r="T522" s="13">
        <f>LEN(MID($N522,SUM($P522:S522)+1,IF(AND(($O522-SUM($P522:S522))&gt;39,OR(MID($G522,SUM($P522:S522)+40,1)="、",MID($G522,SUM($P522:S522)+40,1)="。")),40,39)))</f>
        <v>0</v>
      </c>
      <c r="U522" s="13">
        <f>LEN(MID($N522,SUM($P522:T522)+1,IF(AND(($O522-SUM($P522:T522))&gt;39,OR(MID($G522,SUM($P522:T522)+40,1)="、",MID($G522,SUM($P522:T522)+40,1)="。")),40,39)))</f>
        <v>0</v>
      </c>
    </row>
    <row r="523" spans="8:21" ht="12.95" customHeight="1">
      <c r="H523" s="12" t="s">
        <v>65</v>
      </c>
      <c r="I523" s="12" t="s">
        <v>165</v>
      </c>
      <c r="J523" s="20">
        <v>1</v>
      </c>
      <c r="K523" s="12" t="str">
        <f>VLOOKUP(DBCS(J523),調査票入力!B142:C144,2,0)</f>
        <v>支援が不要</v>
      </c>
      <c r="L523" s="12" t="str">
        <f t="shared" si="4"/>
        <v/>
      </c>
      <c r="M523" s="12" t="str">
        <f t="shared" si="5"/>
        <v>支援不要</v>
      </c>
      <c r="N523" s="12" t="str">
        <f>IF($D142="","","　"&amp;SUBSTITUTE(IF(ASC(MID($D142,1,1))=" ",MID($D142,2,300),$D142),CHAR(10),""))</f>
        <v/>
      </c>
      <c r="O523" s="13">
        <f t="shared" si="2"/>
        <v>0</v>
      </c>
      <c r="P523" s="13">
        <f t="shared" si="3"/>
        <v>0</v>
      </c>
      <c r="Q523" s="13">
        <f>LEN(MID($N523,SUM($P523:P523)+1,IF(AND(($O523-SUM($P523:P523))&gt;39,OR(MID($G523,SUM($P523:P523)+40,1)="、",MID($G523,SUM($P523:P523)+40,1)="。")),40,39)))</f>
        <v>0</v>
      </c>
      <c r="R523" s="13">
        <f>LEN(MID($N523,SUM($P523:Q523)+1,IF(AND(($O523-SUM($P523:Q523))&gt;39,OR(MID($G523,SUM($P523:Q523)+40,1)="、",MID($G523,SUM($P523:Q523)+40,1)="。")),40,39)))</f>
        <v>0</v>
      </c>
      <c r="S523" s="13">
        <f>LEN(MID($N523,SUM($P523:R523)+1,IF(AND(($O523-SUM($P523:R523))&gt;39,OR(MID($G523,SUM($P523:R523)+40,1)="、",MID($G523,SUM($P523:R523)+40,1)="。")),40,39)))</f>
        <v>0</v>
      </c>
      <c r="T523" s="13">
        <f>LEN(MID($N523,SUM($P523:S523)+1,IF(AND(($O523-SUM($P523:S523))&gt;39,OR(MID($G523,SUM($P523:S523)+40,1)="、",MID($G523,SUM($P523:S523)+40,1)="。")),40,39)))</f>
        <v>0</v>
      </c>
      <c r="U523" s="13">
        <f>LEN(MID($N523,SUM($P523:T523)+1,IF(AND(($O523-SUM($P523:T523))&gt;39,OR(MID($G523,SUM($P523:T523)+40,1)="、",MID($G523,SUM($P523:T523)+40,1)="。")),40,39)))</f>
        <v>0</v>
      </c>
    </row>
    <row r="524" spans="8:21" ht="12.95" customHeight="1">
      <c r="H524" s="12" t="s">
        <v>66</v>
      </c>
      <c r="I524" s="12" t="s">
        <v>164</v>
      </c>
      <c r="J524" s="20">
        <v>1</v>
      </c>
      <c r="K524" s="12" t="str">
        <f>VLOOKUP(DBCS(J524),調査票入力!B147:C149,2,0)</f>
        <v>支援が不要</v>
      </c>
      <c r="L524" s="12" t="str">
        <f t="shared" si="4"/>
        <v/>
      </c>
      <c r="M524" s="12" t="str">
        <f t="shared" si="5"/>
        <v>支援不要</v>
      </c>
      <c r="N524" s="12" t="str">
        <f>IF($D147="","","　"&amp;SUBSTITUTE(IF(ASC(MID($D147,1,1))=" ",MID($D147,2,300),$D147),CHAR(10),""))</f>
        <v/>
      </c>
      <c r="O524" s="13">
        <f t="shared" si="2"/>
        <v>0</v>
      </c>
      <c r="P524" s="13">
        <f t="shared" si="3"/>
        <v>0</v>
      </c>
      <c r="Q524" s="13">
        <f>LEN(MID($N524,SUM($P524:P524)+1,IF(AND(($O524-SUM($P524:P524))&gt;39,OR(MID($G524,SUM($P524:P524)+40,1)="、",MID($G524,SUM($P524:P524)+40,1)="。")),40,39)))</f>
        <v>0</v>
      </c>
      <c r="R524" s="13">
        <f>LEN(MID($N524,SUM($P524:Q524)+1,IF(AND(($O524-SUM($P524:Q524))&gt;39,OR(MID($G524,SUM($P524:Q524)+40,1)="、",MID($G524,SUM($P524:Q524)+40,1)="。")),40,39)))</f>
        <v>0</v>
      </c>
      <c r="S524" s="13">
        <f>LEN(MID($N524,SUM($P524:R524)+1,IF(AND(($O524-SUM($P524:R524))&gt;39,OR(MID($G524,SUM($P524:R524)+40,1)="、",MID($G524,SUM($P524:R524)+40,1)="。")),40,39)))</f>
        <v>0</v>
      </c>
      <c r="T524" s="13">
        <f>LEN(MID($N524,SUM($P524:S524)+1,IF(AND(($O524-SUM($P524:S524))&gt;39,OR(MID($G524,SUM($P524:S524)+40,1)="、",MID($G524,SUM($P524:S524)+40,1)="。")),40,39)))</f>
        <v>0</v>
      </c>
      <c r="U524" s="13">
        <f>LEN(MID($N524,SUM($P524:T524)+1,IF(AND(($O524-SUM($P524:T524))&gt;39,OR(MID($G524,SUM($P524:T524)+40,1)="、",MID($G524,SUM($P524:T524)+40,1)="。")),40,39)))</f>
        <v>0</v>
      </c>
    </row>
    <row r="525" spans="8:21" ht="12.95" customHeight="1">
      <c r="H525" s="12" t="s">
        <v>67</v>
      </c>
      <c r="I525" s="12" t="s">
        <v>174</v>
      </c>
      <c r="J525" s="20">
        <v>1</v>
      </c>
      <c r="K525" s="12" t="str">
        <f>VLOOKUP(DBCS(J525),調査票入力!B152:C154,2,0)</f>
        <v>支援が不要</v>
      </c>
      <c r="L525" s="12" t="str">
        <f t="shared" si="4"/>
        <v/>
      </c>
      <c r="M525" s="12" t="str">
        <f t="shared" si="5"/>
        <v>支援不要</v>
      </c>
      <c r="N525" s="12" t="str">
        <f>IF($D152="","","　"&amp;SUBSTITUTE(IF(ASC(MID($D152,1,1))=" ",MID($D152,2,300),$D152),CHAR(10),""))</f>
        <v/>
      </c>
      <c r="O525" s="13">
        <f t="shared" si="2"/>
        <v>0</v>
      </c>
      <c r="P525" s="13">
        <f t="shared" si="3"/>
        <v>0</v>
      </c>
      <c r="Q525" s="13">
        <f>LEN(MID($N525,SUM($P525:P525)+1,IF(AND(($O525-SUM($P525:P525))&gt;39,OR(MID($G525,SUM($P525:P525)+40,1)="、",MID($G525,SUM($P525:P525)+40,1)="。")),40,39)))</f>
        <v>0</v>
      </c>
      <c r="R525" s="13">
        <f>LEN(MID($N525,SUM($P525:Q525)+1,IF(AND(($O525-SUM($P525:Q525))&gt;39,OR(MID($G525,SUM($P525:Q525)+40,1)="、",MID($G525,SUM($P525:Q525)+40,1)="。")),40,39)))</f>
        <v>0</v>
      </c>
      <c r="S525" s="13">
        <f>LEN(MID($N525,SUM($P525:R525)+1,IF(AND(($O525-SUM($P525:R525))&gt;39,OR(MID($G525,SUM($P525:R525)+40,1)="、",MID($G525,SUM($P525:R525)+40,1)="。")),40,39)))</f>
        <v>0</v>
      </c>
      <c r="T525" s="13">
        <f>LEN(MID($N525,SUM($P525:S525)+1,IF(AND(($O525-SUM($P525:S525))&gt;39,OR(MID($G525,SUM($P525:S525)+40,1)="、",MID($G525,SUM($P525:S525)+40,1)="。")),40,39)))</f>
        <v>0</v>
      </c>
      <c r="U525" s="13">
        <f>LEN(MID($N525,SUM($P525:T525)+1,IF(AND(($O525-SUM($P525:T525))&gt;39,OR(MID($G525,SUM($P525:T525)+40,1)="、",MID($G525,SUM($P525:T525)+40,1)="。")),40,39)))</f>
        <v>0</v>
      </c>
    </row>
    <row r="526" spans="8:21" ht="12.95" customHeight="1">
      <c r="H526" s="12" t="s">
        <v>68</v>
      </c>
      <c r="I526" s="12" t="s">
        <v>177</v>
      </c>
      <c r="J526" s="20">
        <v>1</v>
      </c>
      <c r="K526" s="12" t="str">
        <f>VLOOKUP(DBCS(J526),調査票入力!B159:C164,2,0)</f>
        <v>日常生活に支障がない</v>
      </c>
      <c r="L526" s="12" t="str">
        <f>CHOOSE(J526,"","１ｍ先が見える","目の前が見える","ほとんど見えず","全く見えず","判断不能")</f>
        <v/>
      </c>
      <c r="M526" s="12" t="str">
        <f>CHOOSE(J526,"生活に支障なし","１ｍ先が見える","目の前が見える","ほとんど見えず","全く見えず","判断不能")</f>
        <v>生活に支障なし</v>
      </c>
      <c r="N526" s="12" t="str">
        <f>IF($F159="","","　"&amp;SUBSTITUTE(IF(ASC(MID($F159,1,1))=" ",MID($F159,2,300),$F159),CHAR(10),""))</f>
        <v/>
      </c>
      <c r="O526" s="13">
        <f t="shared" si="2"/>
        <v>0</v>
      </c>
      <c r="P526" s="13">
        <f t="shared" si="3"/>
        <v>0</v>
      </c>
      <c r="Q526" s="13">
        <f>LEN(MID($N526,SUM($P526:P526)+1,IF(AND(($O526-SUM($P526:P526))&gt;39,OR(MID($G526,SUM($P526:P526)+40,1)="、",MID($G526,SUM($P526:P526)+40,1)="。")),40,39)))</f>
        <v>0</v>
      </c>
      <c r="R526" s="13">
        <f>LEN(MID($N526,SUM($P526:Q526)+1,IF(AND(($O526-SUM($P526:Q526))&gt;39,OR(MID($G526,SUM($P526:Q526)+40,1)="、",MID($G526,SUM($P526:Q526)+40,1)="。")),40,39)))</f>
        <v>0</v>
      </c>
      <c r="S526" s="13">
        <f>LEN(MID($N526,SUM($P526:R526)+1,IF(AND(($O526-SUM($P526:R526))&gt;39,OR(MID($G526,SUM($P526:R526)+40,1)="、",MID($G526,SUM($P526:R526)+40,1)="。")),40,39)))</f>
        <v>0</v>
      </c>
      <c r="T526" s="13">
        <f>LEN(MID($N526,SUM($P526:S526)+1,IF(AND(($O526-SUM($P526:S526))&gt;39,OR(MID($G526,SUM($P526:S526)+40,1)="、",MID($G526,SUM($P526:S526)+40,1)="。")),40,39)))</f>
        <v>0</v>
      </c>
      <c r="U526" s="13">
        <f>LEN(MID($N526,SUM($P526:T526)+1,IF(AND(($O526-SUM($P526:T526))&gt;39,OR(MID($G526,SUM($P526:T526)+40,1)="、",MID($G526,SUM($P526:T526)+40,1)="。")),40,39)))</f>
        <v>0</v>
      </c>
    </row>
    <row r="527" spans="8:21" ht="12.95" customHeight="1">
      <c r="H527" s="12" t="s">
        <v>69</v>
      </c>
      <c r="I527" s="12" t="s">
        <v>209</v>
      </c>
      <c r="J527" s="20">
        <v>1</v>
      </c>
      <c r="K527" s="12" t="str">
        <f>VLOOKUP(DBCS(J527),調査票入力!B167:C172,2,0)</f>
        <v>日常生活に支障がない</v>
      </c>
      <c r="L527" s="12" t="str">
        <f>CHOOSE(J527,"","やっと聞き取れる","大声なら聞こえる","ほとんど聞こえず","全く聞こえず","判断不能")</f>
        <v/>
      </c>
      <c r="M527" s="12" t="str">
        <f>CHOOSE(J527,"生活に支障なし","やっと聞き取れる","大声なら聞こえる","ほとんど聞こえず","全く聞こえず","判断不能")</f>
        <v>生活に支障なし</v>
      </c>
      <c r="N527" s="12" t="str">
        <f>IF($F167="","","　"&amp;SUBSTITUTE(IF(ASC(MID($F167,1,1))=" ",MID($F167,2,300),$F167),CHAR(10),""))</f>
        <v/>
      </c>
      <c r="O527" s="13">
        <f t="shared" si="2"/>
        <v>0</v>
      </c>
      <c r="P527" s="13">
        <f t="shared" si="3"/>
        <v>0</v>
      </c>
      <c r="Q527" s="13">
        <f>LEN(MID($N527,SUM($P527:P527)+1,IF(AND(($O527-SUM($P527:P527))&gt;39,OR(MID($G527,SUM($P527:P527)+40,1)="、",MID($G527,SUM($P527:P527)+40,1)="。")),40,39)))</f>
        <v>0</v>
      </c>
      <c r="R527" s="13">
        <f>LEN(MID($N527,SUM($P527:Q527)+1,IF(AND(($O527-SUM($P527:Q527))&gt;39,OR(MID($G527,SUM($P527:Q527)+40,1)="、",MID($G527,SUM($P527:Q527)+40,1)="。")),40,39)))</f>
        <v>0</v>
      </c>
      <c r="S527" s="13">
        <f>LEN(MID($N527,SUM($P527:R527)+1,IF(AND(($O527-SUM($P527:R527))&gt;39,OR(MID($G527,SUM($P527:R527)+40,1)="、",MID($G527,SUM($P527:R527)+40,1)="。")),40,39)))</f>
        <v>0</v>
      </c>
      <c r="T527" s="13">
        <f>LEN(MID($N527,SUM($P527:S527)+1,IF(AND(($O527-SUM($P527:S527))&gt;39,OR(MID($G527,SUM($P527:S527)+40,1)="、",MID($G527,SUM($P527:S527)+40,1)="。")),40,39)))</f>
        <v>0</v>
      </c>
      <c r="U527" s="13">
        <f>LEN(MID($N527,SUM($P527:T527)+1,IF(AND(($O527-SUM($P527:T527))&gt;39,OR(MID($G527,SUM($P527:T527)+40,1)="、",MID($G527,SUM($P527:T527)+40,1)="。")),40,39)))</f>
        <v>0</v>
      </c>
    </row>
    <row r="528" spans="8:21" ht="12.95" customHeight="1">
      <c r="H528" s="12" t="s">
        <v>70</v>
      </c>
      <c r="I528" s="12" t="s">
        <v>210</v>
      </c>
      <c r="J528" s="20">
        <v>1</v>
      </c>
      <c r="K528" s="12" t="str">
        <f>VLOOKUP(DBCS(J528),調査票入力!B175:C179,2,0)</f>
        <v>日常生活に支障がない</v>
      </c>
      <c r="L528" s="12" t="str">
        <f>CHOOSE(J528,"","特定の者なら可","会話以外で可","独自の方法で可","できない")</f>
        <v/>
      </c>
      <c r="M528" s="12" t="str">
        <f>CHOOSE(J528,"生活に支障なし","特定の者なら可","会話以外で可","独自の方法で可","できない")</f>
        <v>生活に支障なし</v>
      </c>
      <c r="N528" s="12" t="str">
        <f>IF($F175="","","　"&amp;SUBSTITUTE(IF(ASC(MID($F175,1,1))=" ",MID($F175,2,300),$F175),CHAR(10),""))</f>
        <v/>
      </c>
      <c r="O528" s="13">
        <f t="shared" si="2"/>
        <v>0</v>
      </c>
      <c r="P528" s="13">
        <f t="shared" si="3"/>
        <v>0</v>
      </c>
      <c r="Q528" s="13">
        <f>LEN(MID($N528,SUM($P528:P528)+1,IF(AND(($O528-SUM($P528:P528))&gt;39,OR(MID($G528,SUM($P528:P528)+40,1)="、",MID($G528,SUM($P528:P528)+40,1)="。")),40,39)))</f>
        <v>0</v>
      </c>
      <c r="R528" s="13">
        <f>LEN(MID($N528,SUM($P528:Q528)+1,IF(AND(($O528-SUM($P528:Q528))&gt;39,OR(MID($G528,SUM($P528:Q528)+40,1)="、",MID($G528,SUM($P528:Q528)+40,1)="。")),40,39)))</f>
        <v>0</v>
      </c>
      <c r="S528" s="13">
        <f>LEN(MID($N528,SUM($P528:R528)+1,IF(AND(($O528-SUM($P528:R528))&gt;39,OR(MID($G528,SUM($P528:R528)+40,1)="、",MID($G528,SUM($P528:R528)+40,1)="。")),40,39)))</f>
        <v>0</v>
      </c>
      <c r="T528" s="13">
        <f>LEN(MID($N528,SUM($P528:S528)+1,IF(AND(($O528-SUM($P528:S528))&gt;39,OR(MID($G528,SUM($P528:S528)+40,1)="、",MID($G528,SUM($P528:S528)+40,1)="。")),40,39)))</f>
        <v>0</v>
      </c>
      <c r="U528" s="13">
        <f>LEN(MID($N528,SUM($P528:T528)+1,IF(AND(($O528-SUM($P528:T528))&gt;39,OR(MID($G528,SUM($P528:T528)+40,1)="、",MID($G528,SUM($P528:T528)+40,1)="。")),40,39)))</f>
        <v>0</v>
      </c>
    </row>
    <row r="529" spans="8:21" ht="12.95" customHeight="1">
      <c r="H529" s="12" t="s">
        <v>71</v>
      </c>
      <c r="I529" s="12" t="s">
        <v>195</v>
      </c>
      <c r="J529" s="20">
        <v>1</v>
      </c>
      <c r="K529" s="12" t="str">
        <f>VLOOKUP(DBCS(J529),調査票入力!B182:C184,2,0)</f>
        <v>理解できる</v>
      </c>
      <c r="L529" s="12" t="str">
        <f>CHOOSE(J529,"","理解できない","判断不能")</f>
        <v/>
      </c>
      <c r="M529" s="12" t="str">
        <f>CHOOSE(J529,"理解できる","理解できない","判断不能")</f>
        <v>理解できる</v>
      </c>
      <c r="N529" s="12" t="str">
        <f>IF($F182="","","　"&amp;SUBSTITUTE(IF(ASC(MID($F182,1,1))=" ",MID($F182,2,300),$F182),CHAR(10),""))</f>
        <v/>
      </c>
      <c r="O529" s="13">
        <f t="shared" si="2"/>
        <v>0</v>
      </c>
      <c r="P529" s="13">
        <f t="shared" si="3"/>
        <v>0</v>
      </c>
      <c r="Q529" s="13">
        <f>LEN(MID($N529,SUM($P529:P529)+1,IF(AND(($O529-SUM($P529:P529))&gt;39,OR(MID($G529,SUM($P529:P529)+40,1)="、",MID($G529,SUM($P529:P529)+40,1)="。")),40,39)))</f>
        <v>0</v>
      </c>
      <c r="R529" s="13">
        <f>LEN(MID($N529,SUM($P529:Q529)+1,IF(AND(($O529-SUM($P529:Q529))&gt;39,OR(MID($G529,SUM($P529:Q529)+40,1)="、",MID($G529,SUM($P529:Q529)+40,1)="。")),40,39)))</f>
        <v>0</v>
      </c>
      <c r="S529" s="13">
        <f>LEN(MID($N529,SUM($P529:R529)+1,IF(AND(($O529-SUM($P529:R529))&gt;39,OR(MID($G529,SUM($P529:R529)+40,1)="、",MID($G529,SUM($P529:R529)+40,1)="。")),40,39)))</f>
        <v>0</v>
      </c>
      <c r="T529" s="13">
        <f>LEN(MID($N529,SUM($P529:S529)+1,IF(AND(($O529-SUM($P529:S529))&gt;39,OR(MID($G529,SUM($P529:S529)+40,1)="、",MID($G529,SUM($P529:S529)+40,1)="。")),40,39)))</f>
        <v>0</v>
      </c>
      <c r="U529" s="13">
        <f>LEN(MID($N529,SUM($P529:T529)+1,IF(AND(($O529-SUM($P529:T529))&gt;39,OR(MID($G529,SUM($P529:T529)+40,1)="、",MID($G529,SUM($P529:T529)+40,1)="。")),40,39)))</f>
        <v>0</v>
      </c>
    </row>
    <row r="530" spans="8:21" ht="12.95" customHeight="1">
      <c r="H530" s="12" t="s">
        <v>72</v>
      </c>
      <c r="I530" s="12" t="s">
        <v>211</v>
      </c>
      <c r="J530" s="20">
        <v>1</v>
      </c>
      <c r="K530" s="12" t="str">
        <f>VLOOKUP(DBCS(J530),調査票入力!B187:C189,2,0)</f>
        <v>支援が不要</v>
      </c>
      <c r="L530" s="12" t="str">
        <f>CHOOSE(J530,"","部分支援","全面支援")</f>
        <v/>
      </c>
      <c r="M530" s="12" t="str">
        <f>CHOOSE(J530,"支援不要","部分支援","全面支援")</f>
        <v>支援不要</v>
      </c>
      <c r="N530" s="12" t="str">
        <f>IF($F187="","","　"&amp;SUBSTITUTE(IF(ASC(MID($F187,1,1))=" ",MID($F187,2,300),$F187),CHAR(10),""))</f>
        <v/>
      </c>
      <c r="O530" s="13">
        <f t="shared" si="2"/>
        <v>0</v>
      </c>
      <c r="P530" s="13">
        <f t="shared" si="3"/>
        <v>0</v>
      </c>
      <c r="Q530" s="13">
        <f>LEN(MID($N530,SUM($P530:P530)+1,IF(AND(($O530-SUM($P530:P530))&gt;39,OR(MID($G530,SUM($P530:P530)+40,1)="、",MID($G530,SUM($P530:P530)+40,1)="。")),40,39)))</f>
        <v>0</v>
      </c>
      <c r="R530" s="13">
        <f>LEN(MID($N530,SUM($P530:Q530)+1,IF(AND(($O530-SUM($P530:Q530))&gt;39,OR(MID($G530,SUM($P530:Q530)+40,1)="、",MID($G530,SUM($P530:Q530)+40,1)="。")),40,39)))</f>
        <v>0</v>
      </c>
      <c r="S530" s="13">
        <f>LEN(MID($N530,SUM($P530:R530)+1,IF(AND(($O530-SUM($P530:R530))&gt;39,OR(MID($G530,SUM($P530:R530)+40,1)="、",MID($G530,SUM($P530:R530)+40,1)="。")),40,39)))</f>
        <v>0</v>
      </c>
      <c r="T530" s="13">
        <f>LEN(MID($N530,SUM($P530:S530)+1,IF(AND(($O530-SUM($P530:S530))&gt;39,OR(MID($G530,SUM($P530:S530)+40,1)="、",MID($G530,SUM($P530:S530)+40,1)="。")),40,39)))</f>
        <v>0</v>
      </c>
      <c r="U530" s="13">
        <f>LEN(MID($N530,SUM($P530:T530)+1,IF(AND(($O530-SUM($P530:T530))&gt;39,OR(MID($G530,SUM($P530:T530)+40,1)="、",MID($G530,SUM($P530:T530)+40,1)="。")),40,39)))</f>
        <v>0</v>
      </c>
    </row>
    <row r="531" spans="8:21" ht="12.95" customHeight="1">
      <c r="H531" s="12" t="s">
        <v>73</v>
      </c>
      <c r="I531" s="12" t="s">
        <v>212</v>
      </c>
      <c r="J531" s="20">
        <v>1</v>
      </c>
      <c r="K531" s="12" t="str">
        <f>VLOOKUP(DBCS(J531),調査票入力!B192:C193,2,0)</f>
        <v>ない</v>
      </c>
      <c r="L531" s="12" t="str">
        <f>CHOOSE(J531,"","ある")</f>
        <v/>
      </c>
      <c r="M531" s="12" t="str">
        <f>CHOOSE(J531,"ない","ある")</f>
        <v>ない</v>
      </c>
      <c r="N531" s="12" t="str">
        <f>IF($F192="","","　"&amp;SUBSTITUTE(IF(ASC(MID($F192,1,1))=" ",MID($F192,2,300),$F192),CHAR(10),""))</f>
        <v/>
      </c>
      <c r="O531" s="13">
        <f t="shared" si="2"/>
        <v>0</v>
      </c>
      <c r="P531" s="13">
        <f t="shared" si="3"/>
        <v>0</v>
      </c>
      <c r="Q531" s="13">
        <f>LEN(MID($N531,SUM($P531:P531)+1,IF(AND(($O531-SUM($P531:P531))&gt;39,OR(MID($G531,SUM($P531:P531)+40,1)="、",MID($G531,SUM($P531:P531)+40,1)="。")),40,39)))</f>
        <v>0</v>
      </c>
      <c r="R531" s="13">
        <f>LEN(MID($N531,SUM($P531:Q531)+1,IF(AND(($O531-SUM($P531:Q531))&gt;39,OR(MID($G531,SUM($P531:Q531)+40,1)="、",MID($G531,SUM($P531:Q531)+40,1)="。")),40,39)))</f>
        <v>0</v>
      </c>
      <c r="S531" s="13">
        <f>LEN(MID($N531,SUM($P531:R531)+1,IF(AND(($O531-SUM($P531:R531))&gt;39,OR(MID($G531,SUM($P531:R531)+40,1)="、",MID($G531,SUM($P531:R531)+40,1)="。")),40,39)))</f>
        <v>0</v>
      </c>
      <c r="T531" s="13">
        <f>LEN(MID($N531,SUM($P531:S531)+1,IF(AND(($O531-SUM($P531:S531))&gt;39,OR(MID($G531,SUM($P531:S531)+40,1)="、",MID($G531,SUM($P531:S531)+40,1)="。")),40,39)))</f>
        <v>0</v>
      </c>
      <c r="U531" s="13">
        <f>LEN(MID($N531,SUM($P531:T531)+1,IF(AND(($O531-SUM($P531:T531))&gt;39,OR(MID($G531,SUM($P531:T531)+40,1)="、",MID($G531,SUM($P531:T531)+40,1)="。")),40,39)))</f>
        <v>0</v>
      </c>
    </row>
    <row r="532" spans="8:21" ht="12.95" customHeight="1">
      <c r="H532" s="12" t="s">
        <v>74</v>
      </c>
      <c r="I532" s="12" t="s">
        <v>178</v>
      </c>
      <c r="J532" s="20">
        <v>1</v>
      </c>
      <c r="K532" s="12" t="str">
        <f>VLOOKUP(DBCS(J532),調査票入力!B198:C202,2,0)</f>
        <v>支援が不要</v>
      </c>
      <c r="L532" s="12" t="str">
        <f t="shared" ref="L532:L565" si="6">CHOOSE(J532,"","希に支援","月に１回以上支援","週に１回以上支援","ほぼ毎日支援")</f>
        <v/>
      </c>
      <c r="M532" s="12" t="str">
        <f t="shared" ref="M532:M565" si="7">CHOOSE(J532,"支援不要","希に支援","月に１回以上支援","週に１回以上支援","ほぼ毎日支援")</f>
        <v>支援不要</v>
      </c>
      <c r="N532" s="12" t="str">
        <f>IF($F198="","","　"&amp;SUBSTITUTE(IF(ASC(MID($F198,1,1))=" ",MID($F198,2,300),$F198),CHAR(10),""))</f>
        <v/>
      </c>
      <c r="O532" s="13">
        <f t="shared" si="2"/>
        <v>0</v>
      </c>
      <c r="P532" s="13">
        <f t="shared" si="3"/>
        <v>0</v>
      </c>
      <c r="Q532" s="13">
        <f>LEN(MID($N532,SUM($P532:P532)+1,IF(AND(($O532-SUM($P532:P532))&gt;39,OR(MID($G532,SUM($P532:P532)+40,1)="、",MID($G532,SUM($P532:P532)+40,1)="。")),40,39)))</f>
        <v>0</v>
      </c>
      <c r="R532" s="13">
        <f>LEN(MID($N532,SUM($P532:Q532)+1,IF(AND(($O532-SUM($P532:Q532))&gt;39,OR(MID($G532,SUM($P532:Q532)+40,1)="、",MID($G532,SUM($P532:Q532)+40,1)="。")),40,39)))</f>
        <v>0</v>
      </c>
      <c r="S532" s="13">
        <f>LEN(MID($N532,SUM($P532:R532)+1,IF(AND(($O532-SUM($P532:R532))&gt;39,OR(MID($G532,SUM($P532:R532)+40,1)="、",MID($G532,SUM($P532:R532)+40,1)="。")),40,39)))</f>
        <v>0</v>
      </c>
      <c r="T532" s="13">
        <f>LEN(MID($N532,SUM($P532:S532)+1,IF(AND(($O532-SUM($P532:S532))&gt;39,OR(MID($G532,SUM($P532:S532)+40,1)="、",MID($G532,SUM($P532:S532)+40,1)="。")),40,39)))</f>
        <v>0</v>
      </c>
      <c r="U532" s="13">
        <f>LEN(MID($N532,SUM($P532:T532)+1,IF(AND(($O532-SUM($P532:T532))&gt;39,OR(MID($G532,SUM($P532:T532)+40,1)="、",MID($G532,SUM($P532:T532)+40,1)="。")),40,39)))</f>
        <v>0</v>
      </c>
    </row>
    <row r="533" spans="8:21" ht="12.95" customHeight="1">
      <c r="H533" s="12" t="s">
        <v>75</v>
      </c>
      <c r="I533" s="12" t="s">
        <v>213</v>
      </c>
      <c r="J533" s="20">
        <v>1</v>
      </c>
      <c r="K533" s="12" t="str">
        <f>VLOOKUP(DBCS(J533),調査票入力!B205:C209,2,0)</f>
        <v>支援が不要</v>
      </c>
      <c r="L533" s="12" t="str">
        <f t="shared" si="6"/>
        <v/>
      </c>
      <c r="M533" s="12" t="str">
        <f t="shared" si="7"/>
        <v>支援不要</v>
      </c>
      <c r="N533" s="12" t="str">
        <f>IF($F205="","","　"&amp;SUBSTITUTE(IF(ASC(MID($F205,1,1))=" ",MID($F205,2,300),$F205),CHAR(10),""))</f>
        <v/>
      </c>
      <c r="O533" s="13">
        <f t="shared" si="2"/>
        <v>0</v>
      </c>
      <c r="P533" s="13">
        <f t="shared" si="3"/>
        <v>0</v>
      </c>
      <c r="Q533" s="13">
        <f>LEN(MID($N533,SUM($P533:P533)+1,IF(AND(($O533-SUM($P533:P533))&gt;39,OR(MID($G533,SUM($P533:P533)+40,1)="、",MID($G533,SUM($P533:P533)+40,1)="。")),40,39)))</f>
        <v>0</v>
      </c>
      <c r="R533" s="13">
        <f>LEN(MID($N533,SUM($P533:Q533)+1,IF(AND(($O533-SUM($P533:Q533))&gt;39,OR(MID($G533,SUM($P533:Q533)+40,1)="、",MID($G533,SUM($P533:Q533)+40,1)="。")),40,39)))</f>
        <v>0</v>
      </c>
      <c r="S533" s="13">
        <f>LEN(MID($N533,SUM($P533:R533)+1,IF(AND(($O533-SUM($P533:R533))&gt;39,OR(MID($G533,SUM($P533:R533)+40,1)="、",MID($G533,SUM($P533:R533)+40,1)="。")),40,39)))</f>
        <v>0</v>
      </c>
      <c r="T533" s="13">
        <f>LEN(MID($N533,SUM($P533:S533)+1,IF(AND(($O533-SUM($P533:S533))&gt;39,OR(MID($G533,SUM($P533:S533)+40,1)="、",MID($G533,SUM($P533:S533)+40,1)="。")),40,39)))</f>
        <v>0</v>
      </c>
      <c r="U533" s="13">
        <f>LEN(MID($N533,SUM($P533:T533)+1,IF(AND(($O533-SUM($P533:T533))&gt;39,OR(MID($G533,SUM($P533:T533)+40,1)="、",MID($G533,SUM($P533:T533)+40,1)="。")),40,39)))</f>
        <v>0</v>
      </c>
    </row>
    <row r="534" spans="8:21" ht="12.95" customHeight="1">
      <c r="H534" s="12" t="s">
        <v>76</v>
      </c>
      <c r="I534" s="12" t="s">
        <v>159</v>
      </c>
      <c r="J534" s="20">
        <v>1</v>
      </c>
      <c r="K534" s="12" t="str">
        <f>VLOOKUP(DBCS(J534),調査票入力!B212:C216,2,0)</f>
        <v>支援が不要</v>
      </c>
      <c r="L534" s="12" t="str">
        <f t="shared" si="6"/>
        <v/>
      </c>
      <c r="M534" s="12" t="str">
        <f t="shared" si="7"/>
        <v>支援不要</v>
      </c>
      <c r="N534" s="12" t="str">
        <f>IF($F212="","","　"&amp;SUBSTITUTE(IF(ASC(MID($F212,1,1))=" ",MID($F212,2,300),$F212),CHAR(10),""))</f>
        <v/>
      </c>
      <c r="O534" s="13">
        <f t="shared" si="2"/>
        <v>0</v>
      </c>
      <c r="P534" s="13">
        <f t="shared" si="3"/>
        <v>0</v>
      </c>
      <c r="Q534" s="13">
        <f>LEN(MID($N534,SUM($P534:P534)+1,IF(AND(($O534-SUM($P534:P534))&gt;39,OR(MID($G534,SUM($P534:P534)+40,1)="、",MID($G534,SUM($P534:P534)+40,1)="。")),40,39)))</f>
        <v>0</v>
      </c>
      <c r="R534" s="13">
        <f>LEN(MID($N534,SUM($P534:Q534)+1,IF(AND(($O534-SUM($P534:Q534))&gt;39,OR(MID($G534,SUM($P534:Q534)+40,1)="、",MID($G534,SUM($P534:Q534)+40,1)="。")),40,39)))</f>
        <v>0</v>
      </c>
      <c r="S534" s="13">
        <f>LEN(MID($N534,SUM($P534:R534)+1,IF(AND(($O534-SUM($P534:R534))&gt;39,OR(MID($G534,SUM($P534:R534)+40,1)="、",MID($G534,SUM($P534:R534)+40,1)="。")),40,39)))</f>
        <v>0</v>
      </c>
      <c r="T534" s="13">
        <f>LEN(MID($N534,SUM($P534:S534)+1,IF(AND(($O534-SUM($P534:S534))&gt;39,OR(MID($G534,SUM($P534:S534)+40,1)="、",MID($G534,SUM($P534:S534)+40,1)="。")),40,39)))</f>
        <v>0</v>
      </c>
      <c r="U534" s="13">
        <f>LEN(MID($N534,SUM($P534:T534)+1,IF(AND(($O534-SUM($P534:T534))&gt;39,OR(MID($G534,SUM($P534:T534)+40,1)="、",MID($G534,SUM($P534:T534)+40,1)="。")),40,39)))</f>
        <v>0</v>
      </c>
    </row>
    <row r="535" spans="8:21" ht="12.95" customHeight="1">
      <c r="H535" s="12" t="s">
        <v>77</v>
      </c>
      <c r="I535" s="12" t="s">
        <v>170</v>
      </c>
      <c r="J535" s="20">
        <v>1</v>
      </c>
      <c r="K535" s="12" t="str">
        <f>VLOOKUP(DBCS(J535),調査票入力!B219:C223,2,0)</f>
        <v>支援が不要</v>
      </c>
      <c r="L535" s="12" t="str">
        <f t="shared" si="6"/>
        <v/>
      </c>
      <c r="M535" s="12" t="str">
        <f t="shared" si="7"/>
        <v>支援不要</v>
      </c>
      <c r="N535" s="12" t="str">
        <f>IF($F219="","","　"&amp;SUBSTITUTE(IF(ASC(MID($F219,1,1))=" ",MID($F219,2,300),$F219),CHAR(10),""))</f>
        <v/>
      </c>
      <c r="O535" s="13">
        <f t="shared" si="2"/>
        <v>0</v>
      </c>
      <c r="P535" s="13">
        <f t="shared" si="3"/>
        <v>0</v>
      </c>
      <c r="Q535" s="13">
        <f>LEN(MID($N535,SUM($P535:P535)+1,IF(AND(($O535-SUM($P535:P535))&gt;39,OR(MID($G535,SUM($P535:P535)+40,1)="、",MID($G535,SUM($P535:P535)+40,1)="。")),40,39)))</f>
        <v>0</v>
      </c>
      <c r="R535" s="13">
        <f>LEN(MID($N535,SUM($P535:Q535)+1,IF(AND(($O535-SUM($P535:Q535))&gt;39,OR(MID($G535,SUM($P535:Q535)+40,1)="、",MID($G535,SUM($P535:Q535)+40,1)="。")),40,39)))</f>
        <v>0</v>
      </c>
      <c r="S535" s="13">
        <f>LEN(MID($N535,SUM($P535:R535)+1,IF(AND(($O535-SUM($P535:R535))&gt;39,OR(MID($G535,SUM($P535:R535)+40,1)="、",MID($G535,SUM($P535:R535)+40,1)="。")),40,39)))</f>
        <v>0</v>
      </c>
      <c r="T535" s="13">
        <f>LEN(MID($N535,SUM($P535:S535)+1,IF(AND(($O535-SUM($P535:S535))&gt;39,OR(MID($G535,SUM($P535:S535)+40,1)="、",MID($G535,SUM($P535:S535)+40,1)="。")),40,39)))</f>
        <v>0</v>
      </c>
      <c r="U535" s="13">
        <f>LEN(MID($N535,SUM($P535:T535)+1,IF(AND(($O535-SUM($P535:T535))&gt;39,OR(MID($G535,SUM($P535:T535)+40,1)="、",MID($G535,SUM($P535:T535)+40,1)="。")),40,39)))</f>
        <v>0</v>
      </c>
    </row>
    <row r="536" spans="8:21" ht="12.95" customHeight="1">
      <c r="H536" s="12" t="s">
        <v>78</v>
      </c>
      <c r="I536" s="12" t="s">
        <v>172</v>
      </c>
      <c r="J536" s="20">
        <v>1</v>
      </c>
      <c r="K536" s="12" t="str">
        <f>VLOOKUP(DBCS(J536),調査票入力!B226:C230,2,0)</f>
        <v>支援が不要</v>
      </c>
      <c r="L536" s="12" t="str">
        <f t="shared" si="6"/>
        <v/>
      </c>
      <c r="M536" s="12" t="str">
        <f t="shared" si="7"/>
        <v>支援不要</v>
      </c>
      <c r="N536" s="12" t="str">
        <f>IF($F226="","","　"&amp;SUBSTITUTE(IF(ASC(MID($F226,1,1))=" ",MID($F226,2,300),$F226),CHAR(10),""))</f>
        <v/>
      </c>
      <c r="O536" s="13">
        <f t="shared" si="2"/>
        <v>0</v>
      </c>
      <c r="P536" s="13">
        <f t="shared" si="3"/>
        <v>0</v>
      </c>
      <c r="Q536" s="13">
        <f>LEN(MID($N536,SUM($P536:P536)+1,IF(AND(($O536-SUM($P536:P536))&gt;39,OR(MID($G536,SUM($P536:P536)+40,1)="、",MID($G536,SUM($P536:P536)+40,1)="。")),40,39)))</f>
        <v>0</v>
      </c>
      <c r="R536" s="13">
        <f>LEN(MID($N536,SUM($P536:Q536)+1,IF(AND(($O536-SUM($P536:Q536))&gt;39,OR(MID($G536,SUM($P536:Q536)+40,1)="、",MID($G536,SUM($P536:Q536)+40,1)="。")),40,39)))</f>
        <v>0</v>
      </c>
      <c r="S536" s="13">
        <f>LEN(MID($N536,SUM($P536:R536)+1,IF(AND(($O536-SUM($P536:R536))&gt;39,OR(MID($G536,SUM($P536:R536)+40,1)="、",MID($G536,SUM($P536:R536)+40,1)="。")),40,39)))</f>
        <v>0</v>
      </c>
      <c r="T536" s="13">
        <f>LEN(MID($N536,SUM($P536:S536)+1,IF(AND(($O536-SUM($P536:S536))&gt;39,OR(MID($G536,SUM($P536:S536)+40,1)="、",MID($G536,SUM($P536:S536)+40,1)="。")),40,39)))</f>
        <v>0</v>
      </c>
      <c r="U536" s="13">
        <f>LEN(MID($N536,SUM($P536:T536)+1,IF(AND(($O536-SUM($P536:T536))&gt;39,OR(MID($G536,SUM($P536:T536)+40,1)="、",MID($G536,SUM($P536:T536)+40,1)="。")),40,39)))</f>
        <v>0</v>
      </c>
    </row>
    <row r="537" spans="8:21" ht="12.95" customHeight="1">
      <c r="H537" s="12" t="s">
        <v>79</v>
      </c>
      <c r="I537" s="12" t="s">
        <v>214</v>
      </c>
      <c r="J537" s="20">
        <v>1</v>
      </c>
      <c r="K537" s="12" t="str">
        <f>VLOOKUP(DBCS(J537),調査票入力!B233:C237,2,0)</f>
        <v>支援が不要</v>
      </c>
      <c r="L537" s="12" t="str">
        <f t="shared" si="6"/>
        <v/>
      </c>
      <c r="M537" s="12" t="str">
        <f t="shared" si="7"/>
        <v>支援不要</v>
      </c>
      <c r="N537" s="12" t="str">
        <f>IF($F233="","","　"&amp;SUBSTITUTE(IF(ASC(MID($F233,1,1))=" ",MID($F233,2,300),$F233),CHAR(10),""))</f>
        <v/>
      </c>
      <c r="O537" s="13">
        <f t="shared" si="2"/>
        <v>0</v>
      </c>
      <c r="P537" s="13">
        <f t="shared" si="3"/>
        <v>0</v>
      </c>
      <c r="Q537" s="13">
        <f>LEN(MID($N537,SUM($P537:P537)+1,IF(AND(($O537-SUM($P537:P537))&gt;39,OR(MID($G537,SUM($P537:P537)+40,1)="、",MID($G537,SUM($P537:P537)+40,1)="。")),40,39)))</f>
        <v>0</v>
      </c>
      <c r="R537" s="13">
        <f>LEN(MID($N537,SUM($P537:Q537)+1,IF(AND(($O537-SUM($P537:Q537))&gt;39,OR(MID($G537,SUM($P537:Q537)+40,1)="、",MID($G537,SUM($P537:Q537)+40,1)="。")),40,39)))</f>
        <v>0</v>
      </c>
      <c r="S537" s="13">
        <f>LEN(MID($N537,SUM($P537:R537)+1,IF(AND(($O537-SUM($P537:R537))&gt;39,OR(MID($G537,SUM($P537:R537)+40,1)="、",MID($G537,SUM($P537:R537)+40,1)="。")),40,39)))</f>
        <v>0</v>
      </c>
      <c r="T537" s="13">
        <f>LEN(MID($N537,SUM($P537:S537)+1,IF(AND(($O537-SUM($P537:S537))&gt;39,OR(MID($G537,SUM($P537:S537)+40,1)="、",MID($G537,SUM($P537:S537)+40,1)="。")),40,39)))</f>
        <v>0</v>
      </c>
      <c r="U537" s="13">
        <f>LEN(MID($N537,SUM($P537:T537)+1,IF(AND(($O537-SUM($P537:T537))&gt;39,OR(MID($G537,SUM($P537:T537)+40,1)="、",MID($G537,SUM($P537:T537)+40,1)="。")),40,39)))</f>
        <v>0</v>
      </c>
    </row>
    <row r="538" spans="8:21" ht="12.95" customHeight="1">
      <c r="H538" s="12" t="s">
        <v>80</v>
      </c>
      <c r="I538" s="12" t="s">
        <v>197</v>
      </c>
      <c r="J538" s="20">
        <v>1</v>
      </c>
      <c r="K538" s="12" t="str">
        <f>VLOOKUP(DBCS(J538),調査票入力!B240:C244,2,0)</f>
        <v>支援が不要</v>
      </c>
      <c r="L538" s="12" t="str">
        <f t="shared" si="6"/>
        <v/>
      </c>
      <c r="M538" s="12" t="str">
        <f t="shared" si="7"/>
        <v>支援不要</v>
      </c>
      <c r="N538" s="12" t="str">
        <f>IF($F240="","","　"&amp;SUBSTITUTE(IF(ASC(MID($F240,1,1))=" ",MID($F240,2,300),$F240),CHAR(10),""))</f>
        <v/>
      </c>
      <c r="O538" s="13">
        <f t="shared" si="2"/>
        <v>0</v>
      </c>
      <c r="P538" s="13">
        <f t="shared" si="3"/>
        <v>0</v>
      </c>
      <c r="Q538" s="13">
        <f>LEN(MID($N538,SUM($P538:P538)+1,IF(AND(($O538-SUM($P538:P538))&gt;39,OR(MID($G538,SUM($P538:P538)+40,1)="、",MID($G538,SUM($P538:P538)+40,1)="。")),40,39)))</f>
        <v>0</v>
      </c>
      <c r="R538" s="13">
        <f>LEN(MID($N538,SUM($P538:Q538)+1,IF(AND(($O538-SUM($P538:Q538))&gt;39,OR(MID($G538,SUM($P538:Q538)+40,1)="、",MID($G538,SUM($P538:Q538)+40,1)="。")),40,39)))</f>
        <v>0</v>
      </c>
      <c r="S538" s="13">
        <f>LEN(MID($N538,SUM($P538:R538)+1,IF(AND(($O538-SUM($P538:R538))&gt;39,OR(MID($G538,SUM($P538:R538)+40,1)="、",MID($G538,SUM($P538:R538)+40,1)="。")),40,39)))</f>
        <v>0</v>
      </c>
      <c r="T538" s="13">
        <f>LEN(MID($N538,SUM($P538:S538)+1,IF(AND(($O538-SUM($P538:S538))&gt;39,OR(MID($G538,SUM($P538:S538)+40,1)="、",MID($G538,SUM($P538:S538)+40,1)="。")),40,39)))</f>
        <v>0</v>
      </c>
      <c r="U538" s="13">
        <f>LEN(MID($N538,SUM($P538:T538)+1,IF(AND(($O538-SUM($P538:T538))&gt;39,OR(MID($G538,SUM($P538:T538)+40,1)="、",MID($G538,SUM($P538:T538)+40,1)="。")),40,39)))</f>
        <v>0</v>
      </c>
    </row>
    <row r="539" spans="8:21" ht="12.95" customHeight="1">
      <c r="H539" s="12" t="s">
        <v>81</v>
      </c>
      <c r="I539" s="12" t="s">
        <v>180</v>
      </c>
      <c r="J539" s="20">
        <v>1</v>
      </c>
      <c r="K539" s="12" t="str">
        <f>VLOOKUP(DBCS(J539),調査票入力!B247:C251,2,0)</f>
        <v>支援が不要</v>
      </c>
      <c r="L539" s="12" t="str">
        <f t="shared" si="6"/>
        <v/>
      </c>
      <c r="M539" s="12" t="str">
        <f t="shared" si="7"/>
        <v>支援不要</v>
      </c>
      <c r="N539" s="12" t="str">
        <f>IF($F247="","","　"&amp;SUBSTITUTE(IF(ASC(MID($F247,1,1))=" ",MID($F247,2,300),$F247),CHAR(10),""))</f>
        <v/>
      </c>
      <c r="O539" s="13">
        <f t="shared" si="2"/>
        <v>0</v>
      </c>
      <c r="P539" s="13">
        <f t="shared" si="3"/>
        <v>0</v>
      </c>
      <c r="Q539" s="13">
        <f>LEN(MID($N539,SUM($P539:P539)+1,IF(AND(($O539-SUM($P539:P539))&gt;39,OR(MID($G539,SUM($P539:P539)+40,1)="、",MID($G539,SUM($P539:P539)+40,1)="。")),40,39)))</f>
        <v>0</v>
      </c>
      <c r="R539" s="13">
        <f>LEN(MID($N539,SUM($P539:Q539)+1,IF(AND(($O539-SUM($P539:Q539))&gt;39,OR(MID($G539,SUM($P539:Q539)+40,1)="、",MID($G539,SUM($P539:Q539)+40,1)="。")),40,39)))</f>
        <v>0</v>
      </c>
      <c r="S539" s="13">
        <f>LEN(MID($N539,SUM($P539:R539)+1,IF(AND(($O539-SUM($P539:R539))&gt;39,OR(MID($G539,SUM($P539:R539)+40,1)="、",MID($G539,SUM($P539:R539)+40,1)="。")),40,39)))</f>
        <v>0</v>
      </c>
      <c r="T539" s="13">
        <f>LEN(MID($N539,SUM($P539:S539)+1,IF(AND(($O539-SUM($P539:S539))&gt;39,OR(MID($G539,SUM($P539:S539)+40,1)="、",MID($G539,SUM($P539:S539)+40,1)="。")),40,39)))</f>
        <v>0</v>
      </c>
      <c r="U539" s="13">
        <f>LEN(MID($N539,SUM($P539:T539)+1,IF(AND(($O539-SUM($P539:T539))&gt;39,OR(MID($G539,SUM($P539:T539)+40,1)="、",MID($G539,SUM($P539:T539)+40,1)="。")),40,39)))</f>
        <v>0</v>
      </c>
    </row>
    <row r="540" spans="8:21" ht="12.95" customHeight="1">
      <c r="H540" s="12" t="s">
        <v>82</v>
      </c>
      <c r="I540" s="12" t="s">
        <v>215</v>
      </c>
      <c r="J540" s="20">
        <v>1</v>
      </c>
      <c r="K540" s="12" t="str">
        <f>VLOOKUP(DBCS(J540),調査票入力!B254:C258,2,0)</f>
        <v>支援が不要</v>
      </c>
      <c r="L540" s="12" t="str">
        <f t="shared" si="6"/>
        <v/>
      </c>
      <c r="M540" s="12" t="str">
        <f t="shared" si="7"/>
        <v>支援不要</v>
      </c>
      <c r="N540" s="12" t="str">
        <f>IF($F254="","","　"&amp;SUBSTITUTE(IF(ASC(MID($F254,1,1))=" ",MID($F254,2,300),$F254),CHAR(10),""))</f>
        <v/>
      </c>
      <c r="O540" s="13">
        <f t="shared" si="2"/>
        <v>0</v>
      </c>
      <c r="P540" s="13">
        <f t="shared" si="3"/>
        <v>0</v>
      </c>
      <c r="Q540" s="13">
        <f>LEN(MID($N540,SUM($P540:P540)+1,IF(AND(($O540-SUM($P540:P540))&gt;39,OR(MID($G540,SUM($P540:P540)+40,1)="、",MID($G540,SUM($P540:P540)+40,1)="。")),40,39)))</f>
        <v>0</v>
      </c>
      <c r="R540" s="13">
        <f>LEN(MID($N540,SUM($P540:Q540)+1,IF(AND(($O540-SUM($P540:Q540))&gt;39,OR(MID($G540,SUM($P540:Q540)+40,1)="、",MID($G540,SUM($P540:Q540)+40,1)="。")),40,39)))</f>
        <v>0</v>
      </c>
      <c r="S540" s="13">
        <f>LEN(MID($N540,SUM($P540:R540)+1,IF(AND(($O540-SUM($P540:R540))&gt;39,OR(MID($G540,SUM($P540:R540)+40,1)="、",MID($G540,SUM($P540:R540)+40,1)="。")),40,39)))</f>
        <v>0</v>
      </c>
      <c r="T540" s="13">
        <f>LEN(MID($N540,SUM($P540:S540)+1,IF(AND(($O540-SUM($P540:S540))&gt;39,OR(MID($G540,SUM($P540:S540)+40,1)="、",MID($G540,SUM($P540:S540)+40,1)="。")),40,39)))</f>
        <v>0</v>
      </c>
      <c r="U540" s="13">
        <f>LEN(MID($N540,SUM($P540:T540)+1,IF(AND(($O540-SUM($P540:T540))&gt;39,OR(MID($G540,SUM($P540:T540)+40,1)="、",MID($G540,SUM($P540:T540)+40,1)="。")),40,39)))</f>
        <v>0</v>
      </c>
    </row>
    <row r="541" spans="8:21" ht="12.95" customHeight="1">
      <c r="H541" s="12" t="s">
        <v>83</v>
      </c>
      <c r="I541" s="12" t="s">
        <v>190</v>
      </c>
      <c r="J541" s="20">
        <v>1</v>
      </c>
      <c r="K541" s="12" t="str">
        <f>VLOOKUP(DBCS(J541),調査票入力!B261:C265,2,0)</f>
        <v>支援が不要</v>
      </c>
      <c r="L541" s="12" t="str">
        <f t="shared" si="6"/>
        <v/>
      </c>
      <c r="M541" s="12" t="str">
        <f t="shared" si="7"/>
        <v>支援不要</v>
      </c>
      <c r="N541" s="12" t="str">
        <f>IF($F261="","","　"&amp;SUBSTITUTE(IF(ASC(MID($F261,1,1))=" ",MID($F261,2,300),$F261),CHAR(10),""))</f>
        <v/>
      </c>
      <c r="O541" s="13">
        <f t="shared" si="2"/>
        <v>0</v>
      </c>
      <c r="P541" s="13">
        <f t="shared" si="3"/>
        <v>0</v>
      </c>
      <c r="Q541" s="13">
        <f>LEN(MID($N541,SUM($P541:P541)+1,IF(AND(($O541-SUM($P541:P541))&gt;39,OR(MID($G541,SUM($P541:P541)+40,1)="、",MID($G541,SUM($P541:P541)+40,1)="。")),40,39)))</f>
        <v>0</v>
      </c>
      <c r="R541" s="13">
        <f>LEN(MID($N541,SUM($P541:Q541)+1,IF(AND(($O541-SUM($P541:Q541))&gt;39,OR(MID($G541,SUM($P541:Q541)+40,1)="、",MID($G541,SUM($P541:Q541)+40,1)="。")),40,39)))</f>
        <v>0</v>
      </c>
      <c r="S541" s="13">
        <f>LEN(MID($N541,SUM($P541:R541)+1,IF(AND(($O541-SUM($P541:R541))&gt;39,OR(MID($G541,SUM($P541:R541)+40,1)="、",MID($G541,SUM($P541:R541)+40,1)="。")),40,39)))</f>
        <v>0</v>
      </c>
      <c r="T541" s="13">
        <f>LEN(MID($N541,SUM($P541:S541)+1,IF(AND(($O541-SUM($P541:S541))&gt;39,OR(MID($G541,SUM($P541:S541)+40,1)="、",MID($G541,SUM($P541:S541)+40,1)="。")),40,39)))</f>
        <v>0</v>
      </c>
      <c r="U541" s="13">
        <f>LEN(MID($N541,SUM($P541:T541)+1,IF(AND(($O541-SUM($P541:T541))&gt;39,OR(MID($G541,SUM($P541:T541)+40,1)="、",MID($G541,SUM($P541:T541)+40,1)="。")),40,39)))</f>
        <v>0</v>
      </c>
    </row>
    <row r="542" spans="8:21" ht="12.95" customHeight="1">
      <c r="H542" s="12" t="s">
        <v>84</v>
      </c>
      <c r="I542" s="12" t="s">
        <v>216</v>
      </c>
      <c r="J542" s="20">
        <v>1</v>
      </c>
      <c r="K542" s="12" t="str">
        <f>VLOOKUP(DBCS(J542),調査票入力!B268:C272,2,0)</f>
        <v>支援が不要</v>
      </c>
      <c r="L542" s="12" t="str">
        <f t="shared" si="6"/>
        <v/>
      </c>
      <c r="M542" s="12" t="str">
        <f t="shared" si="7"/>
        <v>支援不要</v>
      </c>
      <c r="N542" s="12" t="str">
        <f>IF($F268="","","　"&amp;SUBSTITUTE(IF(ASC(MID($F268,1,1))=" ",MID($F268,2,300),$F268),CHAR(10),""))</f>
        <v/>
      </c>
      <c r="O542" s="13">
        <f t="shared" si="2"/>
        <v>0</v>
      </c>
      <c r="P542" s="13">
        <f t="shared" si="3"/>
        <v>0</v>
      </c>
      <c r="Q542" s="13">
        <f>LEN(MID($N542,SUM($P542:P542)+1,IF(AND(($O542-SUM($P542:P542))&gt;39,OR(MID($G542,SUM($P542:P542)+40,1)="、",MID($G542,SUM($P542:P542)+40,1)="。")),40,39)))</f>
        <v>0</v>
      </c>
      <c r="R542" s="13">
        <f>LEN(MID($N542,SUM($P542:Q542)+1,IF(AND(($O542-SUM($P542:Q542))&gt;39,OR(MID($G542,SUM($P542:Q542)+40,1)="、",MID($G542,SUM($P542:Q542)+40,1)="。")),40,39)))</f>
        <v>0</v>
      </c>
      <c r="S542" s="13">
        <f>LEN(MID($N542,SUM($P542:R542)+1,IF(AND(($O542-SUM($P542:R542))&gt;39,OR(MID($G542,SUM($P542:R542)+40,1)="、",MID($G542,SUM($P542:R542)+40,1)="。")),40,39)))</f>
        <v>0</v>
      </c>
      <c r="T542" s="13">
        <f>LEN(MID($N542,SUM($P542:S542)+1,IF(AND(($O542-SUM($P542:S542))&gt;39,OR(MID($G542,SUM($P542:S542)+40,1)="、",MID($G542,SUM($P542:S542)+40,1)="。")),40,39)))</f>
        <v>0</v>
      </c>
      <c r="U542" s="13">
        <f>LEN(MID($N542,SUM($P542:T542)+1,IF(AND(($O542-SUM($P542:T542))&gt;39,OR(MID($G542,SUM($P542:T542)+40,1)="、",MID($G542,SUM($P542:T542)+40,1)="。")),40,39)))</f>
        <v>0</v>
      </c>
    </row>
    <row r="543" spans="8:21" ht="12.95" customHeight="1">
      <c r="H543" s="12" t="s">
        <v>85</v>
      </c>
      <c r="I543" s="12" t="s">
        <v>191</v>
      </c>
      <c r="J543" s="20">
        <v>1</v>
      </c>
      <c r="K543" s="12" t="str">
        <f>VLOOKUP(DBCS(J543),調査票入力!B275:C279,2,0)</f>
        <v>支援が不要</v>
      </c>
      <c r="L543" s="12" t="str">
        <f t="shared" si="6"/>
        <v/>
      </c>
      <c r="M543" s="12" t="str">
        <f t="shared" si="7"/>
        <v>支援不要</v>
      </c>
      <c r="N543" s="12" t="str">
        <f>IF($F275="","","　"&amp;SUBSTITUTE(IF(ASC(MID($F275,1,1))=" ",MID($F275,2,300),$F275),CHAR(10),""))</f>
        <v/>
      </c>
      <c r="O543" s="13">
        <f t="shared" si="2"/>
        <v>0</v>
      </c>
      <c r="P543" s="13">
        <f t="shared" si="3"/>
        <v>0</v>
      </c>
      <c r="Q543" s="13">
        <f>LEN(MID($N543,SUM($P543:P543)+1,IF(AND(($O543-SUM($P543:P543))&gt;39,OR(MID($G543,SUM($P543:P543)+40,1)="、",MID($G543,SUM($P543:P543)+40,1)="。")),40,39)))</f>
        <v>0</v>
      </c>
      <c r="R543" s="13">
        <f>LEN(MID($N543,SUM($P543:Q543)+1,IF(AND(($O543-SUM($P543:Q543))&gt;39,OR(MID($G543,SUM($P543:Q543)+40,1)="、",MID($G543,SUM($P543:Q543)+40,1)="。")),40,39)))</f>
        <v>0</v>
      </c>
      <c r="S543" s="13">
        <f>LEN(MID($N543,SUM($P543:R543)+1,IF(AND(($O543-SUM($P543:R543))&gt;39,OR(MID($G543,SUM($P543:R543)+40,1)="、",MID($G543,SUM($P543:R543)+40,1)="。")),40,39)))</f>
        <v>0</v>
      </c>
      <c r="T543" s="13">
        <f>LEN(MID($N543,SUM($P543:S543)+1,IF(AND(($O543-SUM($P543:S543))&gt;39,OR(MID($G543,SUM($P543:S543)+40,1)="、",MID($G543,SUM($P543:S543)+40,1)="。")),40,39)))</f>
        <v>0</v>
      </c>
      <c r="U543" s="13">
        <f>LEN(MID($N543,SUM($P543:T543)+1,IF(AND(($O543-SUM($P543:T543))&gt;39,OR(MID($G543,SUM($P543:T543)+40,1)="、",MID($G543,SUM($P543:T543)+40,1)="。")),40,39)))</f>
        <v>0</v>
      </c>
    </row>
    <row r="544" spans="8:21" ht="12.95" customHeight="1">
      <c r="H544" s="12" t="s">
        <v>86</v>
      </c>
      <c r="I544" s="12" t="s">
        <v>217</v>
      </c>
      <c r="J544" s="20">
        <v>1</v>
      </c>
      <c r="K544" s="12" t="str">
        <f>VLOOKUP(DBCS(J544),調査票入力!B282:C286,2,0)</f>
        <v>支援が不要</v>
      </c>
      <c r="L544" s="12" t="str">
        <f t="shared" si="6"/>
        <v/>
      </c>
      <c r="M544" s="12" t="str">
        <f t="shared" si="7"/>
        <v>支援不要</v>
      </c>
      <c r="N544" s="12" t="str">
        <f>IF($F282="","","　"&amp;SUBSTITUTE(IF(ASC(MID($F282,1,1))=" ",MID($F282,2,300),$F282),CHAR(10),""))</f>
        <v/>
      </c>
      <c r="O544" s="13">
        <f t="shared" si="2"/>
        <v>0</v>
      </c>
      <c r="P544" s="13">
        <f t="shared" si="3"/>
        <v>0</v>
      </c>
      <c r="Q544" s="13">
        <f>LEN(MID($N544,SUM($P544:P544)+1,IF(AND(($O544-SUM($P544:P544))&gt;39,OR(MID($G544,SUM($P544:P544)+40,1)="、",MID($G544,SUM($P544:P544)+40,1)="。")),40,39)))</f>
        <v>0</v>
      </c>
      <c r="R544" s="13">
        <f>LEN(MID($N544,SUM($P544:Q544)+1,IF(AND(($O544-SUM($P544:Q544))&gt;39,OR(MID($G544,SUM($P544:Q544)+40,1)="、",MID($G544,SUM($P544:Q544)+40,1)="。")),40,39)))</f>
        <v>0</v>
      </c>
      <c r="S544" s="13">
        <f>LEN(MID($N544,SUM($P544:R544)+1,IF(AND(($O544-SUM($P544:R544))&gt;39,OR(MID($G544,SUM($P544:R544)+40,1)="、",MID($G544,SUM($P544:R544)+40,1)="。")),40,39)))</f>
        <v>0</v>
      </c>
      <c r="T544" s="13">
        <f>LEN(MID($N544,SUM($P544:S544)+1,IF(AND(($O544-SUM($P544:S544))&gt;39,OR(MID($G544,SUM($P544:S544)+40,1)="、",MID($G544,SUM($P544:S544)+40,1)="。")),40,39)))</f>
        <v>0</v>
      </c>
      <c r="U544" s="13">
        <f>LEN(MID($N544,SUM($P544:T544)+1,IF(AND(($O544-SUM($P544:T544))&gt;39,OR(MID($G544,SUM($P544:T544)+40,1)="、",MID($G544,SUM($P544:T544)+40,1)="。")),40,39)))</f>
        <v>0</v>
      </c>
    </row>
    <row r="545" spans="8:21" ht="12.95" customHeight="1">
      <c r="H545" s="12" t="s">
        <v>87</v>
      </c>
      <c r="I545" s="12" t="s">
        <v>218</v>
      </c>
      <c r="J545" s="20">
        <v>1</v>
      </c>
      <c r="K545" s="12" t="str">
        <f>VLOOKUP(DBCS(J545),調査票入力!B289:C293,2,0)</f>
        <v>支援が不要</v>
      </c>
      <c r="L545" s="12" t="str">
        <f t="shared" si="6"/>
        <v/>
      </c>
      <c r="M545" s="12" t="str">
        <f t="shared" si="7"/>
        <v>支援不要</v>
      </c>
      <c r="N545" s="12" t="str">
        <f>IF($F289="","","　"&amp;SUBSTITUTE(IF(ASC(MID($F289,1,1))=" ",MID($F289,2,300),$F289),CHAR(10),""))</f>
        <v/>
      </c>
      <c r="O545" s="13">
        <f t="shared" si="2"/>
        <v>0</v>
      </c>
      <c r="P545" s="13">
        <f t="shared" si="3"/>
        <v>0</v>
      </c>
      <c r="Q545" s="13">
        <f>LEN(MID($N545,SUM($P545:P545)+1,IF(AND(($O545-SUM($P545:P545))&gt;39,OR(MID($G545,SUM($P545:P545)+40,1)="、",MID($G545,SUM($P545:P545)+40,1)="。")),40,39)))</f>
        <v>0</v>
      </c>
      <c r="R545" s="13">
        <f>LEN(MID($N545,SUM($P545:Q545)+1,IF(AND(($O545-SUM($P545:Q545))&gt;39,OR(MID($G545,SUM($P545:Q545)+40,1)="、",MID($G545,SUM($P545:Q545)+40,1)="。")),40,39)))</f>
        <v>0</v>
      </c>
      <c r="S545" s="13">
        <f>LEN(MID($N545,SUM($P545:R545)+1,IF(AND(($O545-SUM($P545:R545))&gt;39,OR(MID($G545,SUM($P545:R545)+40,1)="、",MID($G545,SUM($P545:R545)+40,1)="。")),40,39)))</f>
        <v>0</v>
      </c>
      <c r="T545" s="13">
        <f>LEN(MID($N545,SUM($P545:S545)+1,IF(AND(($O545-SUM($P545:S545))&gt;39,OR(MID($G545,SUM($P545:S545)+40,1)="、",MID($G545,SUM($P545:S545)+40,1)="。")),40,39)))</f>
        <v>0</v>
      </c>
      <c r="U545" s="13">
        <f>LEN(MID($N545,SUM($P545:T545)+1,IF(AND(($O545-SUM($P545:T545))&gt;39,OR(MID($G545,SUM($P545:T545)+40,1)="、",MID($G545,SUM($P545:T545)+40,1)="。")),40,39)))</f>
        <v>0</v>
      </c>
    </row>
    <row r="546" spans="8:21" ht="12.95" customHeight="1">
      <c r="H546" s="12" t="s">
        <v>88</v>
      </c>
      <c r="I546" s="12" t="s">
        <v>219</v>
      </c>
      <c r="J546" s="20">
        <v>1</v>
      </c>
      <c r="K546" s="12" t="str">
        <f>VLOOKUP(DBCS(J546),調査票入力!B296:C300,2,0)</f>
        <v>支援が不要</v>
      </c>
      <c r="L546" s="12" t="str">
        <f t="shared" si="6"/>
        <v/>
      </c>
      <c r="M546" s="12" t="str">
        <f t="shared" si="7"/>
        <v>支援不要</v>
      </c>
      <c r="N546" s="12" t="str">
        <f>IF($F296="","","　"&amp;SUBSTITUTE(IF(ASC(MID($F296,1,1))=" ",MID($F296,2,300),$F296),CHAR(10),""))</f>
        <v/>
      </c>
      <c r="O546" s="13">
        <f t="shared" si="2"/>
        <v>0</v>
      </c>
      <c r="P546" s="13">
        <f t="shared" si="3"/>
        <v>0</v>
      </c>
      <c r="Q546" s="13">
        <f>LEN(MID($N546,SUM($P546:P546)+1,IF(AND(($O546-SUM($P546:P546))&gt;39,OR(MID($G546,SUM($P546:P546)+40,1)="、",MID($G546,SUM($P546:P546)+40,1)="。")),40,39)))</f>
        <v>0</v>
      </c>
      <c r="R546" s="13">
        <f>LEN(MID($N546,SUM($P546:Q546)+1,IF(AND(($O546-SUM($P546:Q546))&gt;39,OR(MID($G546,SUM($P546:Q546)+40,1)="、",MID($G546,SUM($P546:Q546)+40,1)="。")),40,39)))</f>
        <v>0</v>
      </c>
      <c r="S546" s="13">
        <f>LEN(MID($N546,SUM($P546:R546)+1,IF(AND(($O546-SUM($P546:R546))&gt;39,OR(MID($G546,SUM($P546:R546)+40,1)="、",MID($G546,SUM($P546:R546)+40,1)="。")),40,39)))</f>
        <v>0</v>
      </c>
      <c r="T546" s="13">
        <f>LEN(MID($N546,SUM($P546:S546)+1,IF(AND(($O546-SUM($P546:S546))&gt;39,OR(MID($G546,SUM($P546:S546)+40,1)="、",MID($G546,SUM($P546:S546)+40,1)="。")),40,39)))</f>
        <v>0</v>
      </c>
      <c r="U546" s="13">
        <f>LEN(MID($N546,SUM($P546:T546)+1,IF(AND(($O546-SUM($P546:T546))&gt;39,OR(MID($G546,SUM($P546:T546)+40,1)="、",MID($G546,SUM($P546:T546)+40,1)="。")),40,39)))</f>
        <v>0</v>
      </c>
    </row>
    <row r="547" spans="8:21" ht="12.95" customHeight="1">
      <c r="H547" s="12" t="s">
        <v>89</v>
      </c>
      <c r="I547" s="12" t="s">
        <v>220</v>
      </c>
      <c r="J547" s="20">
        <v>1</v>
      </c>
      <c r="K547" s="12" t="str">
        <f>VLOOKUP(DBCS(J547),調査票入力!B303:C307,2,0)</f>
        <v>支援が不要</v>
      </c>
      <c r="L547" s="12" t="str">
        <f t="shared" si="6"/>
        <v/>
      </c>
      <c r="M547" s="12" t="str">
        <f t="shared" si="7"/>
        <v>支援不要</v>
      </c>
      <c r="N547" s="12" t="str">
        <f>IF($F303="","","　"&amp;SUBSTITUTE(IF(ASC(MID($F303,1,1))=" ",MID($F303,2,300),$F303),CHAR(10),""))</f>
        <v/>
      </c>
      <c r="O547" s="13">
        <f t="shared" si="2"/>
        <v>0</v>
      </c>
      <c r="P547" s="13">
        <f t="shared" si="3"/>
        <v>0</v>
      </c>
      <c r="Q547" s="13">
        <f>LEN(MID($N547,SUM($P547:P547)+1,IF(AND(($O547-SUM($P547:P547))&gt;39,OR(MID($G547,SUM($P547:P547)+40,1)="、",MID($G547,SUM($P547:P547)+40,1)="。")),40,39)))</f>
        <v>0</v>
      </c>
      <c r="R547" s="13">
        <f>LEN(MID($N547,SUM($P547:Q547)+1,IF(AND(($O547-SUM($P547:Q547))&gt;39,OR(MID($G547,SUM($P547:Q547)+40,1)="、",MID($G547,SUM($P547:Q547)+40,1)="。")),40,39)))</f>
        <v>0</v>
      </c>
      <c r="S547" s="13">
        <f>LEN(MID($N547,SUM($P547:R547)+1,IF(AND(($O547-SUM($P547:R547))&gt;39,OR(MID($G547,SUM($P547:R547)+40,1)="、",MID($G547,SUM($P547:R547)+40,1)="。")),40,39)))</f>
        <v>0</v>
      </c>
      <c r="T547" s="13">
        <f>LEN(MID($N547,SUM($P547:S547)+1,IF(AND(($O547-SUM($P547:S547))&gt;39,OR(MID($G547,SUM($P547:S547)+40,1)="、",MID($G547,SUM($P547:S547)+40,1)="。")),40,39)))</f>
        <v>0</v>
      </c>
      <c r="U547" s="13">
        <f>LEN(MID($N547,SUM($P547:T547)+1,IF(AND(($O547-SUM($P547:T547))&gt;39,OR(MID($G547,SUM($P547:T547)+40,1)="、",MID($G547,SUM($P547:T547)+40,1)="。")),40,39)))</f>
        <v>0</v>
      </c>
    </row>
    <row r="548" spans="8:21" ht="12.95" customHeight="1">
      <c r="H548" s="12" t="s">
        <v>90</v>
      </c>
      <c r="I548" s="12" t="s">
        <v>169</v>
      </c>
      <c r="J548" s="20">
        <v>1</v>
      </c>
      <c r="K548" s="12" t="str">
        <f>VLOOKUP(DBCS(J548),調査票入力!B310:C314,2,0)</f>
        <v>支援が不要</v>
      </c>
      <c r="L548" s="12" t="str">
        <f t="shared" si="6"/>
        <v/>
      </c>
      <c r="M548" s="12" t="str">
        <f t="shared" si="7"/>
        <v>支援不要</v>
      </c>
      <c r="N548" s="12" t="str">
        <f>IF($F310="","","　"&amp;SUBSTITUTE(IF(ASC(MID($F310,1,1))=" ",MID($F310,2,300),$F310),CHAR(10),""))</f>
        <v/>
      </c>
      <c r="O548" s="13">
        <f t="shared" si="2"/>
        <v>0</v>
      </c>
      <c r="P548" s="13">
        <f t="shared" si="3"/>
        <v>0</v>
      </c>
      <c r="Q548" s="13">
        <f>LEN(MID($N548,SUM($P548:P548)+1,IF(AND(($O548-SUM($P548:P548))&gt;39,OR(MID($G548,SUM($P548:P548)+40,1)="、",MID($G548,SUM($P548:P548)+40,1)="。")),40,39)))</f>
        <v>0</v>
      </c>
      <c r="R548" s="13">
        <f>LEN(MID($N548,SUM($P548:Q548)+1,IF(AND(($O548-SUM($P548:Q548))&gt;39,OR(MID($G548,SUM($P548:Q548)+40,1)="、",MID($G548,SUM($P548:Q548)+40,1)="。")),40,39)))</f>
        <v>0</v>
      </c>
      <c r="S548" s="13">
        <f>LEN(MID($N548,SUM($P548:R548)+1,IF(AND(($O548-SUM($P548:R548))&gt;39,OR(MID($G548,SUM($P548:R548)+40,1)="、",MID($G548,SUM($P548:R548)+40,1)="。")),40,39)))</f>
        <v>0</v>
      </c>
      <c r="T548" s="13">
        <f>LEN(MID($N548,SUM($P548:S548)+1,IF(AND(($O548-SUM($P548:S548))&gt;39,OR(MID($G548,SUM($P548:S548)+40,1)="、",MID($G548,SUM($P548:S548)+40,1)="。")),40,39)))</f>
        <v>0</v>
      </c>
      <c r="U548" s="13">
        <f>LEN(MID($N548,SUM($P548:T548)+1,IF(AND(($O548-SUM($P548:T548))&gt;39,OR(MID($G548,SUM($P548:T548)+40,1)="、",MID($G548,SUM($P548:T548)+40,1)="。")),40,39)))</f>
        <v>0</v>
      </c>
    </row>
    <row r="549" spans="8:21" ht="12.95" customHeight="1">
      <c r="H549" s="12" t="s">
        <v>91</v>
      </c>
      <c r="I549" s="12" t="s">
        <v>122</v>
      </c>
      <c r="J549" s="20">
        <v>1</v>
      </c>
      <c r="K549" s="12" t="str">
        <f>VLOOKUP(DBCS(J549),調査票入力!B317:C321,2,0)</f>
        <v>支援が不要</v>
      </c>
      <c r="L549" s="12" t="str">
        <f t="shared" si="6"/>
        <v/>
      </c>
      <c r="M549" s="12" t="str">
        <f t="shared" si="7"/>
        <v>支援不要</v>
      </c>
      <c r="N549" s="12" t="str">
        <f>IF($F317="","","　"&amp;SUBSTITUTE(IF(ASC(MID($F317,1,1))=" ",MID($F317,2,300),$F317),CHAR(10),""))</f>
        <v/>
      </c>
      <c r="O549" s="13">
        <f t="shared" si="2"/>
        <v>0</v>
      </c>
      <c r="P549" s="13">
        <f t="shared" si="3"/>
        <v>0</v>
      </c>
      <c r="Q549" s="13">
        <f>LEN(MID($N549,SUM($P549:P549)+1,IF(AND(($O549-SUM($P549:P549))&gt;39,OR(MID($G549,SUM($P549:P549)+40,1)="、",MID($G549,SUM($P549:P549)+40,1)="。")),40,39)))</f>
        <v>0</v>
      </c>
      <c r="R549" s="13">
        <f>LEN(MID($N549,SUM($P549:Q549)+1,IF(AND(($O549-SUM($P549:Q549))&gt;39,OR(MID($G549,SUM($P549:Q549)+40,1)="、",MID($G549,SUM($P549:Q549)+40,1)="。")),40,39)))</f>
        <v>0</v>
      </c>
      <c r="S549" s="13">
        <f>LEN(MID($N549,SUM($P549:R549)+1,IF(AND(($O549-SUM($P549:R549))&gt;39,OR(MID($G549,SUM($P549:R549)+40,1)="、",MID($G549,SUM($P549:R549)+40,1)="。")),40,39)))</f>
        <v>0</v>
      </c>
      <c r="T549" s="13">
        <f>LEN(MID($N549,SUM($P549:S549)+1,IF(AND(($O549-SUM($P549:S549))&gt;39,OR(MID($G549,SUM($P549:S549)+40,1)="、",MID($G549,SUM($P549:S549)+40,1)="。")),40,39)))</f>
        <v>0</v>
      </c>
      <c r="U549" s="13">
        <f>LEN(MID($N549,SUM($P549:T549)+1,IF(AND(($O549-SUM($P549:T549))&gt;39,OR(MID($G549,SUM($P549:T549)+40,1)="、",MID($G549,SUM($P549:T549)+40,1)="。")),40,39)))</f>
        <v>0</v>
      </c>
    </row>
    <row r="550" spans="8:21" ht="12.95" customHeight="1">
      <c r="H550" s="12" t="s">
        <v>92</v>
      </c>
      <c r="I550" s="12" t="s">
        <v>221</v>
      </c>
      <c r="J550" s="20">
        <v>1</v>
      </c>
      <c r="K550" s="12" t="str">
        <f>VLOOKUP(DBCS(J550),調査票入力!B324:C328,2,0)</f>
        <v>支援が不要</v>
      </c>
      <c r="L550" s="12" t="str">
        <f t="shared" si="6"/>
        <v/>
      </c>
      <c r="M550" s="12" t="str">
        <f t="shared" si="7"/>
        <v>支援不要</v>
      </c>
      <c r="N550" s="12" t="str">
        <f>IF($F324="","","　"&amp;SUBSTITUTE(IF(ASC(MID($F324,1,1))=" ",MID($F324,2,300),$F324),CHAR(10),""))</f>
        <v/>
      </c>
      <c r="O550" s="13">
        <f t="shared" si="2"/>
        <v>0</v>
      </c>
      <c r="P550" s="13">
        <f t="shared" si="3"/>
        <v>0</v>
      </c>
      <c r="Q550" s="13">
        <f>LEN(MID($N550,SUM($P550:P550)+1,IF(AND(($O550-SUM($P550:P550))&gt;39,OR(MID($G550,SUM($P550:P550)+40,1)="、",MID($G550,SUM($P550:P550)+40,1)="。")),40,39)))</f>
        <v>0</v>
      </c>
      <c r="R550" s="13">
        <f>LEN(MID($N550,SUM($P550:Q550)+1,IF(AND(($O550-SUM($P550:Q550))&gt;39,OR(MID($G550,SUM($P550:Q550)+40,1)="、",MID($G550,SUM($P550:Q550)+40,1)="。")),40,39)))</f>
        <v>0</v>
      </c>
      <c r="S550" s="13">
        <f>LEN(MID($N550,SUM($P550:R550)+1,IF(AND(($O550-SUM($P550:R550))&gt;39,OR(MID($G550,SUM($P550:R550)+40,1)="、",MID($G550,SUM($P550:R550)+40,1)="。")),40,39)))</f>
        <v>0</v>
      </c>
      <c r="T550" s="13">
        <f>LEN(MID($N550,SUM($P550:S550)+1,IF(AND(($O550-SUM($P550:S550))&gt;39,OR(MID($G550,SUM($P550:S550)+40,1)="、",MID($G550,SUM($P550:S550)+40,1)="。")),40,39)))</f>
        <v>0</v>
      </c>
      <c r="U550" s="13">
        <f>LEN(MID($N550,SUM($P550:T550)+1,IF(AND(($O550-SUM($P550:T550))&gt;39,OR(MID($G550,SUM($P550:T550)+40,1)="、",MID($G550,SUM($P550:T550)+40,1)="。")),40,39)))</f>
        <v>0</v>
      </c>
    </row>
    <row r="551" spans="8:21" ht="12.95" customHeight="1">
      <c r="H551" s="12" t="s">
        <v>93</v>
      </c>
      <c r="I551" s="12" t="s">
        <v>181</v>
      </c>
      <c r="J551" s="20">
        <v>1</v>
      </c>
      <c r="K551" s="12" t="str">
        <f>VLOOKUP(DBCS(J551),調査票入力!B331:C335,2,0)</f>
        <v>支援が不要</v>
      </c>
      <c r="L551" s="12" t="str">
        <f t="shared" si="6"/>
        <v/>
      </c>
      <c r="M551" s="12" t="str">
        <f t="shared" si="7"/>
        <v>支援不要</v>
      </c>
      <c r="N551" s="12" t="str">
        <f>IF($F331="","","　"&amp;SUBSTITUTE(IF(ASC(MID($F331,1,1))=" ",MID($F331,2,300),$F331),CHAR(10),""))</f>
        <v/>
      </c>
      <c r="O551" s="13">
        <f t="shared" si="2"/>
        <v>0</v>
      </c>
      <c r="P551" s="13">
        <f t="shared" si="3"/>
        <v>0</v>
      </c>
      <c r="Q551" s="13">
        <f>LEN(MID($N551,SUM($P551:P551)+1,IF(AND(($O551-SUM($P551:P551))&gt;39,OR(MID($G551,SUM($P551:P551)+40,1)="、",MID($G551,SUM($P551:P551)+40,1)="。")),40,39)))</f>
        <v>0</v>
      </c>
      <c r="R551" s="13">
        <f>LEN(MID($N551,SUM($P551:Q551)+1,IF(AND(($O551-SUM($P551:Q551))&gt;39,OR(MID($G551,SUM($P551:Q551)+40,1)="、",MID($G551,SUM($P551:Q551)+40,1)="。")),40,39)))</f>
        <v>0</v>
      </c>
      <c r="S551" s="13">
        <f>LEN(MID($N551,SUM($P551:R551)+1,IF(AND(($O551-SUM($P551:R551))&gt;39,OR(MID($G551,SUM($P551:R551)+40,1)="、",MID($G551,SUM($P551:R551)+40,1)="。")),40,39)))</f>
        <v>0</v>
      </c>
      <c r="T551" s="13">
        <f>LEN(MID($N551,SUM($P551:S551)+1,IF(AND(($O551-SUM($P551:S551))&gt;39,OR(MID($G551,SUM($P551:S551)+40,1)="、",MID($G551,SUM($P551:S551)+40,1)="。")),40,39)))</f>
        <v>0</v>
      </c>
      <c r="U551" s="13">
        <f>LEN(MID($N551,SUM($P551:T551)+1,IF(AND(($O551-SUM($P551:T551))&gt;39,OR(MID($G551,SUM($P551:T551)+40,1)="、",MID($G551,SUM($P551:T551)+40,1)="。")),40,39)))</f>
        <v>0</v>
      </c>
    </row>
    <row r="552" spans="8:21" ht="12.95" customHeight="1">
      <c r="H552" s="12" t="s">
        <v>94</v>
      </c>
      <c r="I552" s="12" t="s">
        <v>196</v>
      </c>
      <c r="J552" s="20">
        <v>1</v>
      </c>
      <c r="K552" s="12" t="str">
        <f>VLOOKUP(DBCS(J552),調査票入力!B338:C342,2,0)</f>
        <v>支援が不要</v>
      </c>
      <c r="L552" s="12" t="str">
        <f t="shared" si="6"/>
        <v/>
      </c>
      <c r="M552" s="12" t="str">
        <f t="shared" si="7"/>
        <v>支援不要</v>
      </c>
      <c r="N552" s="12" t="str">
        <f>IF($F338="","","　"&amp;SUBSTITUTE(IF(ASC(MID($F338,1,1))=" ",MID($F338,2,300),$F338),CHAR(10),""))</f>
        <v/>
      </c>
      <c r="O552" s="13">
        <f t="shared" si="2"/>
        <v>0</v>
      </c>
      <c r="P552" s="13">
        <f t="shared" si="3"/>
        <v>0</v>
      </c>
      <c r="Q552" s="13">
        <f>LEN(MID($N552,SUM($P552:P552)+1,IF(AND(($O552-SUM($P552:P552))&gt;39,OR(MID($G552,SUM($P552:P552)+40,1)="、",MID($G552,SUM($P552:P552)+40,1)="。")),40,39)))</f>
        <v>0</v>
      </c>
      <c r="R552" s="13">
        <f>LEN(MID($N552,SUM($P552:Q552)+1,IF(AND(($O552-SUM($P552:Q552))&gt;39,OR(MID($G552,SUM($P552:Q552)+40,1)="、",MID($G552,SUM($P552:Q552)+40,1)="。")),40,39)))</f>
        <v>0</v>
      </c>
      <c r="S552" s="13">
        <f>LEN(MID($N552,SUM($P552:R552)+1,IF(AND(($O552-SUM($P552:R552))&gt;39,OR(MID($G552,SUM($P552:R552)+40,1)="、",MID($G552,SUM($P552:R552)+40,1)="。")),40,39)))</f>
        <v>0</v>
      </c>
      <c r="T552" s="13">
        <f>LEN(MID($N552,SUM($P552:S552)+1,IF(AND(($O552-SUM($P552:S552))&gt;39,OR(MID($G552,SUM($P552:S552)+40,1)="、",MID($G552,SUM($P552:S552)+40,1)="。")),40,39)))</f>
        <v>0</v>
      </c>
      <c r="U552" s="13">
        <f>LEN(MID($N552,SUM($P552:T552)+1,IF(AND(($O552-SUM($P552:T552))&gt;39,OR(MID($G552,SUM($P552:T552)+40,1)="、",MID($G552,SUM($P552:T552)+40,1)="。")),40,39)))</f>
        <v>0</v>
      </c>
    </row>
    <row r="553" spans="8:21" ht="12.95" customHeight="1">
      <c r="H553" s="12" t="s">
        <v>95</v>
      </c>
      <c r="I553" s="12" t="s">
        <v>194</v>
      </c>
      <c r="J553" s="20">
        <v>1</v>
      </c>
      <c r="K553" s="12" t="str">
        <f>VLOOKUP(DBCS(J553),調査票入力!B345:C349,2,0)</f>
        <v>支援が不要</v>
      </c>
      <c r="L553" s="12" t="str">
        <f t="shared" si="6"/>
        <v/>
      </c>
      <c r="M553" s="12" t="str">
        <f t="shared" si="7"/>
        <v>支援不要</v>
      </c>
      <c r="N553" s="12" t="str">
        <f>IF($F345="","","　"&amp;SUBSTITUTE(IF(ASC(MID($F345,1,1))=" ",MID($F345,2,300),$F345),CHAR(10),""))</f>
        <v/>
      </c>
      <c r="O553" s="13">
        <f t="shared" si="2"/>
        <v>0</v>
      </c>
      <c r="P553" s="13">
        <f t="shared" si="3"/>
        <v>0</v>
      </c>
      <c r="Q553" s="13">
        <f>LEN(MID($N553,SUM($P553:P553)+1,IF(AND(($O553-SUM($P553:P553))&gt;39,OR(MID($G553,SUM($P553:P553)+40,1)="、",MID($G553,SUM($P553:P553)+40,1)="。")),40,39)))</f>
        <v>0</v>
      </c>
      <c r="R553" s="13">
        <f>LEN(MID($N553,SUM($P553:Q553)+1,IF(AND(($O553-SUM($P553:Q553))&gt;39,OR(MID($G553,SUM($P553:Q553)+40,1)="、",MID($G553,SUM($P553:Q553)+40,1)="。")),40,39)))</f>
        <v>0</v>
      </c>
      <c r="S553" s="13">
        <f>LEN(MID($N553,SUM($P553:R553)+1,IF(AND(($O553-SUM($P553:R553))&gt;39,OR(MID($G553,SUM($P553:R553)+40,1)="、",MID($G553,SUM($P553:R553)+40,1)="。")),40,39)))</f>
        <v>0</v>
      </c>
      <c r="T553" s="13">
        <f>LEN(MID($N553,SUM($P553:S553)+1,IF(AND(($O553-SUM($P553:S553))&gt;39,OR(MID($G553,SUM($P553:S553)+40,1)="、",MID($G553,SUM($P553:S553)+40,1)="。")),40,39)))</f>
        <v>0</v>
      </c>
      <c r="U553" s="13">
        <f>LEN(MID($N553,SUM($P553:T553)+1,IF(AND(($O553-SUM($P553:T553))&gt;39,OR(MID($G553,SUM($P553:T553)+40,1)="、",MID($G553,SUM($P553:T553)+40,1)="。")),40,39)))</f>
        <v>0</v>
      </c>
    </row>
    <row r="554" spans="8:21" ht="12.95" customHeight="1">
      <c r="H554" s="12" t="s">
        <v>96</v>
      </c>
      <c r="I554" s="12" t="s">
        <v>222</v>
      </c>
      <c r="J554" s="20">
        <v>1</v>
      </c>
      <c r="K554" s="12" t="str">
        <f>VLOOKUP(DBCS(J554),調査票入力!B352:C356,2,0)</f>
        <v>支援が不要</v>
      </c>
      <c r="L554" s="12" t="str">
        <f t="shared" si="6"/>
        <v/>
      </c>
      <c r="M554" s="12" t="str">
        <f t="shared" si="7"/>
        <v>支援不要</v>
      </c>
      <c r="N554" s="12" t="str">
        <f>IF($F352="","","　"&amp;SUBSTITUTE(IF(ASC(MID($F352,1,1))=" ",MID($F352,2,300),$F352),CHAR(10),""))</f>
        <v/>
      </c>
      <c r="O554" s="13">
        <f t="shared" si="2"/>
        <v>0</v>
      </c>
      <c r="P554" s="13">
        <f t="shared" si="3"/>
        <v>0</v>
      </c>
      <c r="Q554" s="13">
        <f>LEN(MID($N554,SUM($P554:P554)+1,IF(AND(($O554-SUM($P554:P554))&gt;39,OR(MID($G554,SUM($P554:P554)+40,1)="、",MID($G554,SUM($P554:P554)+40,1)="。")),40,39)))</f>
        <v>0</v>
      </c>
      <c r="R554" s="13">
        <f>LEN(MID($N554,SUM($P554:Q554)+1,IF(AND(($O554-SUM($P554:Q554))&gt;39,OR(MID($G554,SUM($P554:Q554)+40,1)="、",MID($G554,SUM($P554:Q554)+40,1)="。")),40,39)))</f>
        <v>0</v>
      </c>
      <c r="S554" s="13">
        <f>LEN(MID($N554,SUM($P554:R554)+1,IF(AND(($O554-SUM($P554:R554))&gt;39,OR(MID($G554,SUM($P554:R554)+40,1)="、",MID($G554,SUM($P554:R554)+40,1)="。")),40,39)))</f>
        <v>0</v>
      </c>
      <c r="T554" s="13">
        <f>LEN(MID($N554,SUM($P554:S554)+1,IF(AND(($O554-SUM($P554:S554))&gt;39,OR(MID($G554,SUM($P554:S554)+40,1)="、",MID($G554,SUM($P554:S554)+40,1)="。")),40,39)))</f>
        <v>0</v>
      </c>
      <c r="U554" s="13">
        <f>LEN(MID($N554,SUM($P554:T554)+1,IF(AND(($O554-SUM($P554:T554))&gt;39,OR(MID($G554,SUM($P554:T554)+40,1)="、",MID($G554,SUM($P554:T554)+40,1)="。")),40,39)))</f>
        <v>0</v>
      </c>
    </row>
    <row r="555" spans="8:21" ht="12.95" customHeight="1">
      <c r="H555" s="12" t="s">
        <v>97</v>
      </c>
      <c r="I555" s="12" t="s">
        <v>223</v>
      </c>
      <c r="J555" s="20">
        <v>1</v>
      </c>
      <c r="K555" s="12" t="str">
        <f>VLOOKUP(DBCS(J555),調査票入力!B359:C363,2,0)</f>
        <v>支援が不要</v>
      </c>
      <c r="L555" s="12" t="str">
        <f t="shared" si="6"/>
        <v/>
      </c>
      <c r="M555" s="12" t="str">
        <f t="shared" si="7"/>
        <v>支援不要</v>
      </c>
      <c r="N555" s="12" t="str">
        <f>IF($F359="","","　"&amp;SUBSTITUTE(IF(ASC(MID($F359,1,1))=" ",MID($F359,2,300),$F359),CHAR(10),""))</f>
        <v/>
      </c>
      <c r="O555" s="13">
        <f t="shared" si="2"/>
        <v>0</v>
      </c>
      <c r="P555" s="13">
        <f t="shared" si="3"/>
        <v>0</v>
      </c>
      <c r="Q555" s="13">
        <f>LEN(MID($N555,SUM($P555:P555)+1,IF(AND(($O555-SUM($P555:P555))&gt;39,OR(MID($G555,SUM($P555:P555)+40,1)="、",MID($G555,SUM($P555:P555)+40,1)="。")),40,39)))</f>
        <v>0</v>
      </c>
      <c r="R555" s="13">
        <f>LEN(MID($N555,SUM($P555:Q555)+1,IF(AND(($O555-SUM($P555:Q555))&gt;39,OR(MID($G555,SUM($P555:Q555)+40,1)="、",MID($G555,SUM($P555:Q555)+40,1)="。")),40,39)))</f>
        <v>0</v>
      </c>
      <c r="S555" s="13">
        <f>LEN(MID($N555,SUM($P555:R555)+1,IF(AND(($O555-SUM($P555:R555))&gt;39,OR(MID($G555,SUM($P555:R555)+40,1)="、",MID($G555,SUM($P555:R555)+40,1)="。")),40,39)))</f>
        <v>0</v>
      </c>
      <c r="T555" s="13">
        <f>LEN(MID($N555,SUM($P555:S555)+1,IF(AND(($O555-SUM($P555:S555))&gt;39,OR(MID($G555,SUM($P555:S555)+40,1)="、",MID($G555,SUM($P555:S555)+40,1)="。")),40,39)))</f>
        <v>0</v>
      </c>
      <c r="U555" s="13">
        <f>LEN(MID($N555,SUM($P555:T555)+1,IF(AND(($O555-SUM($P555:T555))&gt;39,OR(MID($G555,SUM($P555:T555)+40,1)="、",MID($G555,SUM($P555:T555)+40,1)="。")),40,39)))</f>
        <v>0</v>
      </c>
    </row>
    <row r="556" spans="8:21" ht="12.95" customHeight="1">
      <c r="H556" s="12" t="s">
        <v>98</v>
      </c>
      <c r="I556" s="12" t="s">
        <v>224</v>
      </c>
      <c r="J556" s="20">
        <v>1</v>
      </c>
      <c r="K556" s="12" t="str">
        <f>VLOOKUP(DBCS(J556),調査票入力!B366:C370,2,0)</f>
        <v>支援が不要</v>
      </c>
      <c r="L556" s="12" t="str">
        <f t="shared" si="6"/>
        <v/>
      </c>
      <c r="M556" s="12" t="str">
        <f t="shared" si="7"/>
        <v>支援不要</v>
      </c>
      <c r="N556" s="12" t="str">
        <f>IF($F366="","","　"&amp;SUBSTITUTE(IF(ASC(MID($F366,1,1))=" ",MID($F366,2,300),$F366),CHAR(10),""))</f>
        <v/>
      </c>
      <c r="O556" s="13">
        <f t="shared" si="2"/>
        <v>0</v>
      </c>
      <c r="P556" s="13">
        <f t="shared" si="3"/>
        <v>0</v>
      </c>
      <c r="Q556" s="13">
        <f>LEN(MID($N556,SUM($P556:P556)+1,IF(AND(($O556-SUM($P556:P556))&gt;39,OR(MID($G556,SUM($P556:P556)+40,1)="、",MID($G556,SUM($P556:P556)+40,1)="。")),40,39)))</f>
        <v>0</v>
      </c>
      <c r="R556" s="13">
        <f>LEN(MID($N556,SUM($P556:Q556)+1,IF(AND(($O556-SUM($P556:Q556))&gt;39,OR(MID($G556,SUM($P556:Q556)+40,1)="、",MID($G556,SUM($P556:Q556)+40,1)="。")),40,39)))</f>
        <v>0</v>
      </c>
      <c r="S556" s="13">
        <f>LEN(MID($N556,SUM($P556:R556)+1,IF(AND(($O556-SUM($P556:R556))&gt;39,OR(MID($G556,SUM($P556:R556)+40,1)="、",MID($G556,SUM($P556:R556)+40,1)="。")),40,39)))</f>
        <v>0</v>
      </c>
      <c r="T556" s="13">
        <f>LEN(MID($N556,SUM($P556:S556)+1,IF(AND(($O556-SUM($P556:S556))&gt;39,OR(MID($G556,SUM($P556:S556)+40,1)="、",MID($G556,SUM($P556:S556)+40,1)="。")),40,39)))</f>
        <v>0</v>
      </c>
      <c r="U556" s="13">
        <f>LEN(MID($N556,SUM($P556:T556)+1,IF(AND(($O556-SUM($P556:T556))&gt;39,OR(MID($G556,SUM($P556:T556)+40,1)="、",MID($G556,SUM($P556:T556)+40,1)="。")),40,39)))</f>
        <v>0</v>
      </c>
    </row>
    <row r="557" spans="8:21" ht="12.95" customHeight="1">
      <c r="H557" s="12" t="s">
        <v>99</v>
      </c>
      <c r="I557" s="12" t="s">
        <v>225</v>
      </c>
      <c r="J557" s="20">
        <v>1</v>
      </c>
      <c r="K557" s="12" t="str">
        <f>VLOOKUP(DBCS(J557),調査票入力!B373:C377,2,0)</f>
        <v>支援が不要</v>
      </c>
      <c r="L557" s="12" t="str">
        <f t="shared" si="6"/>
        <v/>
      </c>
      <c r="M557" s="12" t="str">
        <f t="shared" si="7"/>
        <v>支援不要</v>
      </c>
      <c r="N557" s="12" t="str">
        <f>IF($F373="","","　"&amp;SUBSTITUTE(IF(ASC(MID($F373,1,1))=" ",MID($F373,2,300),$F373),CHAR(10),""))</f>
        <v/>
      </c>
      <c r="O557" s="13">
        <f t="shared" si="2"/>
        <v>0</v>
      </c>
      <c r="P557" s="13">
        <f t="shared" si="3"/>
        <v>0</v>
      </c>
      <c r="Q557" s="13">
        <f>LEN(MID($N557,SUM($P557:P557)+1,IF(AND(($O557-SUM($P557:P557))&gt;39,OR(MID($G557,SUM($P557:P557)+40,1)="、",MID($G557,SUM($P557:P557)+40,1)="。")),40,39)))</f>
        <v>0</v>
      </c>
      <c r="R557" s="13">
        <f>LEN(MID($N557,SUM($P557:Q557)+1,IF(AND(($O557-SUM($P557:Q557))&gt;39,OR(MID($G557,SUM($P557:Q557)+40,1)="、",MID($G557,SUM($P557:Q557)+40,1)="。")),40,39)))</f>
        <v>0</v>
      </c>
      <c r="S557" s="13">
        <f>LEN(MID($N557,SUM($P557:R557)+1,IF(AND(($O557-SUM($P557:R557))&gt;39,OR(MID($G557,SUM($P557:R557)+40,1)="、",MID($G557,SUM($P557:R557)+40,1)="。")),40,39)))</f>
        <v>0</v>
      </c>
      <c r="T557" s="13">
        <f>LEN(MID($N557,SUM($P557:S557)+1,IF(AND(($O557-SUM($P557:S557))&gt;39,OR(MID($G557,SUM($P557:S557)+40,1)="、",MID($G557,SUM($P557:S557)+40,1)="。")),40,39)))</f>
        <v>0</v>
      </c>
      <c r="U557" s="13">
        <f>LEN(MID($N557,SUM($P557:T557)+1,IF(AND(($O557-SUM($P557:T557))&gt;39,OR(MID($G557,SUM($P557:T557)+40,1)="、",MID($G557,SUM($P557:T557)+40,1)="。")),40,39)))</f>
        <v>0</v>
      </c>
    </row>
    <row r="558" spans="8:21" ht="12.95" customHeight="1">
      <c r="H558" s="12" t="s">
        <v>100</v>
      </c>
      <c r="I558" s="12" t="s">
        <v>179</v>
      </c>
      <c r="J558" s="20">
        <v>1</v>
      </c>
      <c r="K558" s="12" t="str">
        <f>VLOOKUP(DBCS(J558),調査票入力!B380:C384,2,0)</f>
        <v>支援が不要</v>
      </c>
      <c r="L558" s="12" t="str">
        <f t="shared" si="6"/>
        <v/>
      </c>
      <c r="M558" s="12" t="str">
        <f t="shared" si="7"/>
        <v>支援不要</v>
      </c>
      <c r="N558" s="12" t="str">
        <f>IF($F380="","","　"&amp;SUBSTITUTE(IF(ASC(MID($F380,1,1))=" ",MID($F380,2,300),$F380),CHAR(10),""))</f>
        <v/>
      </c>
      <c r="O558" s="13">
        <f t="shared" si="2"/>
        <v>0</v>
      </c>
      <c r="P558" s="13">
        <f t="shared" si="3"/>
        <v>0</v>
      </c>
      <c r="Q558" s="13">
        <f>LEN(MID($N558,SUM($P558:P558)+1,IF(AND(($O558-SUM($P558:P558))&gt;39,OR(MID($G558,SUM($P558:P558)+40,1)="、",MID($G558,SUM($P558:P558)+40,1)="。")),40,39)))</f>
        <v>0</v>
      </c>
      <c r="R558" s="13">
        <f>LEN(MID($N558,SUM($P558:Q558)+1,IF(AND(($O558-SUM($P558:Q558))&gt;39,OR(MID($G558,SUM($P558:Q558)+40,1)="、",MID($G558,SUM($P558:Q558)+40,1)="。")),40,39)))</f>
        <v>0</v>
      </c>
      <c r="S558" s="13">
        <f>LEN(MID($N558,SUM($P558:R558)+1,IF(AND(($O558-SUM($P558:R558))&gt;39,OR(MID($G558,SUM($P558:R558)+40,1)="、",MID($G558,SUM($P558:R558)+40,1)="。")),40,39)))</f>
        <v>0</v>
      </c>
      <c r="T558" s="13">
        <f>LEN(MID($N558,SUM($P558:S558)+1,IF(AND(($O558-SUM($P558:S558))&gt;39,OR(MID($G558,SUM($P558:S558)+40,1)="、",MID($G558,SUM($P558:S558)+40,1)="。")),40,39)))</f>
        <v>0</v>
      </c>
      <c r="U558" s="13">
        <f>LEN(MID($N558,SUM($P558:T558)+1,IF(AND(($O558-SUM($P558:T558))&gt;39,OR(MID($G558,SUM($P558:T558)+40,1)="、",MID($G558,SUM($P558:T558)+40,1)="。")),40,39)))</f>
        <v>0</v>
      </c>
    </row>
    <row r="559" spans="8:21" ht="12.95" customHeight="1">
      <c r="H559" s="12" t="s">
        <v>101</v>
      </c>
      <c r="I559" s="12" t="s">
        <v>226</v>
      </c>
      <c r="J559" s="20">
        <v>1</v>
      </c>
      <c r="K559" s="12" t="str">
        <f>VLOOKUP(DBCS(J559),調査票入力!B387:C391,2,0)</f>
        <v>支援が不要</v>
      </c>
      <c r="L559" s="12" t="str">
        <f t="shared" si="6"/>
        <v/>
      </c>
      <c r="M559" s="12" t="str">
        <f t="shared" si="7"/>
        <v>支援不要</v>
      </c>
      <c r="N559" s="12" t="str">
        <f>IF($F387="","","　"&amp;SUBSTITUTE(IF(ASC(MID($F387,1,1))=" ",MID($F387,2,300),$F387),CHAR(10),""))</f>
        <v/>
      </c>
      <c r="O559" s="13">
        <f t="shared" si="2"/>
        <v>0</v>
      </c>
      <c r="P559" s="13">
        <f t="shared" si="3"/>
        <v>0</v>
      </c>
      <c r="Q559" s="13">
        <f>LEN(MID($N559,SUM($P559:P559)+1,IF(AND(($O559-SUM($P559:P559))&gt;39,OR(MID($G559,SUM($P559:P559)+40,1)="、",MID($G559,SUM($P559:P559)+40,1)="。")),40,39)))</f>
        <v>0</v>
      </c>
      <c r="R559" s="13">
        <f>LEN(MID($N559,SUM($P559:Q559)+1,IF(AND(($O559-SUM($P559:Q559))&gt;39,OR(MID($G559,SUM($P559:Q559)+40,1)="、",MID($G559,SUM($P559:Q559)+40,1)="。")),40,39)))</f>
        <v>0</v>
      </c>
      <c r="S559" s="13">
        <f>LEN(MID($N559,SUM($P559:R559)+1,IF(AND(($O559-SUM($P559:R559))&gt;39,OR(MID($G559,SUM($P559:R559)+40,1)="、",MID($G559,SUM($P559:R559)+40,1)="。")),40,39)))</f>
        <v>0</v>
      </c>
      <c r="T559" s="13">
        <f>LEN(MID($N559,SUM($P559:S559)+1,IF(AND(($O559-SUM($P559:S559))&gt;39,OR(MID($G559,SUM($P559:S559)+40,1)="、",MID($G559,SUM($P559:S559)+40,1)="。")),40,39)))</f>
        <v>0</v>
      </c>
      <c r="U559" s="13">
        <f>LEN(MID($N559,SUM($P559:T559)+1,IF(AND(($O559-SUM($P559:T559))&gt;39,OR(MID($G559,SUM($P559:T559)+40,1)="、",MID($G559,SUM($P559:T559)+40,1)="。")),40,39)))</f>
        <v>0</v>
      </c>
    </row>
    <row r="560" spans="8:21" ht="12.95" customHeight="1">
      <c r="H560" s="12" t="s">
        <v>102</v>
      </c>
      <c r="I560" s="12" t="s">
        <v>162</v>
      </c>
      <c r="J560" s="20">
        <v>1</v>
      </c>
      <c r="K560" s="12" t="str">
        <f>VLOOKUP(DBCS(J560),調査票入力!B394:C398,2,0)</f>
        <v>支援が不要</v>
      </c>
      <c r="L560" s="12" t="str">
        <f t="shared" si="6"/>
        <v/>
      </c>
      <c r="M560" s="12" t="str">
        <f t="shared" si="7"/>
        <v>支援不要</v>
      </c>
      <c r="N560" s="12" t="str">
        <f>IF($F394="","","　"&amp;SUBSTITUTE(IF(ASC(MID($F394,1,1))=" ",MID($F394,2,300),$F394),CHAR(10),""))</f>
        <v/>
      </c>
      <c r="O560" s="13">
        <f t="shared" si="2"/>
        <v>0</v>
      </c>
      <c r="P560" s="13">
        <f t="shared" si="3"/>
        <v>0</v>
      </c>
      <c r="Q560" s="13">
        <f>LEN(MID($N560,SUM($P560:P560)+1,IF(AND(($O560-SUM($P560:P560))&gt;39,OR(MID($G560,SUM($P560:P560)+40,1)="、",MID($G560,SUM($P560:P560)+40,1)="。")),40,39)))</f>
        <v>0</v>
      </c>
      <c r="R560" s="13">
        <f>LEN(MID($N560,SUM($P560:Q560)+1,IF(AND(($O560-SUM($P560:Q560))&gt;39,OR(MID($G560,SUM($P560:Q560)+40,1)="、",MID($G560,SUM($P560:Q560)+40,1)="。")),40,39)))</f>
        <v>0</v>
      </c>
      <c r="S560" s="13">
        <f>LEN(MID($N560,SUM($P560:R560)+1,IF(AND(($O560-SUM($P560:R560))&gt;39,OR(MID($G560,SUM($P560:R560)+40,1)="、",MID($G560,SUM($P560:R560)+40,1)="。")),40,39)))</f>
        <v>0</v>
      </c>
      <c r="T560" s="13">
        <f>LEN(MID($N560,SUM($P560:S560)+1,IF(AND(($O560-SUM($P560:S560))&gt;39,OR(MID($G560,SUM($P560:S560)+40,1)="、",MID($G560,SUM($P560:S560)+40,1)="。")),40,39)))</f>
        <v>0</v>
      </c>
      <c r="U560" s="13">
        <f>LEN(MID($N560,SUM($P560:T560)+1,IF(AND(($O560-SUM($P560:T560))&gt;39,OR(MID($G560,SUM($P560:T560)+40,1)="、",MID($G560,SUM($P560:T560)+40,1)="。")),40,39)))</f>
        <v>0</v>
      </c>
    </row>
    <row r="561" spans="8:21" ht="12.95" customHeight="1">
      <c r="H561" s="12" t="s">
        <v>103</v>
      </c>
      <c r="I561" s="12" t="s">
        <v>227</v>
      </c>
      <c r="J561" s="20">
        <v>1</v>
      </c>
      <c r="K561" s="12" t="str">
        <f>VLOOKUP(DBCS(J561),調査票入力!B401:C405,2,0)</f>
        <v>支援が不要</v>
      </c>
      <c r="L561" s="12" t="str">
        <f t="shared" si="6"/>
        <v/>
      </c>
      <c r="M561" s="12" t="str">
        <f t="shared" si="7"/>
        <v>支援不要</v>
      </c>
      <c r="N561" s="12" t="str">
        <f>IF($F401="","","　"&amp;SUBSTITUTE(IF(ASC(MID($F401,1,1))=" ",MID($F401,2,300),$F401),CHAR(10),""))</f>
        <v/>
      </c>
      <c r="O561" s="13">
        <f t="shared" si="2"/>
        <v>0</v>
      </c>
      <c r="P561" s="13">
        <f t="shared" si="3"/>
        <v>0</v>
      </c>
      <c r="Q561" s="13">
        <f>LEN(MID($N561,SUM($P561:P561)+1,IF(AND(($O561-SUM($P561:P561))&gt;39,OR(MID($G561,SUM($P561:P561)+40,1)="、",MID($G561,SUM($P561:P561)+40,1)="。")),40,39)))</f>
        <v>0</v>
      </c>
      <c r="R561" s="13">
        <f>LEN(MID($N561,SUM($P561:Q561)+1,IF(AND(($O561-SUM($P561:Q561))&gt;39,OR(MID($G561,SUM($P561:Q561)+40,1)="、",MID($G561,SUM($P561:Q561)+40,1)="。")),40,39)))</f>
        <v>0</v>
      </c>
      <c r="S561" s="13">
        <f>LEN(MID($N561,SUM($P561:R561)+1,IF(AND(($O561-SUM($P561:R561))&gt;39,OR(MID($G561,SUM($P561:R561)+40,1)="、",MID($G561,SUM($P561:R561)+40,1)="。")),40,39)))</f>
        <v>0</v>
      </c>
      <c r="T561" s="13">
        <f>LEN(MID($N561,SUM($P561:S561)+1,IF(AND(($O561-SUM($P561:S561))&gt;39,OR(MID($G561,SUM($P561:S561)+40,1)="、",MID($G561,SUM($P561:S561)+40,1)="。")),40,39)))</f>
        <v>0</v>
      </c>
      <c r="U561" s="13">
        <f>LEN(MID($N561,SUM($P561:T561)+1,IF(AND(($O561-SUM($P561:T561))&gt;39,OR(MID($G561,SUM($P561:T561)+40,1)="、",MID($G561,SUM($P561:T561)+40,1)="。")),40,39)))</f>
        <v>0</v>
      </c>
    </row>
    <row r="562" spans="8:21" ht="12.95" customHeight="1">
      <c r="H562" s="12" t="s">
        <v>104</v>
      </c>
      <c r="I562" s="12" t="s">
        <v>161</v>
      </c>
      <c r="J562" s="20">
        <v>1</v>
      </c>
      <c r="K562" s="12" t="str">
        <f>VLOOKUP(DBCS(J562),調査票入力!B408:C412,2,0)</f>
        <v>支援が不要</v>
      </c>
      <c r="L562" s="12" t="str">
        <f t="shared" si="6"/>
        <v/>
      </c>
      <c r="M562" s="12" t="str">
        <f t="shared" si="7"/>
        <v>支援不要</v>
      </c>
      <c r="N562" s="12" t="str">
        <f>IF($F408="","","　"&amp;SUBSTITUTE(IF(ASC(MID($F408,1,1))=" ",MID($F408,2,300),$F408),CHAR(10),""))</f>
        <v/>
      </c>
      <c r="O562" s="13">
        <f t="shared" si="2"/>
        <v>0</v>
      </c>
      <c r="P562" s="13">
        <f t="shared" si="3"/>
        <v>0</v>
      </c>
      <c r="Q562" s="13">
        <f>LEN(MID($N562,SUM($P562:P562)+1,IF(AND(($O562-SUM($P562:P562))&gt;39,OR(MID($G562,SUM($P562:P562)+40,1)="、",MID($G562,SUM($P562:P562)+40,1)="。")),40,39)))</f>
        <v>0</v>
      </c>
      <c r="R562" s="13">
        <f>LEN(MID($N562,SUM($P562:Q562)+1,IF(AND(($O562-SUM($P562:Q562))&gt;39,OR(MID($G562,SUM($P562:Q562)+40,1)="、",MID($G562,SUM($P562:Q562)+40,1)="。")),40,39)))</f>
        <v>0</v>
      </c>
      <c r="S562" s="13">
        <f>LEN(MID($N562,SUM($P562:R562)+1,IF(AND(($O562-SUM($P562:R562))&gt;39,OR(MID($G562,SUM($P562:R562)+40,1)="、",MID($G562,SUM($P562:R562)+40,1)="。")),40,39)))</f>
        <v>0</v>
      </c>
      <c r="T562" s="13">
        <f>LEN(MID($N562,SUM($P562:S562)+1,IF(AND(($O562-SUM($P562:S562))&gt;39,OR(MID($G562,SUM($P562:S562)+40,1)="、",MID($G562,SUM($P562:S562)+40,1)="。")),40,39)))</f>
        <v>0</v>
      </c>
      <c r="U562" s="13">
        <f>LEN(MID($N562,SUM($P562:T562)+1,IF(AND(($O562-SUM($P562:T562))&gt;39,OR(MID($G562,SUM($P562:T562)+40,1)="、",MID($G562,SUM($P562:T562)+40,1)="。")),40,39)))</f>
        <v>0</v>
      </c>
    </row>
    <row r="563" spans="8:21" ht="12.95" customHeight="1">
      <c r="H563" s="12" t="s">
        <v>105</v>
      </c>
      <c r="I563" s="12" t="s">
        <v>192</v>
      </c>
      <c r="J563" s="20">
        <v>1</v>
      </c>
      <c r="K563" s="12" t="str">
        <f>VLOOKUP(DBCS(J563),調査票入力!B415:C419,2,0)</f>
        <v>支援が不要</v>
      </c>
      <c r="L563" s="12" t="str">
        <f t="shared" si="6"/>
        <v/>
      </c>
      <c r="M563" s="12" t="str">
        <f t="shared" si="7"/>
        <v>支援不要</v>
      </c>
      <c r="N563" s="12" t="str">
        <f>IF($F415="","","　"&amp;SUBSTITUTE(IF(ASC(MID($F415,1,1))=" ",MID($F415,2,300),$F415),CHAR(10),""))</f>
        <v/>
      </c>
      <c r="O563" s="13">
        <f t="shared" ref="O563:O578" si="8">LEN($N563)</f>
        <v>0</v>
      </c>
      <c r="P563" s="13">
        <f t="shared" ref="P563:P577" si="9">IF(OR(MID($N563,40,1)="、",MID($N563,40,1)="。"),40,IF(LEN($N563)&gt;39,39,LEN($N563)))</f>
        <v>0</v>
      </c>
      <c r="Q563" s="13">
        <f>LEN(MID($N563,SUM($P563:P563)+1,IF(AND(($O563-SUM($P563:P563))&gt;39,OR(MID($G563,SUM($P563:P563)+40,1)="、",MID($G563,SUM($P563:P563)+40,1)="。")),40,39)))</f>
        <v>0</v>
      </c>
      <c r="R563" s="13">
        <f>LEN(MID($N563,SUM($P563:Q563)+1,IF(AND(($O563-SUM($P563:Q563))&gt;39,OR(MID($G563,SUM($P563:Q563)+40,1)="、",MID($G563,SUM($P563:Q563)+40,1)="。")),40,39)))</f>
        <v>0</v>
      </c>
      <c r="S563" s="13">
        <f>LEN(MID($N563,SUM($P563:R563)+1,IF(AND(($O563-SUM($P563:R563))&gt;39,OR(MID($G563,SUM($P563:R563)+40,1)="、",MID($G563,SUM($P563:R563)+40,1)="。")),40,39)))</f>
        <v>0</v>
      </c>
      <c r="T563" s="13">
        <f>LEN(MID($N563,SUM($P563:S563)+1,IF(AND(($O563-SUM($P563:S563))&gt;39,OR(MID($G563,SUM($P563:S563)+40,1)="、",MID($G563,SUM($P563:S563)+40,1)="。")),40,39)))</f>
        <v>0</v>
      </c>
      <c r="U563" s="13">
        <f>LEN(MID($N563,SUM($P563:T563)+1,IF(AND(($O563-SUM($P563:T563))&gt;39,OR(MID($G563,SUM($P563:T563)+40,1)="、",MID($G563,SUM($P563:T563)+40,1)="。")),40,39)))</f>
        <v>0</v>
      </c>
    </row>
    <row r="564" spans="8:21" ht="12.95" customHeight="1">
      <c r="H564" s="12" t="s">
        <v>106</v>
      </c>
      <c r="I564" s="12" t="s">
        <v>188</v>
      </c>
      <c r="J564" s="20">
        <v>1</v>
      </c>
      <c r="K564" s="12" t="str">
        <f>VLOOKUP(DBCS(J564),調査票入力!B422:C426,2,0)</f>
        <v>支援が不要</v>
      </c>
      <c r="L564" s="12" t="str">
        <f t="shared" si="6"/>
        <v/>
      </c>
      <c r="M564" s="12" t="str">
        <f t="shared" si="7"/>
        <v>支援不要</v>
      </c>
      <c r="N564" s="12" t="str">
        <f>IF($F422="","","　"&amp;SUBSTITUTE(IF(ASC(MID($F422,1,1))=" ",MID($F422,2,300),$F422),CHAR(10),""))</f>
        <v/>
      </c>
      <c r="O564" s="13">
        <f t="shared" si="8"/>
        <v>0</v>
      </c>
      <c r="P564" s="13">
        <f t="shared" si="9"/>
        <v>0</v>
      </c>
      <c r="Q564" s="13">
        <f>LEN(MID($N564,SUM($P564:P564)+1,IF(AND(($O564-SUM($P564:P564))&gt;39,OR(MID($G564,SUM($P564:P564)+40,1)="、",MID($G564,SUM($P564:P564)+40,1)="。")),40,39)))</f>
        <v>0</v>
      </c>
      <c r="R564" s="13">
        <f>LEN(MID($N564,SUM($P564:Q564)+1,IF(AND(($O564-SUM($P564:Q564))&gt;39,OR(MID($G564,SUM($P564:Q564)+40,1)="、",MID($G564,SUM($P564:Q564)+40,1)="。")),40,39)))</f>
        <v>0</v>
      </c>
      <c r="S564" s="13">
        <f>LEN(MID($N564,SUM($P564:R564)+1,IF(AND(($O564-SUM($P564:R564))&gt;39,OR(MID($G564,SUM($P564:R564)+40,1)="、",MID($G564,SUM($P564:R564)+40,1)="。")),40,39)))</f>
        <v>0</v>
      </c>
      <c r="T564" s="13">
        <f>LEN(MID($N564,SUM($P564:S564)+1,IF(AND(($O564-SUM($P564:S564))&gt;39,OR(MID($G564,SUM($P564:S564)+40,1)="、",MID($G564,SUM($P564:S564)+40,1)="。")),40,39)))</f>
        <v>0</v>
      </c>
      <c r="U564" s="13">
        <f>LEN(MID($N564,SUM($P564:T564)+1,IF(AND(($O564-SUM($P564:T564))&gt;39,OR(MID($G564,SUM($P564:T564)+40,1)="、",MID($G564,SUM($P564:T564)+40,1)="。")),40,39)))</f>
        <v>0</v>
      </c>
    </row>
    <row r="565" spans="8:21" ht="12.95" customHeight="1">
      <c r="H565" s="12" t="s">
        <v>107</v>
      </c>
      <c r="I565" s="12" t="s">
        <v>189</v>
      </c>
      <c r="J565" s="20">
        <v>1</v>
      </c>
      <c r="K565" s="12" t="str">
        <f>VLOOKUP(DBCS(J565),調査票入力!B429:C433,2,0)</f>
        <v>支援が不要</v>
      </c>
      <c r="L565" s="12" t="str">
        <f t="shared" si="6"/>
        <v/>
      </c>
      <c r="M565" s="12" t="str">
        <f t="shared" si="7"/>
        <v>支援不要</v>
      </c>
      <c r="N565" s="12" t="str">
        <f>IF($F429="","","　"&amp;SUBSTITUTE(IF(ASC(MID($F429,1,1))=" ",MID($F429,2,300),$F429),CHAR(10),""))</f>
        <v/>
      </c>
      <c r="O565" s="13">
        <f t="shared" si="8"/>
        <v>0</v>
      </c>
      <c r="P565" s="13">
        <f t="shared" si="9"/>
        <v>0</v>
      </c>
      <c r="Q565" s="13">
        <f>LEN(MID($N565,SUM($P565:P565)+1,IF(AND(($O565-SUM($P565:P565))&gt;39,OR(MID($G565,SUM($P565:P565)+40,1)="、",MID($G565,SUM($P565:P565)+40,1)="。")),40,39)))</f>
        <v>0</v>
      </c>
      <c r="R565" s="13">
        <f>LEN(MID($N565,SUM($P565:Q565)+1,IF(AND(($O565-SUM($P565:Q565))&gt;39,OR(MID($G565,SUM($P565:Q565)+40,1)="、",MID($G565,SUM($P565:Q565)+40,1)="。")),40,39)))</f>
        <v>0</v>
      </c>
      <c r="S565" s="13">
        <f>LEN(MID($N565,SUM($P565:R565)+1,IF(AND(($O565-SUM($P565:R565))&gt;39,OR(MID($G565,SUM($P565:R565)+40,1)="、",MID($G565,SUM($P565:R565)+40,1)="。")),40,39)))</f>
        <v>0</v>
      </c>
      <c r="T565" s="13">
        <f>LEN(MID($N565,SUM($P565:S565)+1,IF(AND(($O565-SUM($P565:S565))&gt;39,OR(MID($G565,SUM($P565:S565)+40,1)="、",MID($G565,SUM($P565:S565)+40,1)="。")),40,39)))</f>
        <v>0</v>
      </c>
      <c r="U565" s="13">
        <f>LEN(MID($N565,SUM($P565:T565)+1,IF(AND(($O565-SUM($P565:T565))&gt;39,OR(MID($G565,SUM($P565:T565)+40,1)="、",MID($G565,SUM($P565:T565)+40,1)="。")),40,39)))</f>
        <v>0</v>
      </c>
    </row>
    <row r="566" spans="8:21" ht="12.95" customHeight="1">
      <c r="H566" s="12" t="s">
        <v>108</v>
      </c>
      <c r="I566" s="12" t="s">
        <v>228</v>
      </c>
      <c r="J566" s="20">
        <v>1</v>
      </c>
      <c r="K566" s="12" t="str">
        <f>VLOOKUP(DBCS(J566),調査票入力!B438:C439,2,0)</f>
        <v>ない</v>
      </c>
      <c r="L566" s="12" t="str">
        <f t="shared" ref="L566:L577" si="10">CHOOSE(J566,"","ある")</f>
        <v/>
      </c>
      <c r="M566" s="12" t="str">
        <f t="shared" ref="M566:M577" si="11">CHOOSE(J566,"ない","ある")</f>
        <v>ない</v>
      </c>
      <c r="N566" s="12" t="str">
        <f>IF($E438="","","　"&amp;SUBSTITUTE(IF(ASC(MID($E438,1,1))=" ",MID($E438,2,300),$E438),CHAR(10),""))</f>
        <v/>
      </c>
      <c r="O566" s="13">
        <f t="shared" si="8"/>
        <v>0</v>
      </c>
      <c r="P566" s="13">
        <f t="shared" si="9"/>
        <v>0</v>
      </c>
      <c r="Q566" s="13">
        <f>LEN(MID($N566,SUM($P566:P566)+1,IF(AND(($O566-SUM($P566:P566))&gt;39,OR(MID($G566,SUM($P566:P566)+40,1)="、",MID($G566,SUM($P566:P566)+40,1)="。")),40,39)))</f>
        <v>0</v>
      </c>
      <c r="R566" s="13">
        <f>LEN(MID($N566,SUM($P566:Q566)+1,IF(AND(($O566-SUM($P566:Q566))&gt;39,OR(MID($G566,SUM($P566:Q566)+40,1)="、",MID($G566,SUM($P566:Q566)+40,1)="。")),40,39)))</f>
        <v>0</v>
      </c>
      <c r="S566" s="13">
        <f>LEN(MID($N566,SUM($P566:R566)+1,IF(AND(($O566-SUM($P566:R566))&gt;39,OR(MID($G566,SUM($P566:R566)+40,1)="、",MID($G566,SUM($P566:R566)+40,1)="。")),40,39)))</f>
        <v>0</v>
      </c>
      <c r="T566" s="13">
        <f>LEN(MID($N566,SUM($P566:S566)+1,IF(AND(($O566-SUM($P566:S566))&gt;39,OR(MID($G566,SUM($P566:S566)+40,1)="、",MID($G566,SUM($P566:S566)+40,1)="。")),40,39)))</f>
        <v>0</v>
      </c>
      <c r="U566" s="13">
        <f>LEN(MID($N566,SUM($P566:T566)+1,IF(AND(($O566-SUM($P566:T566))&gt;39,OR(MID($G566,SUM($P566:T566)+40,1)="、",MID($G566,SUM($P566:T566)+40,1)="。")),40,39)))</f>
        <v>0</v>
      </c>
    </row>
    <row r="567" spans="8:21" ht="12.95" customHeight="1">
      <c r="H567" s="12" t="s">
        <v>109</v>
      </c>
      <c r="I567" s="12" t="s">
        <v>229</v>
      </c>
      <c r="J567" s="20">
        <v>1</v>
      </c>
      <c r="K567" s="12" t="str">
        <f>VLOOKUP(DBCS(J567),調査票入力!B442:C443,2,0)</f>
        <v>ない</v>
      </c>
      <c r="L567" s="12" t="str">
        <f t="shared" si="10"/>
        <v/>
      </c>
      <c r="M567" s="12" t="str">
        <f t="shared" si="11"/>
        <v>ない</v>
      </c>
      <c r="N567" s="12" t="str">
        <f>IF($E442="","","　"&amp;SUBSTITUTE(IF(ASC(MID($E442,1,1))=" ",MID($E442,2,300),$E442),CHAR(10),""))</f>
        <v/>
      </c>
      <c r="O567" s="13">
        <f t="shared" si="8"/>
        <v>0</v>
      </c>
      <c r="P567" s="13">
        <f t="shared" si="9"/>
        <v>0</v>
      </c>
      <c r="Q567" s="13">
        <f>LEN(MID($N567,SUM($P567:P567)+1,IF(AND(($O567-SUM($P567:P567))&gt;39,OR(MID($G567,SUM($P567:P567)+40,1)="、",MID($G567,SUM($P567:P567)+40,1)="。")),40,39)))</f>
        <v>0</v>
      </c>
      <c r="R567" s="13">
        <f>LEN(MID($N567,SUM($P567:Q567)+1,IF(AND(($O567-SUM($P567:Q567))&gt;39,OR(MID($G567,SUM($P567:Q567)+40,1)="、",MID($G567,SUM($P567:Q567)+40,1)="。")),40,39)))</f>
        <v>0</v>
      </c>
      <c r="S567" s="13">
        <f>LEN(MID($N567,SUM($P567:R567)+1,IF(AND(($O567-SUM($P567:R567))&gt;39,OR(MID($G567,SUM($P567:R567)+40,1)="、",MID($G567,SUM($P567:R567)+40,1)="。")),40,39)))</f>
        <v>0</v>
      </c>
      <c r="T567" s="13">
        <f>LEN(MID($N567,SUM($P567:S567)+1,IF(AND(($O567-SUM($P567:S567))&gt;39,OR(MID($G567,SUM($P567:S567)+40,1)="、",MID($G567,SUM($P567:S567)+40,1)="。")),40,39)))</f>
        <v>0</v>
      </c>
      <c r="U567" s="13">
        <f>LEN(MID($N567,SUM($P567:T567)+1,IF(AND(($O567-SUM($P567:T567))&gt;39,OR(MID($G567,SUM($P567:T567)+40,1)="、",MID($G567,SUM($P567:T567)+40,1)="。")),40,39)))</f>
        <v>0</v>
      </c>
    </row>
    <row r="568" spans="8:21" ht="12.95" customHeight="1">
      <c r="H568" s="12" t="s">
        <v>110</v>
      </c>
      <c r="I568" s="12" t="s">
        <v>175</v>
      </c>
      <c r="J568" s="20">
        <v>1</v>
      </c>
      <c r="K568" s="12" t="str">
        <f>VLOOKUP(DBCS(J568),調査票入力!B446:C447,2,0)</f>
        <v>ない</v>
      </c>
      <c r="L568" s="12" t="str">
        <f t="shared" si="10"/>
        <v/>
      </c>
      <c r="M568" s="12" t="str">
        <f t="shared" si="11"/>
        <v>ない</v>
      </c>
      <c r="N568" s="12" t="str">
        <f>IF($E446="","","　"&amp;SUBSTITUTE(IF(ASC(MID($E446,1,1))=" ",MID($E446,2,300),$E446),CHAR(10),""))</f>
        <v/>
      </c>
      <c r="O568" s="13">
        <f t="shared" si="8"/>
        <v>0</v>
      </c>
      <c r="P568" s="13">
        <f t="shared" si="9"/>
        <v>0</v>
      </c>
      <c r="Q568" s="13">
        <f>LEN(MID($N568,SUM($P568:P568)+1,IF(AND(($O568-SUM($P568:P568))&gt;39,OR(MID($G568,SUM($P568:P568)+40,1)="、",MID($G568,SUM($P568:P568)+40,1)="。")),40,39)))</f>
        <v>0</v>
      </c>
      <c r="R568" s="13">
        <f>LEN(MID($N568,SUM($P568:Q568)+1,IF(AND(($O568-SUM($P568:Q568))&gt;39,OR(MID($G568,SUM($P568:Q568)+40,1)="、",MID($G568,SUM($P568:Q568)+40,1)="。")),40,39)))</f>
        <v>0</v>
      </c>
      <c r="S568" s="13">
        <f>LEN(MID($N568,SUM($P568:R568)+1,IF(AND(($O568-SUM($P568:R568))&gt;39,OR(MID($G568,SUM($P568:R568)+40,1)="、",MID($G568,SUM($P568:R568)+40,1)="。")),40,39)))</f>
        <v>0</v>
      </c>
      <c r="T568" s="13">
        <f>LEN(MID($N568,SUM($P568:S568)+1,IF(AND(($O568-SUM($P568:S568))&gt;39,OR(MID($G568,SUM($P568:S568)+40,1)="、",MID($G568,SUM($P568:S568)+40,1)="。")),40,39)))</f>
        <v>0</v>
      </c>
      <c r="U568" s="13">
        <f>LEN(MID($N568,SUM($P568:T568)+1,IF(AND(($O568-SUM($P568:T568))&gt;39,OR(MID($G568,SUM($P568:T568)+40,1)="、",MID($G568,SUM($P568:T568)+40,1)="。")),40,39)))</f>
        <v>0</v>
      </c>
    </row>
    <row r="569" spans="8:21" ht="12.95" customHeight="1">
      <c r="H569" s="12" t="s">
        <v>238</v>
      </c>
      <c r="I569" s="12" t="s">
        <v>239</v>
      </c>
      <c r="J569" s="20">
        <v>1</v>
      </c>
      <c r="K569" s="12" t="str">
        <f>VLOOKUP(DBCS(J569),調査票入力!B450:C451,2,0)</f>
        <v>ない</v>
      </c>
      <c r="L569" s="12" t="str">
        <f t="shared" si="10"/>
        <v/>
      </c>
      <c r="M569" s="12" t="str">
        <f t="shared" si="11"/>
        <v>ない</v>
      </c>
      <c r="N569" s="12" t="str">
        <f>IF($E450="","","　"&amp;SUBSTITUTE(IF(ASC(MID($E450,1,1))=" ",MID($E450,2,300),$E450),CHAR(10),""))</f>
        <v/>
      </c>
      <c r="O569" s="13">
        <f t="shared" si="8"/>
        <v>0</v>
      </c>
      <c r="P569" s="13">
        <f t="shared" si="9"/>
        <v>0</v>
      </c>
      <c r="Q569" s="13">
        <f>LEN(MID($N569,SUM($P569:P569)+1,IF(AND(($O569-SUM($P569:P569))&gt;39,OR(MID($G569,SUM($P569:P569)+40,1)="、",MID($G569,SUM($P569:P569)+40,1)="。")),40,39)))</f>
        <v>0</v>
      </c>
      <c r="R569" s="13">
        <f>LEN(MID($N569,SUM($P569:Q569)+1,IF(AND(($O569-SUM($P569:Q569))&gt;39,OR(MID($G569,SUM($P569:Q569)+40,1)="、",MID($G569,SUM($P569:Q569)+40,1)="。")),40,39)))</f>
        <v>0</v>
      </c>
      <c r="S569" s="13">
        <f>LEN(MID($N569,SUM($P569:R569)+1,IF(AND(($O569-SUM($P569:R569))&gt;39,OR(MID($G569,SUM($P569:R569)+40,1)="、",MID($G569,SUM($P569:R569)+40,1)="。")),40,39)))</f>
        <v>0</v>
      </c>
      <c r="T569" s="13">
        <f>LEN(MID($N569,SUM($P569:S569)+1,IF(AND(($O569-SUM($P569:S569))&gt;39,OR(MID($G569,SUM($P569:S569)+40,1)="、",MID($G569,SUM($P569:S569)+40,1)="。")),40,39)))</f>
        <v>0</v>
      </c>
      <c r="U569" s="13">
        <f>LEN(MID($N569,SUM($P569:T569)+1,IF(AND(($O569-SUM($P569:T569))&gt;39,OR(MID($G569,SUM($P569:T569)+40,1)="、",MID($G569,SUM($P569:T569)+40,1)="。")),40,39)))</f>
        <v>0</v>
      </c>
    </row>
    <row r="570" spans="8:21" ht="12.95" customHeight="1">
      <c r="H570" s="12" t="s">
        <v>111</v>
      </c>
      <c r="I570" s="12" t="s">
        <v>230</v>
      </c>
      <c r="J570" s="20">
        <v>1</v>
      </c>
      <c r="K570" s="12" t="str">
        <f>VLOOKUP(DBCS(J570),調査票入力!B454:C455,2,0)</f>
        <v>ない</v>
      </c>
      <c r="L570" s="12" t="str">
        <f t="shared" si="10"/>
        <v/>
      </c>
      <c r="M570" s="12" t="str">
        <f t="shared" si="11"/>
        <v>ない</v>
      </c>
      <c r="N570" s="12" t="str">
        <f>IF($E454="","","　"&amp;SUBSTITUTE(IF(ASC(MID($E454,1,1))=" ",MID($E454,2,300),$E454),CHAR(10),""))</f>
        <v/>
      </c>
      <c r="O570" s="13">
        <f t="shared" si="8"/>
        <v>0</v>
      </c>
      <c r="P570" s="13">
        <f t="shared" si="9"/>
        <v>0</v>
      </c>
      <c r="Q570" s="13">
        <f>LEN(MID($N570,SUM($P570:P570)+1,IF(AND(($O570-SUM($P570:P570))&gt;39,OR(MID($G570,SUM($P570:P570)+40,1)="、",MID($G570,SUM($P570:P570)+40,1)="。")),40,39)))</f>
        <v>0</v>
      </c>
      <c r="R570" s="13">
        <f>LEN(MID($N570,SUM($P570:Q570)+1,IF(AND(($O570-SUM($P570:Q570))&gt;39,OR(MID($G570,SUM($P570:Q570)+40,1)="、",MID($G570,SUM($P570:Q570)+40,1)="。")),40,39)))</f>
        <v>0</v>
      </c>
      <c r="S570" s="13">
        <f>LEN(MID($N570,SUM($P570:R570)+1,IF(AND(($O570-SUM($P570:R570))&gt;39,OR(MID($G570,SUM($P570:R570)+40,1)="、",MID($G570,SUM($P570:R570)+40,1)="。")),40,39)))</f>
        <v>0</v>
      </c>
      <c r="T570" s="13">
        <f>LEN(MID($N570,SUM($P570:S570)+1,IF(AND(($O570-SUM($P570:S570))&gt;39,OR(MID($G570,SUM($P570:S570)+40,1)="、",MID($G570,SUM($P570:S570)+40,1)="。")),40,39)))</f>
        <v>0</v>
      </c>
      <c r="U570" s="13">
        <f>LEN(MID($N570,SUM($P570:T570)+1,IF(AND(($O570-SUM($P570:T570))&gt;39,OR(MID($G570,SUM($P570:T570)+40,1)="、",MID($G570,SUM($P570:T570)+40,1)="。")),40,39)))</f>
        <v>0</v>
      </c>
    </row>
    <row r="571" spans="8:21" ht="12.95" customHeight="1">
      <c r="H571" s="12" t="s">
        <v>240</v>
      </c>
      <c r="I571" s="12" t="s">
        <v>241</v>
      </c>
      <c r="J571" s="20">
        <v>1</v>
      </c>
      <c r="K571" s="12" t="str">
        <f>VLOOKUP(DBCS(J571),調査票入力!B458:C459,2,0)</f>
        <v>ない</v>
      </c>
      <c r="L571" s="12" t="str">
        <f t="shared" si="10"/>
        <v/>
      </c>
      <c r="M571" s="12" t="str">
        <f t="shared" si="11"/>
        <v>ない</v>
      </c>
      <c r="N571" s="12" t="str">
        <f>IF($E458="","","　"&amp;SUBSTITUTE(IF(ASC(MID($E458,1,1))=" ",MID($E458,2,300),$E458),CHAR(10),""))</f>
        <v/>
      </c>
      <c r="O571" s="13">
        <f t="shared" si="8"/>
        <v>0</v>
      </c>
      <c r="P571" s="13">
        <f t="shared" si="9"/>
        <v>0</v>
      </c>
      <c r="Q571" s="13">
        <f>LEN(MID($N571,SUM($P571:P571)+1,IF(AND(($O571-SUM($P571:P571))&gt;39,OR(MID($G571,SUM($P571:P571)+40,1)="、",MID($G571,SUM($P571:P571)+40,1)="。")),40,39)))</f>
        <v>0</v>
      </c>
      <c r="R571" s="13">
        <f>LEN(MID($N571,SUM($P571:Q571)+1,IF(AND(($O571-SUM($P571:Q571))&gt;39,OR(MID($G571,SUM($P571:Q571)+40,1)="、",MID($G571,SUM($P571:Q571)+40,1)="。")),40,39)))</f>
        <v>0</v>
      </c>
      <c r="S571" s="13">
        <f>LEN(MID($N571,SUM($P571:R571)+1,IF(AND(($O571-SUM($P571:R571))&gt;39,OR(MID($G571,SUM($P571:R571)+40,1)="、",MID($G571,SUM($P571:R571)+40,1)="。")),40,39)))</f>
        <v>0</v>
      </c>
      <c r="T571" s="13">
        <f>LEN(MID($N571,SUM($P571:S571)+1,IF(AND(($O571-SUM($P571:S571))&gt;39,OR(MID($G571,SUM($P571:S571)+40,1)="、",MID($G571,SUM($P571:S571)+40,1)="。")),40,39)))</f>
        <v>0</v>
      </c>
      <c r="U571" s="13">
        <f>LEN(MID($N571,SUM($P571:T571)+1,IF(AND(($O571-SUM($P571:T571))&gt;39,OR(MID($G571,SUM($P571:T571)+40,1)="、",MID($G571,SUM($P571:T571)+40,1)="。")),40,39)))</f>
        <v>0</v>
      </c>
    </row>
    <row r="572" spans="8:21" ht="12.95" customHeight="1">
      <c r="H572" s="12" t="s">
        <v>112</v>
      </c>
      <c r="I572" s="12" t="s">
        <v>198</v>
      </c>
      <c r="J572" s="20">
        <v>1</v>
      </c>
      <c r="K572" s="12" t="str">
        <f>VLOOKUP(DBCS(J572),調査票入力!B462:C463,2,0)</f>
        <v>ない</v>
      </c>
      <c r="L572" s="12" t="str">
        <f t="shared" si="10"/>
        <v/>
      </c>
      <c r="M572" s="12" t="str">
        <f t="shared" si="11"/>
        <v>ない</v>
      </c>
      <c r="N572" s="12" t="str">
        <f>IF($E462="","","　"&amp;SUBSTITUTE(IF(ASC(MID($E462,1,1))=" ",MID($E462,2,300),$E462),CHAR(10),""))</f>
        <v/>
      </c>
      <c r="O572" s="13">
        <f t="shared" si="8"/>
        <v>0</v>
      </c>
      <c r="P572" s="13">
        <f t="shared" si="9"/>
        <v>0</v>
      </c>
      <c r="Q572" s="13">
        <f>LEN(MID($N572,SUM($P572:P572)+1,IF(AND(($O572-SUM($P572:P572))&gt;39,OR(MID($G572,SUM($P572:P572)+40,1)="、",MID($G572,SUM($P572:P572)+40,1)="。")),40,39)))</f>
        <v>0</v>
      </c>
      <c r="R572" s="13">
        <f>LEN(MID($N572,SUM($P572:Q572)+1,IF(AND(($O572-SUM($P572:Q572))&gt;39,OR(MID($G572,SUM($P572:Q572)+40,1)="、",MID($G572,SUM($P572:Q572)+40,1)="。")),40,39)))</f>
        <v>0</v>
      </c>
      <c r="S572" s="13">
        <f>LEN(MID($N572,SUM($P572:R572)+1,IF(AND(($O572-SUM($P572:R572))&gt;39,OR(MID($G572,SUM($P572:R572)+40,1)="、",MID($G572,SUM($P572:R572)+40,1)="。")),40,39)))</f>
        <v>0</v>
      </c>
      <c r="T572" s="13">
        <f>LEN(MID($N572,SUM($P572:S572)+1,IF(AND(($O572-SUM($P572:S572))&gt;39,OR(MID($G572,SUM($P572:S572)+40,1)="、",MID($G572,SUM($P572:S572)+40,1)="。")),40,39)))</f>
        <v>0</v>
      </c>
      <c r="U572" s="13">
        <f>LEN(MID($N572,SUM($P572:T572)+1,IF(AND(($O572-SUM($P572:T572))&gt;39,OR(MID($G572,SUM($P572:T572)+40,1)="、",MID($G572,SUM($P572:T572)+40,1)="。")),40,39)))</f>
        <v>0</v>
      </c>
    </row>
    <row r="573" spans="8:21" ht="12.95" customHeight="1">
      <c r="H573" s="12" t="s">
        <v>113</v>
      </c>
      <c r="I573" s="12" t="s">
        <v>231</v>
      </c>
      <c r="J573" s="20">
        <v>1</v>
      </c>
      <c r="K573" s="12" t="str">
        <f>VLOOKUP(DBCS(J573),調査票入力!B466:C467,2,0)</f>
        <v>ない</v>
      </c>
      <c r="L573" s="12" t="str">
        <f t="shared" si="10"/>
        <v/>
      </c>
      <c r="M573" s="12" t="str">
        <f t="shared" si="11"/>
        <v>ない</v>
      </c>
      <c r="N573" s="12" t="str">
        <f>IF($E466="","","　"&amp;SUBSTITUTE(IF(ASC(MID($E466,1,1))=" ",MID($E466,2,300),$E466),CHAR(10),""))</f>
        <v/>
      </c>
      <c r="O573" s="13">
        <f t="shared" si="8"/>
        <v>0</v>
      </c>
      <c r="P573" s="13">
        <f t="shared" si="9"/>
        <v>0</v>
      </c>
      <c r="Q573" s="13">
        <f>LEN(MID($N573,SUM($P573:P573)+1,IF(AND(($O573-SUM($P573:P573))&gt;39,OR(MID($G573,SUM($P573:P573)+40,1)="、",MID($G573,SUM($P573:P573)+40,1)="。")),40,39)))</f>
        <v>0</v>
      </c>
      <c r="R573" s="13">
        <f>LEN(MID($N573,SUM($P573:Q573)+1,IF(AND(($O573-SUM($P573:Q573))&gt;39,OR(MID($G573,SUM($P573:Q573)+40,1)="、",MID($G573,SUM($P573:Q573)+40,1)="。")),40,39)))</f>
        <v>0</v>
      </c>
      <c r="S573" s="13">
        <f>LEN(MID($N573,SUM($P573:R573)+1,IF(AND(($O573-SUM($P573:R573))&gt;39,OR(MID($G573,SUM($P573:R573)+40,1)="、",MID($G573,SUM($P573:R573)+40,1)="。")),40,39)))</f>
        <v>0</v>
      </c>
      <c r="T573" s="13">
        <f>LEN(MID($N573,SUM($P573:S573)+1,IF(AND(($O573-SUM($P573:S573))&gt;39,OR(MID($G573,SUM($P573:S573)+40,1)="、",MID($G573,SUM($P573:S573)+40,1)="。")),40,39)))</f>
        <v>0</v>
      </c>
      <c r="U573" s="13">
        <f>LEN(MID($N573,SUM($P573:T573)+1,IF(AND(($O573-SUM($P573:T573))&gt;39,OR(MID($G573,SUM($P573:T573)+40,1)="、",MID($G573,SUM($P573:T573)+40,1)="。")),40,39)))</f>
        <v>0</v>
      </c>
    </row>
    <row r="574" spans="8:21" ht="12.95" customHeight="1">
      <c r="H574" s="12" t="s">
        <v>114</v>
      </c>
      <c r="I574" s="12" t="s">
        <v>232</v>
      </c>
      <c r="J574" s="20">
        <v>1</v>
      </c>
      <c r="K574" s="12" t="str">
        <f>VLOOKUP(DBCS(J574),調査票入力!B470:C471,2,0)</f>
        <v>ない</v>
      </c>
      <c r="L574" s="12" t="str">
        <f t="shared" si="10"/>
        <v/>
      </c>
      <c r="M574" s="12" t="str">
        <f t="shared" si="11"/>
        <v>ない</v>
      </c>
      <c r="N574" s="12" t="str">
        <f>IF($E470="","","　"&amp;SUBSTITUTE(IF(ASC(MID($E470,1,1))=" ",MID($E470,2,300),$E470),CHAR(10),""))</f>
        <v/>
      </c>
      <c r="O574" s="13">
        <f t="shared" si="8"/>
        <v>0</v>
      </c>
      <c r="P574" s="13">
        <f t="shared" si="9"/>
        <v>0</v>
      </c>
      <c r="Q574" s="13">
        <f>LEN(MID($N574,SUM($P574:P574)+1,IF(AND(($O574-SUM($P574:P574))&gt;39,OR(MID($G574,SUM($P574:P574)+40,1)="、",MID($G574,SUM($P574:P574)+40,1)="。")),40,39)))</f>
        <v>0</v>
      </c>
      <c r="R574" s="13">
        <f>LEN(MID($N574,SUM($P574:Q574)+1,IF(AND(($O574-SUM($P574:Q574))&gt;39,OR(MID($G574,SUM($P574:Q574)+40,1)="、",MID($G574,SUM($P574:Q574)+40,1)="。")),40,39)))</f>
        <v>0</v>
      </c>
      <c r="S574" s="13">
        <f>LEN(MID($N574,SUM($P574:R574)+1,IF(AND(($O574-SUM($P574:R574))&gt;39,OR(MID($G574,SUM($P574:R574)+40,1)="、",MID($G574,SUM($P574:R574)+40,1)="。")),40,39)))</f>
        <v>0</v>
      </c>
      <c r="T574" s="13">
        <f>LEN(MID($N574,SUM($P574:S574)+1,IF(AND(($O574-SUM($P574:S574))&gt;39,OR(MID($G574,SUM($P574:S574)+40,1)="、",MID($G574,SUM($P574:S574)+40,1)="。")),40,39)))</f>
        <v>0</v>
      </c>
      <c r="U574" s="13">
        <f>LEN(MID($N574,SUM($P574:T574)+1,IF(AND(($O574-SUM($P574:T574))&gt;39,OR(MID($G574,SUM($P574:T574)+40,1)="、",MID($G574,SUM($P574:T574)+40,1)="。")),40,39)))</f>
        <v>0</v>
      </c>
    </row>
    <row r="575" spans="8:21" ht="12.95" customHeight="1">
      <c r="H575" s="12" t="s">
        <v>242</v>
      </c>
      <c r="I575" s="12" t="s">
        <v>243</v>
      </c>
      <c r="J575" s="20">
        <v>1</v>
      </c>
      <c r="K575" s="12" t="str">
        <f>VLOOKUP(DBCS(J575),調査票入力!B474:C475,2,0)</f>
        <v>ない</v>
      </c>
      <c r="L575" s="12" t="str">
        <f t="shared" si="10"/>
        <v/>
      </c>
      <c r="M575" s="12" t="str">
        <f t="shared" si="11"/>
        <v>ない</v>
      </c>
      <c r="N575" s="12" t="str">
        <f>IF($E474="","","　"&amp;SUBSTITUTE(IF(ASC(MID($E474,1,1))=" ",MID($E474,2,300),$E474),CHAR(10),""))</f>
        <v/>
      </c>
      <c r="O575" s="13">
        <f t="shared" si="8"/>
        <v>0</v>
      </c>
      <c r="P575" s="13">
        <f t="shared" si="9"/>
        <v>0</v>
      </c>
      <c r="Q575" s="13">
        <f>LEN(MID($N575,SUM($P575:P575)+1,IF(AND(($O575-SUM($P575:P575))&gt;39,OR(MID($G575,SUM($P575:P575)+40,1)="、",MID($G575,SUM($P575:P575)+40,1)="。")),40,39)))</f>
        <v>0</v>
      </c>
      <c r="R575" s="13">
        <f>LEN(MID($N575,SUM($P575:Q575)+1,IF(AND(($O575-SUM($P575:Q575))&gt;39,OR(MID($G575,SUM($P575:Q575)+40,1)="、",MID($G575,SUM($P575:Q575)+40,1)="。")),40,39)))</f>
        <v>0</v>
      </c>
      <c r="S575" s="13">
        <f>LEN(MID($N575,SUM($P575:R575)+1,IF(AND(($O575-SUM($P575:R575))&gt;39,OR(MID($G575,SUM($P575:R575)+40,1)="、",MID($G575,SUM($P575:R575)+40,1)="。")),40,39)))</f>
        <v>0</v>
      </c>
      <c r="T575" s="13">
        <f>LEN(MID($N575,SUM($P575:S575)+1,IF(AND(($O575-SUM($P575:S575))&gt;39,OR(MID($G575,SUM($P575:S575)+40,1)="、",MID($G575,SUM($P575:S575)+40,1)="。")),40,39)))</f>
        <v>0</v>
      </c>
      <c r="U575" s="13">
        <f>LEN(MID($N575,SUM($P575:T575)+1,IF(AND(($O575-SUM($P575:T575))&gt;39,OR(MID($G575,SUM($P575:T575)+40,1)="、",MID($G575,SUM($P575:T575)+40,1)="。")),40,39)))</f>
        <v>0</v>
      </c>
    </row>
    <row r="576" spans="8:21" ht="12.95" customHeight="1">
      <c r="H576" s="12" t="s">
        <v>115</v>
      </c>
      <c r="I576" s="12" t="s">
        <v>233</v>
      </c>
      <c r="J576" s="20">
        <v>1</v>
      </c>
      <c r="K576" s="12" t="str">
        <f>VLOOKUP(DBCS(J576),調査票入力!B478:C479,2,0)</f>
        <v>ない</v>
      </c>
      <c r="L576" s="12" t="str">
        <f t="shared" si="10"/>
        <v/>
      </c>
      <c r="M576" s="12" t="str">
        <f t="shared" si="11"/>
        <v>ない</v>
      </c>
      <c r="N576" s="12" t="str">
        <f>IF($E478="","","　"&amp;SUBSTITUTE(IF(ASC(MID($E478,1,1))=" ",MID($E478,2,300),$E478),CHAR(10),""))</f>
        <v/>
      </c>
      <c r="O576" s="13">
        <f t="shared" si="8"/>
        <v>0</v>
      </c>
      <c r="P576" s="13">
        <f t="shared" si="9"/>
        <v>0</v>
      </c>
      <c r="Q576" s="13">
        <f>LEN(MID($N576,SUM($P576:P576)+1,IF(AND(($O576-SUM($P576:P576))&gt;39,OR(MID($G576,SUM($P576:P576)+40,1)="、",MID($G576,SUM($P576:P576)+40,1)="。")),40,39)))</f>
        <v>0</v>
      </c>
      <c r="R576" s="13">
        <f>LEN(MID($N576,SUM($P576:Q576)+1,IF(AND(($O576-SUM($P576:Q576))&gt;39,OR(MID($G576,SUM($P576:Q576)+40,1)="、",MID($G576,SUM($P576:Q576)+40,1)="。")),40,39)))</f>
        <v>0</v>
      </c>
      <c r="S576" s="13">
        <f>LEN(MID($N576,SUM($P576:R576)+1,IF(AND(($O576-SUM($P576:R576))&gt;39,OR(MID($G576,SUM($P576:R576)+40,1)="、",MID($G576,SUM($P576:R576)+40,1)="。")),40,39)))</f>
        <v>0</v>
      </c>
      <c r="T576" s="13">
        <f>LEN(MID($N576,SUM($P576:S576)+1,IF(AND(($O576-SUM($P576:S576))&gt;39,OR(MID($G576,SUM($P576:S576)+40,1)="、",MID($G576,SUM($P576:S576)+40,1)="。")),40,39)))</f>
        <v>0</v>
      </c>
      <c r="U576" s="13">
        <f>LEN(MID($N576,SUM($P576:T576)+1,IF(AND(($O576-SUM($P576:T576))&gt;39,OR(MID($G576,SUM($P576:T576)+40,1)="、",MID($G576,SUM($P576:T576)+40,1)="。")),40,39)))</f>
        <v>0</v>
      </c>
    </row>
    <row r="577" spans="8:21" ht="12.95" customHeight="1">
      <c r="H577" s="12" t="s">
        <v>116</v>
      </c>
      <c r="I577" s="12" t="s">
        <v>234</v>
      </c>
      <c r="J577" s="20">
        <v>1</v>
      </c>
      <c r="K577" s="12" t="str">
        <f>VLOOKUP(DBCS(J577),調査票入力!B482:C483,2,0)</f>
        <v>ない</v>
      </c>
      <c r="L577" s="12" t="str">
        <f t="shared" si="10"/>
        <v/>
      </c>
      <c r="M577" s="12" t="str">
        <f t="shared" si="11"/>
        <v>ない</v>
      </c>
      <c r="N577" s="12" t="str">
        <f>IF($E482="","","　"&amp;SUBSTITUTE(IF(ASC(MID($E482,1,1))=" ",MID($E482,2,300),$E482),CHAR(10),""))</f>
        <v/>
      </c>
      <c r="O577" s="13">
        <f t="shared" si="8"/>
        <v>0</v>
      </c>
      <c r="P577" s="13">
        <f t="shared" si="9"/>
        <v>0</v>
      </c>
      <c r="Q577" s="13">
        <f>LEN(MID($N577,SUM($P577:P577)+1,IF(AND(($O577-SUM($P577:P577))&gt;39,OR(MID($G577,SUM($P577:P577)+40,1)="、",MID($G577,SUM($P577:P577)+40,1)="。")),40,39)))</f>
        <v>0</v>
      </c>
      <c r="R577" s="13">
        <f>LEN(MID($N577,SUM($P577:Q577)+1,IF(AND(($O577-SUM($P577:Q577))&gt;39,OR(MID($G577,SUM($P577:Q577)+40,1)="、",MID($G577,SUM($P577:Q577)+40,1)="。")),40,39)))</f>
        <v>0</v>
      </c>
      <c r="S577" s="13">
        <f>LEN(MID($N577,SUM($P577:R577)+1,IF(AND(($O577-SUM($P577:R577))&gt;39,OR(MID($G577,SUM($P577:R577)+40,1)="、",MID($G577,SUM($P577:R577)+40,1)="。")),40,39)))</f>
        <v>0</v>
      </c>
      <c r="T577" s="13">
        <f>LEN(MID($N577,SUM($P577:S577)+1,IF(AND(($O577-SUM($P577:S577))&gt;39,OR(MID($G577,SUM($P577:S577)+40,1)="、",MID($G577,SUM($P577:S577)+40,1)="。")),40,39)))</f>
        <v>0</v>
      </c>
      <c r="U577" s="13">
        <f>LEN(MID($N577,SUM($P577:T577)+1,IF(AND(($O577-SUM($P577:T577))&gt;39,OR(MID($G577,SUM($P577:T577)+40,1)="、",MID($G577,SUM($P577:T577)+40,1)="。")),40,39)))</f>
        <v>0</v>
      </c>
    </row>
    <row r="578" spans="8:21" ht="12.95" customHeight="1">
      <c r="H578" s="12" t="s">
        <v>329</v>
      </c>
      <c r="I578"/>
      <c r="J578"/>
      <c r="K578"/>
      <c r="L578"/>
      <c r="M578"/>
      <c r="N578" s="12" t="str">
        <f>IF($A488="","","　"&amp;SUBSTITUTE(IF(ASC(MID($A488,1,1))=" ",MID($A488,2,300),$A488),CHAR(10),""))</f>
        <v/>
      </c>
      <c r="O578" s="13">
        <f t="shared" si="8"/>
        <v>0</v>
      </c>
      <c r="P578" s="13">
        <f>IF(OR(MID($N578,54,1)="、",MID($N578,54,1)="。"),54,IF(LEN($N578)&gt;53,53,LEN($N578)))</f>
        <v>0</v>
      </c>
      <c r="Q578" s="13">
        <f>LEN(MID($N578,SUM($P578:P578)+1,IF(AND(($O578-SUM($P578:P578))&gt;53,OR(MID($G578,SUM($P578:P578)+54,1)="、",MID($G578,SUM($P578:P578)+54,1)="。")),54,53)))</f>
        <v>0</v>
      </c>
      <c r="R578" s="13">
        <f>LEN(MID($N578,SUM($P578:Q578)+1,IF(AND(($O578-SUM($P578:Q578))&gt;53,OR(MID($G578,SUM($P578:Q578)+54,1)="、",MID($G578,SUM($P578:Q578)+54,1)="。")),54,53)))</f>
        <v>0</v>
      </c>
      <c r="S578" s="13">
        <f>LEN(MID($N578,SUM($P578:R578)+1,IF(AND(($O578-SUM($P578:R578))&gt;53,OR(MID($G578,SUM($P578:R578)+54,1)="、",MID($G578,SUM($P578:R578)+54,1)="。")),54,53)))</f>
        <v>0</v>
      </c>
      <c r="T578" s="13">
        <f>LEN(MID($N578,SUM($P578:S578)+1,IF(AND(($O578-SUM($P578:S578))&gt;53,OR(MID($G578,SUM($P578:S578)+54,1)="、",MID($G578,SUM($P578:S578)+54,1)="。")),54,53)))</f>
        <v>0</v>
      </c>
      <c r="U578" s="13">
        <f>LEN(MID($N578,SUM($P578:T578)+1,IF(AND(($O578-SUM($P578:T578))&gt;53,OR(MID($G578,SUM($P578:T578)+54,1)="、",MID($G578,SUM($P578:T578)+54,1)="。")),54,53)))</f>
        <v>0</v>
      </c>
    </row>
    <row r="579" spans="8:21" ht="12.95" customHeight="1">
      <c r="H579" s="1" t="s">
        <v>157</v>
      </c>
      <c r="I579" s="12" t="s">
        <v>123</v>
      </c>
      <c r="J579" s="11">
        <f>IF(OR(COUNTIF(J585:J588,"&gt;1")&gt;2,AND(J585&gt;1,J588&gt;1),AND(J586&gt;1,J587&gt;1)),5,IF(OR(AND(J585&gt;1,J587&gt;1),AND(J586&gt;1,J588&gt;1)),4,IF(AND(J587&gt;1,J588&gt;1),3,IF(COUNTIF(J585:J588,"&gt;1")&gt;0,2,1))))</f>
        <v>1</v>
      </c>
      <c r="K579" s="12" t="str">
        <f>CHOOSE(J579,"ない","いずれか一肢のみ","両下肢のみ","左上下肢あるいは右上下肢のみ","その他の四肢の麻痺")</f>
        <v>ない</v>
      </c>
      <c r="L579"/>
      <c r="M579"/>
    </row>
    <row r="580" spans="8:21" ht="12.95" customHeight="1">
      <c r="I580" s="12" t="s">
        <v>124</v>
      </c>
      <c r="J580" s="11">
        <f>IF(OR(J590&gt;1,J591&gt;1),2,1)</f>
        <v>1</v>
      </c>
      <c r="K580" s="12" t="str">
        <f>CHOOSE(J580,"ない","ある")</f>
        <v>ない</v>
      </c>
    </row>
    <row r="581" spans="8:21" ht="12.95" customHeight="1">
      <c r="I581" s="12" t="s">
        <v>125</v>
      </c>
      <c r="J581" s="11">
        <f>IF(OR(J594&gt;1,J595&gt;1),2,1)</f>
        <v>1</v>
      </c>
      <c r="K581" s="12" t="str">
        <f>CHOOSE(J581,"ない","ある")</f>
        <v>ない</v>
      </c>
    </row>
    <row r="582" spans="8:21" ht="12.95" customHeight="1">
      <c r="I582" s="12" t="s">
        <v>126</v>
      </c>
      <c r="J582" s="11">
        <f>IF(OR(J592&gt;1,J593&gt;1),2,1)</f>
        <v>1</v>
      </c>
      <c r="K582" s="12" t="str">
        <f>CHOOSE(J582,"ない","ある")</f>
        <v>ない</v>
      </c>
    </row>
    <row r="583" spans="8:21" ht="12.95" customHeight="1">
      <c r="I583" s="12" t="s">
        <v>127</v>
      </c>
      <c r="J583" s="11">
        <f>IF(OR(J596&gt;1,J597&gt;1),2,1)</f>
        <v>1</v>
      </c>
      <c r="K583" s="12" t="str">
        <f>CHOOSE(J583,"ない","ある")</f>
        <v>ない</v>
      </c>
    </row>
    <row r="584" spans="8:21" ht="12.95" customHeight="1">
      <c r="I584" s="12" t="s">
        <v>128</v>
      </c>
      <c r="J584" s="19">
        <v>1</v>
      </c>
      <c r="K584" s="12" t="str">
        <f>CHOOSE(J584,"ない","ある","ある","ある")</f>
        <v>ない</v>
      </c>
      <c r="L584" s="23" t="str">
        <f t="shared" ref="L584:L597" si="12">CHOOSE(J584,"","ある（軽度）","ある（中度）","ある（重度）")</f>
        <v/>
      </c>
      <c r="M584" s="12" t="str">
        <f t="shared" ref="M584:M597" si="13">CHOOSE(J584,"ない","ある（軽度）","ある（中度）","ある（重度）")</f>
        <v>ない</v>
      </c>
    </row>
    <row r="585" spans="8:21" ht="12.95" customHeight="1">
      <c r="I585" s="12" t="s">
        <v>129</v>
      </c>
      <c r="J585" s="19">
        <v>1</v>
      </c>
      <c r="K585" s="12" t="str">
        <f t="shared" ref="K585:K597" si="14">CHOOSE(J585,"ない","ある（軽度）","ある（中度）","ある（重度）")</f>
        <v>ない</v>
      </c>
      <c r="L585" s="23" t="str">
        <f t="shared" si="12"/>
        <v/>
      </c>
      <c r="M585" s="12" t="str">
        <f t="shared" si="13"/>
        <v>ない</v>
      </c>
    </row>
    <row r="586" spans="8:21" ht="12.95" customHeight="1">
      <c r="H586"/>
      <c r="I586" s="11" t="s">
        <v>130</v>
      </c>
      <c r="J586" s="19">
        <v>1</v>
      </c>
      <c r="K586" s="12" t="str">
        <f t="shared" si="14"/>
        <v>ない</v>
      </c>
      <c r="L586" s="23" t="str">
        <f t="shared" si="12"/>
        <v/>
      </c>
      <c r="M586" s="12" t="str">
        <f t="shared" si="13"/>
        <v>ない</v>
      </c>
    </row>
    <row r="587" spans="8:21" ht="12.95" customHeight="1">
      <c r="H587"/>
      <c r="I587" s="11" t="s">
        <v>131</v>
      </c>
      <c r="J587" s="19">
        <v>1</v>
      </c>
      <c r="K587" s="12" t="str">
        <f t="shared" si="14"/>
        <v>ない</v>
      </c>
      <c r="L587" s="23" t="str">
        <f t="shared" si="12"/>
        <v/>
      </c>
      <c r="M587" s="12" t="str">
        <f t="shared" si="13"/>
        <v>ない</v>
      </c>
    </row>
    <row r="588" spans="8:21" ht="12.95" customHeight="1">
      <c r="H588"/>
      <c r="I588" s="11" t="s">
        <v>132</v>
      </c>
      <c r="J588" s="19">
        <v>1</v>
      </c>
      <c r="K588" s="12" t="str">
        <f t="shared" si="14"/>
        <v>ない</v>
      </c>
      <c r="L588" s="23" t="str">
        <f t="shared" si="12"/>
        <v/>
      </c>
      <c r="M588" s="12" t="str">
        <f t="shared" si="13"/>
        <v>ない</v>
      </c>
    </row>
    <row r="589" spans="8:21" ht="12.95" customHeight="1">
      <c r="H589"/>
      <c r="I589" s="11" t="s">
        <v>133</v>
      </c>
      <c r="J589" s="19">
        <v>1</v>
      </c>
      <c r="K589" s="12" t="str">
        <f t="shared" si="14"/>
        <v>ない</v>
      </c>
      <c r="L589" s="23" t="str">
        <f t="shared" si="12"/>
        <v/>
      </c>
      <c r="M589" s="12" t="str">
        <f t="shared" si="13"/>
        <v>ない</v>
      </c>
    </row>
    <row r="590" spans="8:21" ht="12.95" customHeight="1">
      <c r="H590"/>
      <c r="I590" s="11" t="s">
        <v>134</v>
      </c>
      <c r="J590" s="19">
        <v>1</v>
      </c>
      <c r="K590" s="12" t="str">
        <f t="shared" si="14"/>
        <v>ない</v>
      </c>
      <c r="L590" s="23" t="str">
        <f t="shared" si="12"/>
        <v/>
      </c>
      <c r="M590" s="12" t="str">
        <f t="shared" si="13"/>
        <v>ない</v>
      </c>
    </row>
    <row r="591" spans="8:21" ht="12.95" customHeight="1">
      <c r="H591"/>
      <c r="I591" s="11" t="s">
        <v>135</v>
      </c>
      <c r="J591" s="19">
        <v>1</v>
      </c>
      <c r="K591" s="12" t="str">
        <f t="shared" si="14"/>
        <v>ない</v>
      </c>
      <c r="L591" s="23" t="str">
        <f t="shared" si="12"/>
        <v/>
      </c>
      <c r="M591" s="12" t="str">
        <f t="shared" si="13"/>
        <v>ない</v>
      </c>
    </row>
    <row r="592" spans="8:21" ht="12.95" customHeight="1">
      <c r="H592"/>
      <c r="I592" s="11" t="s">
        <v>136</v>
      </c>
      <c r="J592" s="19">
        <v>1</v>
      </c>
      <c r="K592" s="12" t="str">
        <f t="shared" si="14"/>
        <v>ない</v>
      </c>
      <c r="L592" s="23" t="str">
        <f t="shared" si="12"/>
        <v/>
      </c>
      <c r="M592" s="12" t="str">
        <f t="shared" si="13"/>
        <v>ない</v>
      </c>
    </row>
    <row r="593" spans="8:13" ht="12.95" customHeight="1">
      <c r="H593"/>
      <c r="I593" s="11" t="s">
        <v>137</v>
      </c>
      <c r="J593" s="19">
        <v>1</v>
      </c>
      <c r="K593" s="12" t="str">
        <f t="shared" si="14"/>
        <v>ない</v>
      </c>
      <c r="L593" s="23" t="str">
        <f t="shared" si="12"/>
        <v/>
      </c>
      <c r="M593" s="12" t="str">
        <f t="shared" si="13"/>
        <v>ない</v>
      </c>
    </row>
    <row r="594" spans="8:13" ht="12.95" customHeight="1">
      <c r="H594"/>
      <c r="I594" s="11" t="s">
        <v>138</v>
      </c>
      <c r="J594" s="19">
        <v>1</v>
      </c>
      <c r="K594" s="12" t="str">
        <f t="shared" si="14"/>
        <v>ない</v>
      </c>
      <c r="L594" s="23" t="str">
        <f t="shared" si="12"/>
        <v/>
      </c>
      <c r="M594" s="12" t="str">
        <f t="shared" si="13"/>
        <v>ない</v>
      </c>
    </row>
    <row r="595" spans="8:13" ht="12.95" customHeight="1">
      <c r="H595"/>
      <c r="I595" s="11" t="s">
        <v>139</v>
      </c>
      <c r="J595" s="19">
        <v>1</v>
      </c>
      <c r="K595" s="12" t="str">
        <f t="shared" si="14"/>
        <v>ない</v>
      </c>
      <c r="L595" s="23" t="str">
        <f t="shared" si="12"/>
        <v/>
      </c>
      <c r="M595" s="12" t="str">
        <f t="shared" si="13"/>
        <v>ない</v>
      </c>
    </row>
    <row r="596" spans="8:13" ht="12.95" customHeight="1">
      <c r="H596"/>
      <c r="I596" s="11" t="s">
        <v>140</v>
      </c>
      <c r="J596" s="19">
        <v>1</v>
      </c>
      <c r="K596" s="12" t="str">
        <f t="shared" si="14"/>
        <v>ない</v>
      </c>
      <c r="L596" s="23" t="str">
        <f t="shared" si="12"/>
        <v/>
      </c>
      <c r="M596" s="12" t="str">
        <f t="shared" si="13"/>
        <v>ない</v>
      </c>
    </row>
    <row r="597" spans="8:13" ht="12.95" customHeight="1">
      <c r="H597"/>
      <c r="I597" s="11" t="s">
        <v>141</v>
      </c>
      <c r="J597" s="19">
        <v>1</v>
      </c>
      <c r="K597" s="12" t="str">
        <f t="shared" si="14"/>
        <v>ない</v>
      </c>
      <c r="L597" s="23" t="str">
        <f t="shared" si="12"/>
        <v/>
      </c>
      <c r="M597" s="12" t="str">
        <f t="shared" si="13"/>
        <v>ない</v>
      </c>
    </row>
    <row r="598" spans="8:13" ht="12.95" customHeight="1">
      <c r="H598"/>
      <c r="I598" s="11" t="s">
        <v>142</v>
      </c>
      <c r="J598" s="19">
        <v>1</v>
      </c>
      <c r="K598" s="12" t="str">
        <f>CHOOSE(J598,"ない","ある（年1回以上）","ある（月1回以上）","ある（週1回以上）")</f>
        <v>ない</v>
      </c>
      <c r="L598" s="23" t="str">
        <f>CHOOSE(J598,"","年１回以上","月１回以上","週１回以上")</f>
        <v/>
      </c>
      <c r="M598" s="12" t="str">
        <f>CHOOSE(J598,"ない","年１回以上","月１回以上","週１回以上")</f>
        <v>ない</v>
      </c>
    </row>
    <row r="599" spans="8:13" ht="12.95" customHeight="1">
      <c r="H599"/>
      <c r="I599" s="11" t="s">
        <v>143</v>
      </c>
      <c r="J599" s="19">
        <v>1</v>
      </c>
      <c r="K599" s="12" t="str">
        <f>CHOOSE(J599,"１","２","３","４","５","６")</f>
        <v>１</v>
      </c>
      <c r="L599" s="23" t="str">
        <f t="shared" ref="L599:L607" si="15">CHOOSE(J599,"","２","３","４","５")</f>
        <v/>
      </c>
      <c r="M599" s="12" t="str">
        <f t="shared" ref="M599:M607" si="16">CHOOSE(J599,"１","２","３","４","５")</f>
        <v>１</v>
      </c>
    </row>
    <row r="600" spans="8:13" ht="12.95" customHeight="1">
      <c r="H600"/>
      <c r="I600" s="11" t="s">
        <v>144</v>
      </c>
      <c r="J600" s="19">
        <v>1</v>
      </c>
      <c r="K600" s="12" t="str">
        <f>CHOOSE(J600,"１","２","３","４","５","６")</f>
        <v>１</v>
      </c>
      <c r="L600" s="23" t="str">
        <f t="shared" si="15"/>
        <v/>
      </c>
      <c r="M600" s="12" t="str">
        <f t="shared" si="16"/>
        <v>１</v>
      </c>
    </row>
    <row r="601" spans="8:13" ht="12.95" customHeight="1">
      <c r="H601"/>
      <c r="I601" s="11" t="s">
        <v>145</v>
      </c>
      <c r="J601" s="19">
        <v>1</v>
      </c>
      <c r="K601" s="12" t="str">
        <f t="shared" ref="K601:K607" si="17">CHOOSE(J601,"１","２","３","４","５")</f>
        <v>１</v>
      </c>
      <c r="L601" s="23" t="str">
        <f t="shared" si="15"/>
        <v/>
      </c>
      <c r="M601" s="12" t="str">
        <f t="shared" si="16"/>
        <v>１</v>
      </c>
    </row>
    <row r="602" spans="8:13" ht="12.95" customHeight="1">
      <c r="H602"/>
      <c r="I602" s="11" t="s">
        <v>146</v>
      </c>
      <c r="J602" s="19">
        <v>1</v>
      </c>
      <c r="K602" s="12" t="str">
        <f t="shared" si="17"/>
        <v>１</v>
      </c>
      <c r="L602" s="23" t="str">
        <f t="shared" si="15"/>
        <v/>
      </c>
      <c r="M602" s="12" t="str">
        <f t="shared" si="16"/>
        <v>１</v>
      </c>
    </row>
    <row r="603" spans="8:13" ht="12.95" customHeight="1">
      <c r="H603"/>
      <c r="I603" s="11" t="s">
        <v>147</v>
      </c>
      <c r="J603" s="19">
        <v>1</v>
      </c>
      <c r="K603" s="12" t="str">
        <f t="shared" si="17"/>
        <v>１</v>
      </c>
      <c r="L603" s="23" t="str">
        <f t="shared" si="15"/>
        <v/>
      </c>
      <c r="M603" s="12" t="str">
        <f t="shared" si="16"/>
        <v>１</v>
      </c>
    </row>
    <row r="604" spans="8:13" ht="12.95" customHeight="1">
      <c r="H604"/>
      <c r="I604" s="11" t="s">
        <v>148</v>
      </c>
      <c r="J604" s="19">
        <v>1</v>
      </c>
      <c r="K604" s="12" t="str">
        <f t="shared" si="17"/>
        <v>１</v>
      </c>
      <c r="L604" s="23" t="str">
        <f t="shared" si="15"/>
        <v/>
      </c>
      <c r="M604" s="12" t="str">
        <f t="shared" si="16"/>
        <v>１</v>
      </c>
    </row>
    <row r="605" spans="8:13" ht="12.95" customHeight="1">
      <c r="H605"/>
      <c r="I605" s="11" t="s">
        <v>149</v>
      </c>
      <c r="J605" s="19">
        <v>1</v>
      </c>
      <c r="K605" s="12" t="str">
        <f t="shared" si="17"/>
        <v>１</v>
      </c>
      <c r="L605" s="23" t="str">
        <f t="shared" si="15"/>
        <v/>
      </c>
      <c r="M605" s="12" t="str">
        <f t="shared" si="16"/>
        <v>１</v>
      </c>
    </row>
    <row r="606" spans="8:13" ht="12.95" customHeight="1">
      <c r="H606"/>
      <c r="I606" s="11" t="s">
        <v>150</v>
      </c>
      <c r="J606" s="19">
        <v>1</v>
      </c>
      <c r="K606" s="12" t="str">
        <f t="shared" si="17"/>
        <v>１</v>
      </c>
      <c r="L606" s="23" t="str">
        <f t="shared" si="15"/>
        <v/>
      </c>
      <c r="M606" s="12" t="str">
        <f t="shared" si="16"/>
        <v>１</v>
      </c>
    </row>
    <row r="607" spans="8:13" ht="12.95" customHeight="1">
      <c r="H607"/>
      <c r="I607" s="11" t="s">
        <v>151</v>
      </c>
      <c r="J607" s="19">
        <v>1</v>
      </c>
      <c r="K607" s="12" t="str">
        <f t="shared" si="17"/>
        <v>１</v>
      </c>
      <c r="L607" s="23" t="str">
        <f t="shared" si="15"/>
        <v/>
      </c>
      <c r="M607" s="12" t="str">
        <f t="shared" si="16"/>
        <v>１</v>
      </c>
    </row>
    <row r="611" spans="1:1" ht="12.95" customHeight="1">
      <c r="A611" s="1"/>
    </row>
    <row r="612" spans="1:1" ht="12.95" customHeight="1">
      <c r="A612" s="1"/>
    </row>
    <row r="613" spans="1:1" ht="12.95" customHeight="1">
      <c r="A613" s="1"/>
    </row>
    <row r="614" spans="1:1" ht="12.95" customHeight="1">
      <c r="A614" s="1"/>
    </row>
    <row r="615" spans="1:1" ht="12.95" customHeight="1">
      <c r="A615" s="1"/>
    </row>
    <row r="616" spans="1:1" ht="12.95" customHeight="1">
      <c r="A616" s="1"/>
    </row>
    <row r="617" spans="1:1" ht="12.95" customHeight="1">
      <c r="A617" s="1"/>
    </row>
    <row r="618" spans="1:1" ht="12.95" customHeight="1">
      <c r="A618" s="1"/>
    </row>
    <row r="619" spans="1:1" ht="12.95" customHeight="1">
      <c r="A619" s="1"/>
    </row>
    <row r="620" spans="1:1" ht="12.95" customHeight="1">
      <c r="A620" s="1"/>
    </row>
    <row r="621" spans="1:1" ht="12.95" customHeight="1">
      <c r="A621" s="1"/>
    </row>
    <row r="622" spans="1:1" ht="12.95" customHeight="1">
      <c r="A622" s="1"/>
    </row>
    <row r="623" spans="1:1" ht="12.95" customHeight="1">
      <c r="A623" s="1"/>
    </row>
    <row r="624" spans="1:1" ht="12.95" customHeight="1">
      <c r="A624" s="1"/>
    </row>
    <row r="625" spans="1:1" ht="12.95" customHeight="1">
      <c r="A625" s="1"/>
    </row>
    <row r="626" spans="1:1" ht="12.95" customHeight="1">
      <c r="A626" s="1"/>
    </row>
    <row r="627" spans="1:1" ht="12.95" customHeight="1">
      <c r="A627" s="1"/>
    </row>
    <row r="628" spans="1:1" ht="12.95" customHeight="1">
      <c r="A628" s="1"/>
    </row>
    <row r="629" spans="1:1" ht="12.95" customHeight="1">
      <c r="A629" s="1"/>
    </row>
    <row r="630" spans="1:1" ht="12.95" customHeight="1">
      <c r="A630" s="1"/>
    </row>
    <row r="631" spans="1:1" ht="12.95" customHeight="1">
      <c r="A631" s="1"/>
    </row>
    <row r="632" spans="1:1" ht="12.95" customHeight="1">
      <c r="A632" s="1"/>
    </row>
    <row r="633" spans="1:1" ht="12.95" customHeight="1">
      <c r="A633" s="1"/>
    </row>
    <row r="634" spans="1:1" ht="12.95" customHeight="1">
      <c r="A634" s="1"/>
    </row>
    <row r="635" spans="1:1" ht="12.95" customHeight="1">
      <c r="A635" s="1"/>
    </row>
    <row r="636" spans="1:1" ht="12.95" customHeight="1">
      <c r="A636" s="1"/>
    </row>
    <row r="637" spans="1:1" ht="12.95" customHeight="1">
      <c r="A637" s="1"/>
    </row>
    <row r="638" spans="1:1" ht="12.95" customHeight="1">
      <c r="A638" s="1"/>
    </row>
    <row r="639" spans="1:1" ht="12.95" customHeight="1">
      <c r="A639" s="1"/>
    </row>
    <row r="640" spans="1:1" ht="12.95" customHeight="1">
      <c r="A640" s="1"/>
    </row>
    <row r="641" spans="1:1" ht="12.95" customHeight="1">
      <c r="A641" s="1"/>
    </row>
    <row r="642" spans="1:1" ht="12.95" customHeight="1">
      <c r="A642" s="1"/>
    </row>
    <row r="643" spans="1:1" ht="12.95" customHeight="1">
      <c r="A643" s="1"/>
    </row>
    <row r="644" spans="1:1" ht="12.95" customHeight="1">
      <c r="A644" s="1"/>
    </row>
    <row r="645" spans="1:1" ht="12.95" customHeight="1">
      <c r="A645" s="1"/>
    </row>
    <row r="646" spans="1:1" ht="12.95" customHeight="1">
      <c r="A646" s="1"/>
    </row>
    <row r="647" spans="1:1" ht="12.95" customHeight="1">
      <c r="A647" s="1"/>
    </row>
    <row r="648" spans="1:1" ht="12.95" customHeight="1">
      <c r="A648" s="1"/>
    </row>
    <row r="649" spans="1:1" ht="12.95" customHeight="1">
      <c r="A649" s="1"/>
    </row>
    <row r="650" spans="1:1" ht="12.95" customHeight="1">
      <c r="A650" s="1"/>
    </row>
    <row r="651" spans="1:1" ht="12.95" customHeight="1">
      <c r="A651" s="1"/>
    </row>
    <row r="652" spans="1:1" ht="12.95" customHeight="1">
      <c r="A652" s="1"/>
    </row>
    <row r="653" spans="1:1" ht="12.95" customHeight="1">
      <c r="A653" s="1"/>
    </row>
    <row r="654" spans="1:1" ht="12.95" customHeight="1">
      <c r="A654" s="1"/>
    </row>
    <row r="655" spans="1:1" ht="12.95" customHeight="1">
      <c r="A655" s="1"/>
    </row>
    <row r="656" spans="1:1" ht="12.95" customHeight="1">
      <c r="A656" s="1"/>
    </row>
    <row r="657" spans="1:1" ht="12.95" customHeight="1">
      <c r="A657" s="1"/>
    </row>
    <row r="658" spans="1:1" ht="12.95" customHeight="1">
      <c r="A658" s="1"/>
    </row>
    <row r="659" spans="1:1" ht="12.95" customHeight="1">
      <c r="A659" s="1"/>
    </row>
    <row r="660" spans="1:1" ht="12.95" customHeight="1">
      <c r="A660" s="1"/>
    </row>
    <row r="661" spans="1:1" ht="12.95" customHeight="1">
      <c r="A661" s="1"/>
    </row>
    <row r="662" spans="1:1" ht="12.95" customHeight="1">
      <c r="A662" s="1"/>
    </row>
    <row r="663" spans="1:1" ht="12.95" customHeight="1">
      <c r="A663" s="1"/>
    </row>
    <row r="664" spans="1:1" ht="12.95" customHeight="1">
      <c r="A664" s="1"/>
    </row>
    <row r="665" spans="1:1" ht="12.95" customHeight="1">
      <c r="A665" s="1"/>
    </row>
    <row r="666" spans="1:1" ht="12.95" customHeight="1">
      <c r="A666" s="1"/>
    </row>
    <row r="667" spans="1:1" ht="12.95" customHeight="1">
      <c r="A667" s="1"/>
    </row>
    <row r="668" spans="1:1" ht="12.95" customHeight="1">
      <c r="A668" s="1"/>
    </row>
    <row r="669" spans="1:1" ht="12.95" customHeight="1">
      <c r="A669" s="1"/>
    </row>
    <row r="670" spans="1:1" ht="12.95" customHeight="1">
      <c r="A670" s="1"/>
    </row>
    <row r="671" spans="1:1" ht="12.95" customHeight="1">
      <c r="A671" s="1"/>
    </row>
    <row r="672" spans="1:1" ht="12.95" customHeight="1">
      <c r="A672" s="1"/>
    </row>
    <row r="673" spans="1:1" ht="12.95" customHeight="1">
      <c r="A673" s="1"/>
    </row>
    <row r="674" spans="1:1" ht="12.95" customHeight="1">
      <c r="A674" s="1"/>
    </row>
    <row r="675" spans="1:1" ht="12.95" customHeight="1">
      <c r="A675" s="1"/>
    </row>
    <row r="676" spans="1:1" ht="12.95" customHeight="1">
      <c r="A676" s="1"/>
    </row>
    <row r="677" spans="1:1" ht="12.95" customHeight="1">
      <c r="A677" s="1"/>
    </row>
    <row r="678" spans="1:1" ht="12.95" customHeight="1">
      <c r="A678" s="1"/>
    </row>
    <row r="679" spans="1:1" ht="12.95" customHeight="1">
      <c r="A679" s="1"/>
    </row>
    <row r="680" spans="1:1" ht="12.95" customHeight="1">
      <c r="A680" s="1"/>
    </row>
    <row r="681" spans="1:1" ht="12.95" customHeight="1">
      <c r="A681" s="1"/>
    </row>
    <row r="682" spans="1:1" ht="12.95" customHeight="1">
      <c r="A682" s="1"/>
    </row>
    <row r="683" spans="1:1" ht="12.95" customHeight="1">
      <c r="A683" s="1"/>
    </row>
    <row r="684" spans="1:1" ht="12.95" customHeight="1">
      <c r="A684" s="1"/>
    </row>
    <row r="685" spans="1:1" ht="12.95" customHeight="1">
      <c r="A685" s="1"/>
    </row>
    <row r="686" spans="1:1" ht="12.95" customHeight="1">
      <c r="A686" s="1"/>
    </row>
    <row r="687" spans="1:1" ht="12.95" customHeight="1">
      <c r="A687" s="1"/>
    </row>
    <row r="688" spans="1:1" ht="12.95" customHeight="1">
      <c r="A688" s="1"/>
    </row>
    <row r="689" spans="1:1" ht="12.95" customHeight="1">
      <c r="A689" s="1"/>
    </row>
    <row r="690" spans="1:1" ht="12.95" customHeight="1">
      <c r="A690" s="1"/>
    </row>
  </sheetData>
  <sheetProtection selectLockedCells="1"/>
  <mergeCells count="427">
    <mergeCell ref="C482:D482"/>
    <mergeCell ref="E482:F483"/>
    <mergeCell ref="C483:D483"/>
    <mergeCell ref="A485:F485"/>
    <mergeCell ref="A487:F487"/>
    <mergeCell ref="A488:F495"/>
    <mergeCell ref="A477:D477"/>
    <mergeCell ref="E477:F477"/>
    <mergeCell ref="C478:D478"/>
    <mergeCell ref="E478:F479"/>
    <mergeCell ref="C479:D479"/>
    <mergeCell ref="A481:D481"/>
    <mergeCell ref="E481:F481"/>
    <mergeCell ref="C470:D470"/>
    <mergeCell ref="E470:F471"/>
    <mergeCell ref="C471:D471"/>
    <mergeCell ref="A473:D473"/>
    <mergeCell ref="E473:F473"/>
    <mergeCell ref="C474:D474"/>
    <mergeCell ref="E474:F475"/>
    <mergeCell ref="C475:D475"/>
    <mergeCell ref="A465:D465"/>
    <mergeCell ref="E465:F465"/>
    <mergeCell ref="C466:D466"/>
    <mergeCell ref="E466:F467"/>
    <mergeCell ref="C467:D467"/>
    <mergeCell ref="A469:D469"/>
    <mergeCell ref="E469:F469"/>
    <mergeCell ref="C458:D458"/>
    <mergeCell ref="E458:F459"/>
    <mergeCell ref="C459:D459"/>
    <mergeCell ref="A461:D461"/>
    <mergeCell ref="E461:F461"/>
    <mergeCell ref="C462:D462"/>
    <mergeCell ref="E462:F463"/>
    <mergeCell ref="C463:D463"/>
    <mergeCell ref="A453:D453"/>
    <mergeCell ref="E453:F453"/>
    <mergeCell ref="C454:D454"/>
    <mergeCell ref="E454:F455"/>
    <mergeCell ref="C455:D455"/>
    <mergeCell ref="A457:D457"/>
    <mergeCell ref="E457:F457"/>
    <mergeCell ref="C446:D446"/>
    <mergeCell ref="E446:F447"/>
    <mergeCell ref="C447:D447"/>
    <mergeCell ref="A449:D449"/>
    <mergeCell ref="E449:F449"/>
    <mergeCell ref="C450:D450"/>
    <mergeCell ref="E450:F451"/>
    <mergeCell ref="C451:D451"/>
    <mergeCell ref="A441:D441"/>
    <mergeCell ref="E441:F441"/>
    <mergeCell ref="C442:D442"/>
    <mergeCell ref="E442:F443"/>
    <mergeCell ref="C443:D443"/>
    <mergeCell ref="A445:D445"/>
    <mergeCell ref="E445:F445"/>
    <mergeCell ref="A435:F435"/>
    <mergeCell ref="A437:D437"/>
    <mergeCell ref="E437:F437"/>
    <mergeCell ref="C438:D438"/>
    <mergeCell ref="E438:F439"/>
    <mergeCell ref="C439:D439"/>
    <mergeCell ref="A428:E428"/>
    <mergeCell ref="C429:E429"/>
    <mergeCell ref="F429:F433"/>
    <mergeCell ref="C430:E430"/>
    <mergeCell ref="C431:E431"/>
    <mergeCell ref="C432:E432"/>
    <mergeCell ref="C433:E433"/>
    <mergeCell ref="A421:E421"/>
    <mergeCell ref="C422:E422"/>
    <mergeCell ref="F422:F426"/>
    <mergeCell ref="C423:E423"/>
    <mergeCell ref="C424:E424"/>
    <mergeCell ref="C425:E425"/>
    <mergeCell ref="C426:E426"/>
    <mergeCell ref="A414:E414"/>
    <mergeCell ref="C415:E415"/>
    <mergeCell ref="F415:F419"/>
    <mergeCell ref="C416:E416"/>
    <mergeCell ref="C417:E417"/>
    <mergeCell ref="C418:E418"/>
    <mergeCell ref="C419:E419"/>
    <mergeCell ref="A407:E407"/>
    <mergeCell ref="C408:E408"/>
    <mergeCell ref="F408:F412"/>
    <mergeCell ref="C409:E409"/>
    <mergeCell ref="C410:E410"/>
    <mergeCell ref="C411:E411"/>
    <mergeCell ref="C412:E412"/>
    <mergeCell ref="A400:E400"/>
    <mergeCell ref="C401:E401"/>
    <mergeCell ref="F401:F405"/>
    <mergeCell ref="C402:E402"/>
    <mergeCell ref="C403:E403"/>
    <mergeCell ref="C404:E404"/>
    <mergeCell ref="C405:E405"/>
    <mergeCell ref="A393:E393"/>
    <mergeCell ref="C394:E394"/>
    <mergeCell ref="F394:F398"/>
    <mergeCell ref="C395:E395"/>
    <mergeCell ref="C396:E396"/>
    <mergeCell ref="C397:E397"/>
    <mergeCell ref="C398:E398"/>
    <mergeCell ref="A386:E386"/>
    <mergeCell ref="C387:E387"/>
    <mergeCell ref="F387:F391"/>
    <mergeCell ref="C388:E388"/>
    <mergeCell ref="C389:E389"/>
    <mergeCell ref="C390:E390"/>
    <mergeCell ref="C391:E391"/>
    <mergeCell ref="A379:E379"/>
    <mergeCell ref="C380:E380"/>
    <mergeCell ref="F380:F384"/>
    <mergeCell ref="C381:E381"/>
    <mergeCell ref="C382:E382"/>
    <mergeCell ref="C383:E383"/>
    <mergeCell ref="C384:E384"/>
    <mergeCell ref="A372:E372"/>
    <mergeCell ref="C373:E373"/>
    <mergeCell ref="F373:F377"/>
    <mergeCell ref="C374:E374"/>
    <mergeCell ref="C375:E375"/>
    <mergeCell ref="C376:E376"/>
    <mergeCell ref="C377:E377"/>
    <mergeCell ref="A365:E365"/>
    <mergeCell ref="C366:E366"/>
    <mergeCell ref="F366:F370"/>
    <mergeCell ref="C367:E367"/>
    <mergeCell ref="C368:E368"/>
    <mergeCell ref="C369:E369"/>
    <mergeCell ref="C370:E370"/>
    <mergeCell ref="A358:E358"/>
    <mergeCell ref="C359:E359"/>
    <mergeCell ref="F359:F363"/>
    <mergeCell ref="C360:E360"/>
    <mergeCell ref="C361:E361"/>
    <mergeCell ref="C362:E362"/>
    <mergeCell ref="C363:E363"/>
    <mergeCell ref="A351:E351"/>
    <mergeCell ref="C352:E352"/>
    <mergeCell ref="F352:F356"/>
    <mergeCell ref="C353:E353"/>
    <mergeCell ref="C354:E354"/>
    <mergeCell ref="C355:E355"/>
    <mergeCell ref="C356:E356"/>
    <mergeCell ref="A344:E344"/>
    <mergeCell ref="C345:E345"/>
    <mergeCell ref="F345:F349"/>
    <mergeCell ref="C346:E346"/>
    <mergeCell ref="C347:E347"/>
    <mergeCell ref="C348:E348"/>
    <mergeCell ref="C349:E349"/>
    <mergeCell ref="A337:E337"/>
    <mergeCell ref="C338:E338"/>
    <mergeCell ref="F338:F342"/>
    <mergeCell ref="C339:E339"/>
    <mergeCell ref="C340:E340"/>
    <mergeCell ref="C341:E341"/>
    <mergeCell ref="C342:E342"/>
    <mergeCell ref="A330:E330"/>
    <mergeCell ref="C331:E331"/>
    <mergeCell ref="F331:F335"/>
    <mergeCell ref="C332:E332"/>
    <mergeCell ref="C333:E333"/>
    <mergeCell ref="C334:E334"/>
    <mergeCell ref="C335:E335"/>
    <mergeCell ref="A323:E323"/>
    <mergeCell ref="C324:E324"/>
    <mergeCell ref="F324:F328"/>
    <mergeCell ref="C325:E325"/>
    <mergeCell ref="C326:E326"/>
    <mergeCell ref="C327:E327"/>
    <mergeCell ref="C328:E328"/>
    <mergeCell ref="A316:E316"/>
    <mergeCell ref="C317:E317"/>
    <mergeCell ref="F317:F321"/>
    <mergeCell ref="C318:E318"/>
    <mergeCell ref="C319:E319"/>
    <mergeCell ref="C320:E320"/>
    <mergeCell ref="C321:E321"/>
    <mergeCell ref="A309:E309"/>
    <mergeCell ref="C310:E310"/>
    <mergeCell ref="F310:F314"/>
    <mergeCell ref="C311:E311"/>
    <mergeCell ref="C312:E312"/>
    <mergeCell ref="C313:E313"/>
    <mergeCell ref="C314:E314"/>
    <mergeCell ref="A302:E302"/>
    <mergeCell ref="C303:E303"/>
    <mergeCell ref="F303:F307"/>
    <mergeCell ref="C304:E304"/>
    <mergeCell ref="C305:E305"/>
    <mergeCell ref="C306:E306"/>
    <mergeCell ref="C307:E307"/>
    <mergeCell ref="A295:E295"/>
    <mergeCell ref="C296:E296"/>
    <mergeCell ref="F296:F300"/>
    <mergeCell ref="C297:E297"/>
    <mergeCell ref="C298:E298"/>
    <mergeCell ref="C299:E299"/>
    <mergeCell ref="C300:E300"/>
    <mergeCell ref="A288:E288"/>
    <mergeCell ref="C289:E289"/>
    <mergeCell ref="F289:F293"/>
    <mergeCell ref="C290:E290"/>
    <mergeCell ref="C291:E291"/>
    <mergeCell ref="C292:E292"/>
    <mergeCell ref="C293:E293"/>
    <mergeCell ref="A281:E281"/>
    <mergeCell ref="C282:E282"/>
    <mergeCell ref="F282:F286"/>
    <mergeCell ref="C283:E283"/>
    <mergeCell ref="C284:E284"/>
    <mergeCell ref="C285:E285"/>
    <mergeCell ref="C286:E286"/>
    <mergeCell ref="A274:E274"/>
    <mergeCell ref="C275:E275"/>
    <mergeCell ref="F275:F279"/>
    <mergeCell ref="C276:E276"/>
    <mergeCell ref="C277:E277"/>
    <mergeCell ref="C278:E278"/>
    <mergeCell ref="C279:E279"/>
    <mergeCell ref="A267:E267"/>
    <mergeCell ref="C268:E268"/>
    <mergeCell ref="F268:F272"/>
    <mergeCell ref="C269:E269"/>
    <mergeCell ref="C270:E270"/>
    <mergeCell ref="C271:E271"/>
    <mergeCell ref="C272:E272"/>
    <mergeCell ref="A260:E260"/>
    <mergeCell ref="C261:E261"/>
    <mergeCell ref="F261:F265"/>
    <mergeCell ref="C262:E262"/>
    <mergeCell ref="C263:E263"/>
    <mergeCell ref="C264:E264"/>
    <mergeCell ref="C265:E265"/>
    <mergeCell ref="A253:E253"/>
    <mergeCell ref="C254:E254"/>
    <mergeCell ref="F254:F258"/>
    <mergeCell ref="C255:E255"/>
    <mergeCell ref="C256:E256"/>
    <mergeCell ref="C257:E257"/>
    <mergeCell ref="C258:E258"/>
    <mergeCell ref="A246:E246"/>
    <mergeCell ref="C247:E247"/>
    <mergeCell ref="F247:F251"/>
    <mergeCell ref="C248:E248"/>
    <mergeCell ref="C249:E249"/>
    <mergeCell ref="C250:E250"/>
    <mergeCell ref="C251:E251"/>
    <mergeCell ref="A239:E239"/>
    <mergeCell ref="C240:E240"/>
    <mergeCell ref="F240:F244"/>
    <mergeCell ref="C241:E241"/>
    <mergeCell ref="C242:E242"/>
    <mergeCell ref="C243:E243"/>
    <mergeCell ref="C244:E244"/>
    <mergeCell ref="A232:E232"/>
    <mergeCell ref="C233:E233"/>
    <mergeCell ref="F233:F237"/>
    <mergeCell ref="C234:E234"/>
    <mergeCell ref="C235:E235"/>
    <mergeCell ref="C236:E236"/>
    <mergeCell ref="C237:E237"/>
    <mergeCell ref="A225:E225"/>
    <mergeCell ref="C226:E226"/>
    <mergeCell ref="F226:F230"/>
    <mergeCell ref="C227:E227"/>
    <mergeCell ref="C228:E228"/>
    <mergeCell ref="C229:E229"/>
    <mergeCell ref="C230:E230"/>
    <mergeCell ref="A218:E218"/>
    <mergeCell ref="C219:E219"/>
    <mergeCell ref="F219:F223"/>
    <mergeCell ref="C220:E220"/>
    <mergeCell ref="C221:E221"/>
    <mergeCell ref="C222:E222"/>
    <mergeCell ref="C223:E223"/>
    <mergeCell ref="A211:E211"/>
    <mergeCell ref="C212:E212"/>
    <mergeCell ref="F212:F216"/>
    <mergeCell ref="C213:E213"/>
    <mergeCell ref="C214:E214"/>
    <mergeCell ref="C215:E215"/>
    <mergeCell ref="C216:E216"/>
    <mergeCell ref="A204:E204"/>
    <mergeCell ref="C205:E205"/>
    <mergeCell ref="F205:F209"/>
    <mergeCell ref="C206:E206"/>
    <mergeCell ref="C207:E207"/>
    <mergeCell ref="C208:E208"/>
    <mergeCell ref="C209:E209"/>
    <mergeCell ref="A195:F195"/>
    <mergeCell ref="A197:E197"/>
    <mergeCell ref="C198:E198"/>
    <mergeCell ref="F198:F202"/>
    <mergeCell ref="C199:E199"/>
    <mergeCell ref="C200:E200"/>
    <mergeCell ref="C201:E201"/>
    <mergeCell ref="C202:E202"/>
    <mergeCell ref="C187:E187"/>
    <mergeCell ref="F187:F189"/>
    <mergeCell ref="C188:E188"/>
    <mergeCell ref="C189:E189"/>
    <mergeCell ref="A191:E191"/>
    <mergeCell ref="C192:E192"/>
    <mergeCell ref="F192:F193"/>
    <mergeCell ref="C193:E193"/>
    <mergeCell ref="A181:E181"/>
    <mergeCell ref="C182:E182"/>
    <mergeCell ref="F182:F184"/>
    <mergeCell ref="C183:E183"/>
    <mergeCell ref="C184:E184"/>
    <mergeCell ref="A186:E186"/>
    <mergeCell ref="A174:E174"/>
    <mergeCell ref="C175:E175"/>
    <mergeCell ref="F175:F179"/>
    <mergeCell ref="C176:E176"/>
    <mergeCell ref="C177:E177"/>
    <mergeCell ref="C178:E178"/>
    <mergeCell ref="C179:E179"/>
    <mergeCell ref="A166:E166"/>
    <mergeCell ref="C167:E167"/>
    <mergeCell ref="F167:F172"/>
    <mergeCell ref="C168:E168"/>
    <mergeCell ref="C169:E169"/>
    <mergeCell ref="C170:E170"/>
    <mergeCell ref="C171:E171"/>
    <mergeCell ref="C172:E172"/>
    <mergeCell ref="D152:F154"/>
    <mergeCell ref="A156:F156"/>
    <mergeCell ref="A158:E158"/>
    <mergeCell ref="C159:E159"/>
    <mergeCell ref="F159:F164"/>
    <mergeCell ref="C160:E160"/>
    <mergeCell ref="C161:E161"/>
    <mergeCell ref="C162:E162"/>
    <mergeCell ref="C163:E163"/>
    <mergeCell ref="C164:E164"/>
    <mergeCell ref="D142:F144"/>
    <mergeCell ref="A146:C146"/>
    <mergeCell ref="D146:F146"/>
    <mergeCell ref="D147:F149"/>
    <mergeCell ref="A151:C151"/>
    <mergeCell ref="D151:F151"/>
    <mergeCell ref="D132:F134"/>
    <mergeCell ref="A136:C136"/>
    <mergeCell ref="D136:F136"/>
    <mergeCell ref="D137:F139"/>
    <mergeCell ref="A141:C141"/>
    <mergeCell ref="D141:F141"/>
    <mergeCell ref="D122:F124"/>
    <mergeCell ref="A126:C126"/>
    <mergeCell ref="D126:F126"/>
    <mergeCell ref="D127:F129"/>
    <mergeCell ref="A131:C131"/>
    <mergeCell ref="D131:F131"/>
    <mergeCell ref="D112:F114"/>
    <mergeCell ref="A116:C116"/>
    <mergeCell ref="D116:F116"/>
    <mergeCell ref="D117:F119"/>
    <mergeCell ref="A121:C121"/>
    <mergeCell ref="D121:F121"/>
    <mergeCell ref="D102:F104"/>
    <mergeCell ref="A106:C106"/>
    <mergeCell ref="D106:F106"/>
    <mergeCell ref="D107:F109"/>
    <mergeCell ref="A111:C111"/>
    <mergeCell ref="D111:F111"/>
    <mergeCell ref="D92:F94"/>
    <mergeCell ref="A96:C96"/>
    <mergeCell ref="D96:F96"/>
    <mergeCell ref="D97:F99"/>
    <mergeCell ref="A101:C101"/>
    <mergeCell ref="D101:F101"/>
    <mergeCell ref="D82:F84"/>
    <mergeCell ref="A86:C86"/>
    <mergeCell ref="D86:F86"/>
    <mergeCell ref="D87:F89"/>
    <mergeCell ref="A91:C91"/>
    <mergeCell ref="D91:F91"/>
    <mergeCell ref="D70:F72"/>
    <mergeCell ref="A74:F74"/>
    <mergeCell ref="A76:C76"/>
    <mergeCell ref="D76:F76"/>
    <mergeCell ref="D77:F79"/>
    <mergeCell ref="A81:C81"/>
    <mergeCell ref="D81:F81"/>
    <mergeCell ref="D60:F63"/>
    <mergeCell ref="A65:C65"/>
    <mergeCell ref="D65:F65"/>
    <mergeCell ref="D66:F67"/>
    <mergeCell ref="A69:C69"/>
    <mergeCell ref="D69:F69"/>
    <mergeCell ref="D48:F51"/>
    <mergeCell ref="A53:C53"/>
    <mergeCell ref="D53:F53"/>
    <mergeCell ref="D54:F57"/>
    <mergeCell ref="A59:C59"/>
    <mergeCell ref="D59:F59"/>
    <mergeCell ref="D36:F39"/>
    <mergeCell ref="A41:C41"/>
    <mergeCell ref="D41:F41"/>
    <mergeCell ref="D42:F45"/>
    <mergeCell ref="A47:C47"/>
    <mergeCell ref="D47:F47"/>
    <mergeCell ref="D24:F27"/>
    <mergeCell ref="A29:C29"/>
    <mergeCell ref="D29:F29"/>
    <mergeCell ref="D30:F33"/>
    <mergeCell ref="A35:C35"/>
    <mergeCell ref="D35:F35"/>
    <mergeCell ref="D12:F15"/>
    <mergeCell ref="A17:C17"/>
    <mergeCell ref="D17:F17"/>
    <mergeCell ref="D18:F21"/>
    <mergeCell ref="A23:C23"/>
    <mergeCell ref="D23:F23"/>
    <mergeCell ref="A3:F3"/>
    <mergeCell ref="A5:C5"/>
    <mergeCell ref="D5:F5"/>
    <mergeCell ref="D6:F9"/>
    <mergeCell ref="A11:C11"/>
    <mergeCell ref="D11:F11"/>
  </mergeCells>
  <phoneticPr fontId="1"/>
  <pageMargins left="0.9055118110236221" right="0.59055118110236227" top="0.78740157480314965" bottom="0.78740157480314965" header="0.31496062992125984" footer="0.31496062992125984"/>
  <drawing r:id="rId2"/>
  <mc:AlternateContent>
    <mc:Choice Requires="x14">
      <controls>
        <mc:AlternateContent>
          <mc:Choice Requires="x14">
            <control shapeId="6172" r:id="rId4" name="Option Button 2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5</xdr:row>
                    <xdr:rowOff>9525</xdr:rowOff>
                  </from>
                  <to>
                    <xdr:col>0</xdr:col>
                    <xdr:colOff>304800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73" r:id="rId5" name="Option Button 2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6</xdr:row>
                    <xdr:rowOff>9525</xdr:rowOff>
                  </from>
                  <to>
                    <xdr:col>0</xdr:col>
                    <xdr:colOff>304800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74" r:id="rId6" name="Option Button 3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9525</xdr:rowOff>
                  </from>
                  <to>
                    <xdr:col>0</xdr:col>
                    <xdr:colOff>304800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75" r:id="rId7" name="Option Button 3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161925</xdr:rowOff>
                  </from>
                  <to>
                    <xdr:col>0</xdr:col>
                    <xdr:colOff>304800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176" r:id="rId8" name="Group Box 32">
              <controlPr defaultSize="0" print="0" autoFill="0" autoPict="0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177" r:id="rId9" name="Option Button 3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11</xdr:row>
                    <xdr:rowOff>9525</xdr:rowOff>
                  </from>
                  <to>
                    <xdr:col>0</xdr:col>
                    <xdr:colOff>304800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78" r:id="rId10" name="Option Button 3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12</xdr:row>
                    <xdr:rowOff>9525</xdr:rowOff>
                  </from>
                  <to>
                    <xdr:col>0</xdr:col>
                    <xdr:colOff>304800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79" r:id="rId11" name="Option Button 3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9525</xdr:rowOff>
                  </from>
                  <to>
                    <xdr:col>0</xdr:col>
                    <xdr:colOff>304800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80" r:id="rId12" name="Option Button 3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13</xdr:row>
                    <xdr:rowOff>161925</xdr:rowOff>
                  </from>
                  <to>
                    <xdr:col>0</xdr:col>
                    <xdr:colOff>304800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181" r:id="rId13" name="Group Box 37">
              <controlPr defaultSize="0" print="0" autoFill="0" autoPict="0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182" r:id="rId14" name="Option Button 3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17</xdr:row>
                    <xdr:rowOff>9525</xdr:rowOff>
                  </from>
                  <to>
                    <xdr:col>0</xdr:col>
                    <xdr:colOff>304800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83" r:id="rId15" name="Option Button 3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18</xdr:row>
                    <xdr:rowOff>9525</xdr:rowOff>
                  </from>
                  <to>
                    <xdr:col>0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84" r:id="rId16" name="Option Button 4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19</xdr:row>
                    <xdr:rowOff>9525</xdr:rowOff>
                  </from>
                  <to>
                    <xdr:col>0</xdr:col>
                    <xdr:colOff>304800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85" r:id="rId17" name="Option Button 4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19</xdr:row>
                    <xdr:rowOff>161925</xdr:rowOff>
                  </from>
                  <to>
                    <xdr:col>0</xdr:col>
                    <xdr:colOff>304800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186" r:id="rId18" name="Group Box 42">
              <controlPr defaultSize="0" print="0" autoFill="0" autoPict="0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187" r:id="rId19" name="Option Button 4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23</xdr:row>
                    <xdr:rowOff>9525</xdr:rowOff>
                  </from>
                  <to>
                    <xdr:col>0</xdr:col>
                    <xdr:colOff>304800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88" r:id="rId20" name="Option Button 4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24</xdr:row>
                    <xdr:rowOff>9525</xdr:rowOff>
                  </from>
                  <to>
                    <xdr:col>0</xdr:col>
                    <xdr:colOff>304800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89" r:id="rId21" name="Option Button 4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25</xdr:row>
                    <xdr:rowOff>9525</xdr:rowOff>
                  </from>
                  <to>
                    <xdr:col>0</xdr:col>
                    <xdr:colOff>304800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90" r:id="rId22" name="Option Button 4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25</xdr:row>
                    <xdr:rowOff>161925</xdr:rowOff>
                  </from>
                  <to>
                    <xdr:col>0</xdr:col>
                    <xdr:colOff>304800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191" r:id="rId23" name="Group Box 47">
              <controlPr defaultSize="0" print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192" r:id="rId24" name="Option Button 4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29</xdr:row>
                    <xdr:rowOff>9525</xdr:rowOff>
                  </from>
                  <to>
                    <xdr:col>0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93" r:id="rId25" name="Option Button 4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30</xdr:row>
                    <xdr:rowOff>9525</xdr:rowOff>
                  </from>
                  <to>
                    <xdr:col>0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94" r:id="rId26" name="Option Button 5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</xdr:row>
                    <xdr:rowOff>9525</xdr:rowOff>
                  </from>
                  <to>
                    <xdr:col>0</xdr:col>
                    <xdr:colOff>304800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95" r:id="rId27" name="Option Button 5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</xdr:row>
                    <xdr:rowOff>161925</xdr:rowOff>
                  </from>
                  <to>
                    <xdr:col>0</xdr:col>
                    <xdr:colOff>304800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196" r:id="rId28" name="Group Box 52">
              <controlPr defaultSize="0" print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197" r:id="rId29" name="Option Button 5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35</xdr:row>
                    <xdr:rowOff>9525</xdr:rowOff>
                  </from>
                  <to>
                    <xdr:col>0</xdr:col>
                    <xdr:colOff>304800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98" r:id="rId30" name="Option Button 5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36</xdr:row>
                    <xdr:rowOff>9525</xdr:rowOff>
                  </from>
                  <to>
                    <xdr:col>0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199" r:id="rId31" name="Option Button 5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37</xdr:row>
                    <xdr:rowOff>9525</xdr:rowOff>
                  </from>
                  <to>
                    <xdr:col>0</xdr:col>
                    <xdr:colOff>304800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00" r:id="rId32" name="Option Button 5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37</xdr:row>
                    <xdr:rowOff>161925</xdr:rowOff>
                  </from>
                  <to>
                    <xdr:col>0</xdr:col>
                    <xdr:colOff>304800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201" r:id="rId33" name="Group Box 57">
              <controlPr defaultSize="0" print="0" autoFill="0" autoPict="0">
                <anchor mov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2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202" r:id="rId34" name="Option Button 5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41</xdr:row>
                    <xdr:rowOff>9525</xdr:rowOff>
                  </from>
                  <to>
                    <xdr:col>0</xdr:col>
                    <xdr:colOff>304800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03" r:id="rId35" name="Option Button 5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42</xdr:row>
                    <xdr:rowOff>9525</xdr:rowOff>
                  </from>
                  <to>
                    <xdr:col>0</xdr:col>
                    <xdr:colOff>304800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04" r:id="rId36" name="Option Button 6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43</xdr:row>
                    <xdr:rowOff>9525</xdr:rowOff>
                  </from>
                  <to>
                    <xdr:col>0</xdr:col>
                    <xdr:colOff>304800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05" r:id="rId37" name="Option Button 6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43</xdr:row>
                    <xdr:rowOff>161925</xdr:rowOff>
                  </from>
                  <to>
                    <xdr:col>0</xdr:col>
                    <xdr:colOff>304800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206" r:id="rId38" name="Group Box 62">
              <controlPr defaultSize="0" print="0" autoFill="0" autoPict="0">
                <anchor mov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2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207" r:id="rId39" name="Option Button 6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47</xdr:row>
                    <xdr:rowOff>9525</xdr:rowOff>
                  </from>
                  <to>
                    <xdr:col>0</xdr:col>
                    <xdr:colOff>304800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08" r:id="rId40" name="Option Button 6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48</xdr:row>
                    <xdr:rowOff>9525</xdr:rowOff>
                  </from>
                  <to>
                    <xdr:col>0</xdr:col>
                    <xdr:colOff>304800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09" r:id="rId41" name="Option Button 6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49</xdr:row>
                    <xdr:rowOff>9525</xdr:rowOff>
                  </from>
                  <to>
                    <xdr:col>0</xdr:col>
                    <xdr:colOff>304800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10" r:id="rId42" name="Option Button 6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49</xdr:row>
                    <xdr:rowOff>161925</xdr:rowOff>
                  </from>
                  <to>
                    <xdr:col>0</xdr:col>
                    <xdr:colOff>304800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211" r:id="rId43" name="Group Box 67">
              <controlPr defaultSize="0" print="0" autoFill="0" autoPict="0">
                <anchor moveWithCells="1">
                  <from>
                    <xdr:col>0</xdr:col>
                    <xdr:colOff>0</xdr:colOff>
                    <xdr:row>47</xdr:row>
                    <xdr:rowOff>0</xdr:rowOff>
                  </from>
                  <to>
                    <xdr:col>2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212" r:id="rId44" name="Option Button 6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53</xdr:row>
                    <xdr:rowOff>9525</xdr:rowOff>
                  </from>
                  <to>
                    <xdr:col>0</xdr:col>
                    <xdr:colOff>304800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13" r:id="rId45" name="Option Button 6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54</xdr:row>
                    <xdr:rowOff>9525</xdr:rowOff>
                  </from>
                  <to>
                    <xdr:col>0</xdr:col>
                    <xdr:colOff>304800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14" r:id="rId46" name="Option Button 7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55</xdr:row>
                    <xdr:rowOff>9525</xdr:rowOff>
                  </from>
                  <to>
                    <xdr:col>0</xdr:col>
                    <xdr:colOff>304800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15" r:id="rId47" name="Option Button 7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55</xdr:row>
                    <xdr:rowOff>161925</xdr:rowOff>
                  </from>
                  <to>
                    <xdr:col>0</xdr:col>
                    <xdr:colOff>304800</xdr:colOff>
                    <xdr:row>56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216" r:id="rId48" name="Group Box 72">
              <controlPr defaultSize="0" print="0" autoFill="0" autoPict="0">
                <anchor moveWithCells="1">
                  <from>
                    <xdr:col>0</xdr:col>
                    <xdr:colOff>0</xdr:colOff>
                    <xdr:row>53</xdr:row>
                    <xdr:rowOff>0</xdr:rowOff>
                  </from>
                  <to>
                    <xdr:col>2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217" r:id="rId49" name="Option Button 7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59</xdr:row>
                    <xdr:rowOff>9525</xdr:rowOff>
                  </from>
                  <to>
                    <xdr:col>0</xdr:col>
                    <xdr:colOff>304800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18" r:id="rId50" name="Option Button 7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60</xdr:row>
                    <xdr:rowOff>9525</xdr:rowOff>
                  </from>
                  <to>
                    <xdr:col>0</xdr:col>
                    <xdr:colOff>304800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19" r:id="rId51" name="Option Button 7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61</xdr:row>
                    <xdr:rowOff>9525</xdr:rowOff>
                  </from>
                  <to>
                    <xdr:col>0</xdr:col>
                    <xdr:colOff>304800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220" r:id="rId52" name="Option Button 7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61</xdr:row>
                    <xdr:rowOff>161925</xdr:rowOff>
                  </from>
                  <to>
                    <xdr:col>0</xdr:col>
                    <xdr:colOff>304800</xdr:colOff>
                    <xdr:row>62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6221" r:id="rId53" name="Group Box 77">
              <controlPr defaultSize="0" print="0" autoFill="0" autoPict="0">
                <anchor moveWithCells="1">
                  <from>
                    <xdr:col>0</xdr:col>
                    <xdr:colOff>0</xdr:colOff>
                    <xdr:row>59</xdr:row>
                    <xdr:rowOff>0</xdr:rowOff>
                  </from>
                  <to>
                    <xdr:col>2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255" r:id="rId54" name="Option Button 11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65</xdr:row>
                    <xdr:rowOff>9525</xdr:rowOff>
                  </from>
                  <to>
                    <xdr:col>1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256" r:id="rId55" name="Option Button 11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66</xdr:row>
                    <xdr:rowOff>0</xdr:rowOff>
                  </from>
                  <to>
                    <xdr:col>1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06" r:id="rId56" name="Option Button 16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86</xdr:row>
                    <xdr:rowOff>0</xdr:rowOff>
                  </from>
                  <to>
                    <xdr:col>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08" r:id="rId57" name="Option Button 16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87</xdr:row>
                    <xdr:rowOff>0</xdr:rowOff>
                  </from>
                  <to>
                    <xdr:col>1</xdr:col>
                    <xdr:colOff>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09" r:id="rId58" name="Option Button 16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88</xdr:row>
                    <xdr:rowOff>9525</xdr:rowOff>
                  </from>
                  <to>
                    <xdr:col>1</xdr:col>
                    <xdr:colOff>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13" r:id="rId59" name="Option Button 16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96</xdr:row>
                    <xdr:rowOff>0</xdr:rowOff>
                  </from>
                  <to>
                    <xdr:col>1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14" r:id="rId60" name="Option Button 17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97</xdr:row>
                    <xdr:rowOff>0</xdr:rowOff>
                  </from>
                  <to>
                    <xdr:col>1</xdr:col>
                    <xdr:colOff>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15" r:id="rId61" name="Option Button 17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98</xdr:row>
                    <xdr:rowOff>9525</xdr:rowOff>
                  </from>
                  <to>
                    <xdr:col>1</xdr:col>
                    <xdr:colOff>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16" r:id="rId62" name="Option Button 17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101</xdr:row>
                    <xdr:rowOff>0</xdr:rowOff>
                  </from>
                  <to>
                    <xdr:col>1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17" r:id="rId63" name="Option Button 17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102</xdr:row>
                    <xdr:rowOff>0</xdr:rowOff>
                  </from>
                  <to>
                    <xdr:col>1</xdr:col>
                    <xdr:colOff>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18" r:id="rId64" name="Option Button 17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103</xdr:row>
                    <xdr:rowOff>9525</xdr:rowOff>
                  </from>
                  <to>
                    <xdr:col>1</xdr:col>
                    <xdr:colOff>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19" r:id="rId65" name="Group Box 175">
              <controlPr defaultSize="0" print="0" autoFill="0" autoPict="0">
                <anchor moveWithCells="1">
                  <from>
                    <xdr:col>0</xdr:col>
                    <xdr:colOff>0</xdr:colOff>
                    <xdr:row>96</xdr:row>
                    <xdr:rowOff>0</xdr:rowOff>
                  </from>
                  <to>
                    <xdr:col>1</xdr:col>
                    <xdr:colOff>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21" r:id="rId66" name="Option Button 17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106</xdr:row>
                    <xdr:rowOff>0</xdr:rowOff>
                  </from>
                  <to>
                    <xdr:col>1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22" r:id="rId67" name="Option Button 17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107</xdr:row>
                    <xdr:rowOff>0</xdr:rowOff>
                  </from>
                  <to>
                    <xdr:col>1</xdr:col>
                    <xdr:colOff>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23" r:id="rId68" name="Option Button 17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111</xdr:row>
                    <xdr:rowOff>0</xdr:rowOff>
                  </from>
                  <to>
                    <xdr:col>1</xdr:col>
                    <xdr:colOff>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24" r:id="rId69" name="Option Button 18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112</xdr:row>
                    <xdr:rowOff>0</xdr:rowOff>
                  </from>
                  <to>
                    <xdr:col>1</xdr:col>
                    <xdr:colOff>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25" r:id="rId70" name="Option Button 18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113</xdr:row>
                    <xdr:rowOff>9525</xdr:rowOff>
                  </from>
                  <to>
                    <xdr:col>1</xdr:col>
                    <xdr:colOff>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26" r:id="rId71" name="Option Button 18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116</xdr:row>
                    <xdr:rowOff>0</xdr:rowOff>
                  </from>
                  <to>
                    <xdr:col>1</xdr:col>
                    <xdr:colOff>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27" r:id="rId72" name="Option Button 18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117</xdr:row>
                    <xdr:rowOff>0</xdr:rowOff>
                  </from>
                  <to>
                    <xdr:col>1</xdr:col>
                    <xdr:colOff>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28" r:id="rId73" name="Option Button 18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118</xdr:row>
                    <xdr:rowOff>9525</xdr:rowOff>
                  </from>
                  <to>
                    <xdr:col>1</xdr:col>
                    <xdr:colOff>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29" r:id="rId74" name="Option Button 18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121</xdr:row>
                    <xdr:rowOff>0</xdr:rowOff>
                  </from>
                  <to>
                    <xdr:col>1</xdr:col>
                    <xdr:colOff>0</xdr:colOff>
                    <xdr:row>122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30" r:id="rId75" name="Option Button 18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122</xdr:row>
                    <xdr:rowOff>0</xdr:rowOff>
                  </from>
                  <to>
                    <xdr:col>1</xdr:col>
                    <xdr:colOff>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31" r:id="rId76" name="Option Button 18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123</xdr:row>
                    <xdr:rowOff>9525</xdr:rowOff>
                  </from>
                  <to>
                    <xdr:col>1</xdr:col>
                    <xdr:colOff>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32" r:id="rId77" name="Option Button 18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126</xdr:row>
                    <xdr:rowOff>0</xdr:rowOff>
                  </from>
                  <to>
                    <xdr:col>1</xdr:col>
                    <xdr:colOff>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33" r:id="rId78" name="Option Button 18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127</xdr:row>
                    <xdr:rowOff>0</xdr:rowOff>
                  </from>
                  <to>
                    <xdr:col>1</xdr:col>
                    <xdr:colOff>0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34" r:id="rId79" name="Option Button 19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128</xdr:row>
                    <xdr:rowOff>9525</xdr:rowOff>
                  </from>
                  <to>
                    <xdr:col>1</xdr:col>
                    <xdr:colOff>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35" r:id="rId80" name="Option Button 19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131</xdr:row>
                    <xdr:rowOff>0</xdr:rowOff>
                  </from>
                  <to>
                    <xdr:col>1</xdr:col>
                    <xdr:colOff>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36" r:id="rId81" name="Option Button 19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132</xdr:row>
                    <xdr:rowOff>0</xdr:rowOff>
                  </from>
                  <to>
                    <xdr:col>1</xdr:col>
                    <xdr:colOff>0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37" r:id="rId82" name="Option Button 19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133</xdr:row>
                    <xdr:rowOff>9525</xdr:rowOff>
                  </from>
                  <to>
                    <xdr:col>1</xdr:col>
                    <xdr:colOff>0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38" r:id="rId83" name="Option Button 19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136</xdr:row>
                    <xdr:rowOff>0</xdr:rowOff>
                  </from>
                  <to>
                    <xdr:col>1</xdr:col>
                    <xdr:colOff>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39" r:id="rId84" name="Option Button 19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137</xdr:row>
                    <xdr:rowOff>0</xdr:rowOff>
                  </from>
                  <to>
                    <xdr:col>1</xdr:col>
                    <xdr:colOff>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40" r:id="rId85" name="Option Button 19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138</xdr:row>
                    <xdr:rowOff>9525</xdr:rowOff>
                  </from>
                  <to>
                    <xdr:col>1</xdr:col>
                    <xdr:colOff>0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41" r:id="rId86" name="Option Button 19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141</xdr:row>
                    <xdr:rowOff>0</xdr:rowOff>
                  </from>
                  <to>
                    <xdr:col>1</xdr:col>
                    <xdr:colOff>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42" r:id="rId87" name="Option Button 19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142</xdr:row>
                    <xdr:rowOff>0</xdr:rowOff>
                  </from>
                  <to>
                    <xdr:col>1</xdr:col>
                    <xdr:colOff>0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43" r:id="rId88" name="Option Button 19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143</xdr:row>
                    <xdr:rowOff>9525</xdr:rowOff>
                  </from>
                  <to>
                    <xdr:col>1</xdr:col>
                    <xdr:colOff>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44" r:id="rId89" name="Option Button 20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146</xdr:row>
                    <xdr:rowOff>0</xdr:rowOff>
                  </from>
                  <to>
                    <xdr:col>1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45" r:id="rId90" name="Option Button 20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147</xdr:row>
                    <xdr:rowOff>0</xdr:rowOff>
                  </from>
                  <to>
                    <xdr:col>1</xdr:col>
                    <xdr:colOff>0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46" r:id="rId91" name="Option Button 20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148</xdr:row>
                    <xdr:rowOff>9525</xdr:rowOff>
                  </from>
                  <to>
                    <xdr:col>1</xdr:col>
                    <xdr:colOff>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47" r:id="rId92" name="Option Button 20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151</xdr:row>
                    <xdr:rowOff>0</xdr:rowOff>
                  </from>
                  <to>
                    <xdr:col>1</xdr:col>
                    <xdr:colOff>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48" r:id="rId93" name="Option Button 20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152</xdr:row>
                    <xdr:rowOff>0</xdr:rowOff>
                  </from>
                  <to>
                    <xdr:col>1</xdr:col>
                    <xdr:colOff>0</xdr:colOff>
                    <xdr:row>153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49" r:id="rId94" name="Option Button 20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153</xdr:row>
                    <xdr:rowOff>9525</xdr:rowOff>
                  </from>
                  <to>
                    <xdr:col>1</xdr:col>
                    <xdr:colOff>0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50" r:id="rId95" name="Option Button 20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158</xdr:row>
                    <xdr:rowOff>0</xdr:rowOff>
                  </from>
                  <to>
                    <xdr:col>1</xdr:col>
                    <xdr:colOff>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51" r:id="rId96" name="Option Button 20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159</xdr:row>
                    <xdr:rowOff>0</xdr:rowOff>
                  </from>
                  <to>
                    <xdr:col>1</xdr:col>
                    <xdr:colOff>0</xdr:colOff>
                    <xdr:row>160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52" r:id="rId97" name="Option Button 20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160</xdr:row>
                    <xdr:rowOff>0</xdr:rowOff>
                  </from>
                  <to>
                    <xdr:col>1</xdr:col>
                    <xdr:colOff>0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53" r:id="rId98" name="Option Button 20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161</xdr:row>
                    <xdr:rowOff>9525</xdr:rowOff>
                  </from>
                  <to>
                    <xdr:col>1</xdr:col>
                    <xdr:colOff>0</xdr:colOff>
                    <xdr:row>162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54" r:id="rId99" name="Option Button 21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162</xdr:row>
                    <xdr:rowOff>9525</xdr:rowOff>
                  </from>
                  <to>
                    <xdr:col>1</xdr:col>
                    <xdr:colOff>0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55" r:id="rId100" name="Option Button 21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163</xdr:row>
                    <xdr:rowOff>19050</xdr:rowOff>
                  </from>
                  <to>
                    <xdr:col>1</xdr:col>
                    <xdr:colOff>0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56" r:id="rId101" name="Option Button 21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166</xdr:row>
                    <xdr:rowOff>0</xdr:rowOff>
                  </from>
                  <to>
                    <xdr:col>1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57" r:id="rId102" name="Option Button 21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167</xdr:row>
                    <xdr:rowOff>0</xdr:rowOff>
                  </from>
                  <to>
                    <xdr:col>1</xdr:col>
                    <xdr:colOff>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58" r:id="rId103" name="Option Button 21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168</xdr:row>
                    <xdr:rowOff>9525</xdr:rowOff>
                  </from>
                  <to>
                    <xdr:col>1</xdr:col>
                    <xdr:colOff>0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59" r:id="rId104" name="Option Button 21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169</xdr:row>
                    <xdr:rowOff>9525</xdr:rowOff>
                  </from>
                  <to>
                    <xdr:col>1</xdr:col>
                    <xdr:colOff>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60" r:id="rId105" name="Option Button 21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170</xdr:row>
                    <xdr:rowOff>9525</xdr:rowOff>
                  </from>
                  <to>
                    <xdr:col>1</xdr:col>
                    <xdr:colOff>0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61" r:id="rId106" name="Option Button 21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171</xdr:row>
                    <xdr:rowOff>19050</xdr:rowOff>
                  </from>
                  <to>
                    <xdr:col>1</xdr:col>
                    <xdr:colOff>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62" r:id="rId107" name="Option Button 21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174</xdr:row>
                    <xdr:rowOff>0</xdr:rowOff>
                  </from>
                  <to>
                    <xdr:col>1</xdr:col>
                    <xdr:colOff>0</xdr:colOff>
                    <xdr:row>175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63" r:id="rId108" name="Option Button 21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175</xdr:row>
                    <xdr:rowOff>0</xdr:rowOff>
                  </from>
                  <to>
                    <xdr:col>1</xdr:col>
                    <xdr:colOff>0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64" r:id="rId109" name="Option Button 22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176</xdr:row>
                    <xdr:rowOff>9525</xdr:rowOff>
                  </from>
                  <to>
                    <xdr:col>1</xdr:col>
                    <xdr:colOff>0</xdr:colOff>
                    <xdr:row>177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65" r:id="rId110" name="Option Button 22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177</xdr:row>
                    <xdr:rowOff>9525</xdr:rowOff>
                  </from>
                  <to>
                    <xdr:col>1</xdr:col>
                    <xdr:colOff>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66" r:id="rId111" name="Option Button 22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178</xdr:row>
                    <xdr:rowOff>19050</xdr:rowOff>
                  </from>
                  <to>
                    <xdr:col>1</xdr:col>
                    <xdr:colOff>0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67" r:id="rId112" name="Option Button 22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181</xdr:row>
                    <xdr:rowOff>0</xdr:rowOff>
                  </from>
                  <to>
                    <xdr:col>1</xdr:col>
                    <xdr:colOff>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68" r:id="rId113" name="Option Button 22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182</xdr:row>
                    <xdr:rowOff>0</xdr:rowOff>
                  </from>
                  <to>
                    <xdr:col>1</xdr:col>
                    <xdr:colOff>0</xdr:colOff>
                    <xdr:row>183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69" r:id="rId114" name="Option Button 22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183</xdr:row>
                    <xdr:rowOff>9525</xdr:rowOff>
                  </from>
                  <to>
                    <xdr:col>1</xdr:col>
                    <xdr:colOff>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70" r:id="rId115" name="Option Button 22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186</xdr:row>
                    <xdr:rowOff>0</xdr:rowOff>
                  </from>
                  <to>
                    <xdr:col>1</xdr:col>
                    <xdr:colOff>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71" r:id="rId116" name="Option Button 22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187</xdr:row>
                    <xdr:rowOff>0</xdr:rowOff>
                  </from>
                  <to>
                    <xdr:col>1</xdr:col>
                    <xdr:colOff>0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72" r:id="rId117" name="Option Button 22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188</xdr:row>
                    <xdr:rowOff>9525</xdr:rowOff>
                  </from>
                  <to>
                    <xdr:col>1</xdr:col>
                    <xdr:colOff>0</xdr:colOff>
                    <xdr:row>189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73" r:id="rId118" name="Option Button 22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191</xdr:row>
                    <xdr:rowOff>0</xdr:rowOff>
                  </from>
                  <to>
                    <xdr:col>1</xdr:col>
                    <xdr:colOff>0</xdr:colOff>
                    <xdr:row>192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74" r:id="rId119" name="Option Button 23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192</xdr:row>
                    <xdr:rowOff>0</xdr:rowOff>
                  </from>
                  <to>
                    <xdr:col>1</xdr:col>
                    <xdr:colOff>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75" r:id="rId120" name="Option Button 23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197</xdr:row>
                    <xdr:rowOff>0</xdr:rowOff>
                  </from>
                  <to>
                    <xdr:col>1</xdr:col>
                    <xdr:colOff>0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76" r:id="rId121" name="Option Button 23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198</xdr:row>
                    <xdr:rowOff>9525</xdr:rowOff>
                  </from>
                  <to>
                    <xdr:col>1</xdr:col>
                    <xdr:colOff>0</xdr:colOff>
                    <xdr:row>199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77" r:id="rId122" name="Option Button 23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199</xdr:row>
                    <xdr:rowOff>9525</xdr:rowOff>
                  </from>
                  <to>
                    <xdr:col>1</xdr:col>
                    <xdr:colOff>0</xdr:colOff>
                    <xdr:row>200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78" r:id="rId123" name="Option Button 23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200</xdr:row>
                    <xdr:rowOff>9525</xdr:rowOff>
                  </from>
                  <to>
                    <xdr:col>1</xdr:col>
                    <xdr:colOff>0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80" r:id="rId124" name="Option Button 23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204</xdr:row>
                    <xdr:rowOff>0</xdr:rowOff>
                  </from>
                  <to>
                    <xdr:col>1</xdr:col>
                    <xdr:colOff>9525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81" r:id="rId125" name="Option Button 23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205</xdr:row>
                    <xdr:rowOff>0</xdr:rowOff>
                  </from>
                  <to>
                    <xdr:col>1</xdr:col>
                    <xdr:colOff>9525</xdr:colOff>
                    <xdr:row>206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82" r:id="rId126" name="Option Button 238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206</xdr:row>
                    <xdr:rowOff>9525</xdr:rowOff>
                  </from>
                  <to>
                    <xdr:col>1</xdr:col>
                    <xdr:colOff>9525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83" r:id="rId127" name="Option Button 239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207</xdr:row>
                    <xdr:rowOff>9525</xdr:rowOff>
                  </from>
                  <to>
                    <xdr:col>1</xdr:col>
                    <xdr:colOff>9525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84" r:id="rId128" name="Option Button 240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208</xdr:row>
                    <xdr:rowOff>19050</xdr:rowOff>
                  </from>
                  <to>
                    <xdr:col>1</xdr:col>
                    <xdr:colOff>9525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85" r:id="rId129" name="Option Button 24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211</xdr:row>
                    <xdr:rowOff>0</xdr:rowOff>
                  </from>
                  <to>
                    <xdr:col>1</xdr:col>
                    <xdr:colOff>0</xdr:colOff>
                    <xdr:row>212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86" r:id="rId130" name="Option Button 24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212</xdr:row>
                    <xdr:rowOff>0</xdr:rowOff>
                  </from>
                  <to>
                    <xdr:col>1</xdr:col>
                    <xdr:colOff>0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87" r:id="rId131" name="Option Button 24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213</xdr:row>
                    <xdr:rowOff>9525</xdr:rowOff>
                  </from>
                  <to>
                    <xdr:col>1</xdr:col>
                    <xdr:colOff>0</xdr:colOff>
                    <xdr:row>214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88" r:id="rId132" name="Option Button 24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214</xdr:row>
                    <xdr:rowOff>9525</xdr:rowOff>
                  </from>
                  <to>
                    <xdr:col>1</xdr:col>
                    <xdr:colOff>0</xdr:colOff>
                    <xdr:row>215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89" r:id="rId133" name="Option Button 24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215</xdr:row>
                    <xdr:rowOff>9525</xdr:rowOff>
                  </from>
                  <to>
                    <xdr:col>1</xdr:col>
                    <xdr:colOff>0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90" r:id="rId134" name="Option Button 24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218</xdr:row>
                    <xdr:rowOff>0</xdr:rowOff>
                  </from>
                  <to>
                    <xdr:col>1</xdr:col>
                    <xdr:colOff>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91" r:id="rId135" name="Option Button 24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219</xdr:row>
                    <xdr:rowOff>0</xdr:rowOff>
                  </from>
                  <to>
                    <xdr:col>1</xdr:col>
                    <xdr:colOff>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392" r:id="rId136" name="Option Button 24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220</xdr:row>
                    <xdr:rowOff>0</xdr:rowOff>
                  </from>
                  <to>
                    <xdr:col>1</xdr:col>
                    <xdr:colOff>0</xdr:colOff>
                    <xdr:row>221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93" r:id="rId137" name="Option Button 24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221</xdr:row>
                    <xdr:rowOff>9525</xdr:rowOff>
                  </from>
                  <to>
                    <xdr:col>1</xdr:col>
                    <xdr:colOff>0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95" r:id="rId138" name="Option Button 25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225</xdr:row>
                    <xdr:rowOff>0</xdr:rowOff>
                  </from>
                  <to>
                    <xdr:col>1</xdr:col>
                    <xdr:colOff>0</xdr:colOff>
                    <xdr:row>226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96" r:id="rId139" name="Option Button 25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226</xdr:row>
                    <xdr:rowOff>9525</xdr:rowOff>
                  </from>
                  <to>
                    <xdr:col>1</xdr:col>
                    <xdr:colOff>0</xdr:colOff>
                    <xdr:row>227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397" r:id="rId140" name="Option Button 25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227</xdr:row>
                    <xdr:rowOff>9525</xdr:rowOff>
                  </from>
                  <to>
                    <xdr:col>1</xdr:col>
                    <xdr:colOff>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6398" r:id="rId141" name="Option Button 25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228</xdr:row>
                    <xdr:rowOff>19050</xdr:rowOff>
                  </from>
                  <to>
                    <xdr:col>1</xdr:col>
                    <xdr:colOff>0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399" r:id="rId142" name="Option Button 25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229</xdr:row>
                    <xdr:rowOff>19050</xdr:rowOff>
                  </from>
                  <to>
                    <xdr:col>1</xdr:col>
                    <xdr:colOff>0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00" r:id="rId143" name="Option Button 25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232</xdr:row>
                    <xdr:rowOff>0</xdr:rowOff>
                  </from>
                  <to>
                    <xdr:col>1</xdr:col>
                    <xdr:colOff>0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01" r:id="rId144" name="Option Button 25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233</xdr:row>
                    <xdr:rowOff>9525</xdr:rowOff>
                  </from>
                  <to>
                    <xdr:col>1</xdr:col>
                    <xdr:colOff>0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02" r:id="rId145" name="Option Button 25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234</xdr:row>
                    <xdr:rowOff>9525</xdr:rowOff>
                  </from>
                  <to>
                    <xdr:col>1</xdr:col>
                    <xdr:colOff>0</xdr:colOff>
                    <xdr:row>235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03" r:id="rId146" name="Option Button 25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235</xdr:row>
                    <xdr:rowOff>9525</xdr:rowOff>
                  </from>
                  <to>
                    <xdr:col>1</xdr:col>
                    <xdr:colOff>0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04" r:id="rId147" name="Option Button 26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236</xdr:row>
                    <xdr:rowOff>19050</xdr:rowOff>
                  </from>
                  <to>
                    <xdr:col>1</xdr:col>
                    <xdr:colOff>0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05" r:id="rId148" name="Option Button 26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239</xdr:row>
                    <xdr:rowOff>0</xdr:rowOff>
                  </from>
                  <to>
                    <xdr:col>1</xdr:col>
                    <xdr:colOff>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06" r:id="rId149" name="Option Button 26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240</xdr:row>
                    <xdr:rowOff>0</xdr:rowOff>
                  </from>
                  <to>
                    <xdr:col>1</xdr:col>
                    <xdr:colOff>0</xdr:colOff>
                    <xdr:row>241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07" r:id="rId150" name="Option Button 26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241</xdr:row>
                    <xdr:rowOff>9525</xdr:rowOff>
                  </from>
                  <to>
                    <xdr:col>1</xdr:col>
                    <xdr:colOff>0</xdr:colOff>
                    <xdr:row>242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08" r:id="rId151" name="Option Button 26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242</xdr:row>
                    <xdr:rowOff>9525</xdr:rowOff>
                  </from>
                  <to>
                    <xdr:col>1</xdr:col>
                    <xdr:colOff>0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09" r:id="rId152" name="Option Button 26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243</xdr:row>
                    <xdr:rowOff>9525</xdr:rowOff>
                  </from>
                  <to>
                    <xdr:col>1</xdr:col>
                    <xdr:colOff>0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10" r:id="rId153" name="Option Button 26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246</xdr:row>
                    <xdr:rowOff>0</xdr:rowOff>
                  </from>
                  <to>
                    <xdr:col>1</xdr:col>
                    <xdr:colOff>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11" r:id="rId154" name="Option Button 26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247</xdr:row>
                    <xdr:rowOff>0</xdr:rowOff>
                  </from>
                  <to>
                    <xdr:col>1</xdr:col>
                    <xdr:colOff>0</xdr:colOff>
                    <xdr:row>248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12" r:id="rId155" name="Option Button 26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248</xdr:row>
                    <xdr:rowOff>0</xdr:rowOff>
                  </from>
                  <to>
                    <xdr:col>1</xdr:col>
                    <xdr:colOff>0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13" r:id="rId156" name="Option Button 26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249</xdr:row>
                    <xdr:rowOff>9525</xdr:rowOff>
                  </from>
                  <to>
                    <xdr:col>1</xdr:col>
                    <xdr:colOff>0</xdr:colOff>
                    <xdr:row>250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14" r:id="rId157" name="Option Button 27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250</xdr:row>
                    <xdr:rowOff>9525</xdr:rowOff>
                  </from>
                  <to>
                    <xdr:col>1</xdr:col>
                    <xdr:colOff>0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15" r:id="rId158" name="Option Button 27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253</xdr:row>
                    <xdr:rowOff>0</xdr:rowOff>
                  </from>
                  <to>
                    <xdr:col>1</xdr:col>
                    <xdr:colOff>0</xdr:colOff>
                    <xdr:row>254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16" r:id="rId159" name="Option Button 27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254</xdr:row>
                    <xdr:rowOff>9525</xdr:rowOff>
                  </from>
                  <to>
                    <xdr:col>1</xdr:col>
                    <xdr:colOff>0</xdr:colOff>
                    <xdr:row>255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17" r:id="rId160" name="Option Button 27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255</xdr:row>
                    <xdr:rowOff>9525</xdr:rowOff>
                  </from>
                  <to>
                    <xdr:col>1</xdr:col>
                    <xdr:colOff>0</xdr:colOff>
                    <xdr:row>256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18" r:id="rId161" name="Option Button 27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256</xdr:row>
                    <xdr:rowOff>19050</xdr:rowOff>
                  </from>
                  <to>
                    <xdr:col>1</xdr:col>
                    <xdr:colOff>0</xdr:colOff>
                    <xdr:row>257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20" r:id="rId162" name="Option Button 27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260</xdr:row>
                    <xdr:rowOff>0</xdr:rowOff>
                  </from>
                  <to>
                    <xdr:col>1</xdr:col>
                    <xdr:colOff>0</xdr:colOff>
                    <xdr:row>261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21" r:id="rId163" name="Option Button 27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261</xdr:row>
                    <xdr:rowOff>9525</xdr:rowOff>
                  </from>
                  <to>
                    <xdr:col>1</xdr:col>
                    <xdr:colOff>0</xdr:colOff>
                    <xdr:row>262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22" r:id="rId164" name="Option Button 27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262</xdr:row>
                    <xdr:rowOff>9525</xdr:rowOff>
                  </from>
                  <to>
                    <xdr:col>1</xdr:col>
                    <xdr:colOff>0</xdr:colOff>
                    <xdr:row>263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23" r:id="rId165" name="Option Button 27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263</xdr:row>
                    <xdr:rowOff>9525</xdr:rowOff>
                  </from>
                  <to>
                    <xdr:col>1</xdr:col>
                    <xdr:colOff>0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6424" r:id="rId166" name="Option Button 28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264</xdr:row>
                    <xdr:rowOff>19050</xdr:rowOff>
                  </from>
                  <to>
                    <xdr:col>1</xdr:col>
                    <xdr:colOff>0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25" r:id="rId167" name="Option Button 28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267</xdr:row>
                    <xdr:rowOff>0</xdr:rowOff>
                  </from>
                  <to>
                    <xdr:col>1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26" r:id="rId168" name="Option Button 28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268</xdr:row>
                    <xdr:rowOff>0</xdr:rowOff>
                  </from>
                  <to>
                    <xdr:col>1</xdr:col>
                    <xdr:colOff>0</xdr:colOff>
                    <xdr:row>269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27" r:id="rId169" name="Option Button 28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269</xdr:row>
                    <xdr:rowOff>9525</xdr:rowOff>
                  </from>
                  <to>
                    <xdr:col>1</xdr:col>
                    <xdr:colOff>0</xdr:colOff>
                    <xdr:row>270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28" r:id="rId170" name="Option Button 28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270</xdr:row>
                    <xdr:rowOff>9525</xdr:rowOff>
                  </from>
                  <to>
                    <xdr:col>1</xdr:col>
                    <xdr:colOff>0</xdr:colOff>
                    <xdr:row>271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29" r:id="rId171" name="Option Button 28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271</xdr:row>
                    <xdr:rowOff>19050</xdr:rowOff>
                  </from>
                  <to>
                    <xdr:col>1</xdr:col>
                    <xdr:colOff>0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30" r:id="rId172" name="Option Button 28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274</xdr:row>
                    <xdr:rowOff>0</xdr:rowOff>
                  </from>
                  <to>
                    <xdr:col>1</xdr:col>
                    <xdr:colOff>0</xdr:colOff>
                    <xdr:row>275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31" r:id="rId173" name="Option Button 28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275</xdr:row>
                    <xdr:rowOff>0</xdr:rowOff>
                  </from>
                  <to>
                    <xdr:col>1</xdr:col>
                    <xdr:colOff>0</xdr:colOff>
                    <xdr:row>276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32" r:id="rId174" name="Option Button 28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276</xdr:row>
                    <xdr:rowOff>9525</xdr:rowOff>
                  </from>
                  <to>
                    <xdr:col>1</xdr:col>
                    <xdr:colOff>0</xdr:colOff>
                    <xdr:row>277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33" r:id="rId175" name="Option Button 28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277</xdr:row>
                    <xdr:rowOff>9525</xdr:rowOff>
                  </from>
                  <to>
                    <xdr:col>1</xdr:col>
                    <xdr:colOff>0</xdr:colOff>
                    <xdr:row>278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35" r:id="rId176" name="Option Button 29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281</xdr:row>
                    <xdr:rowOff>0</xdr:rowOff>
                  </from>
                  <to>
                    <xdr:col>1</xdr:col>
                    <xdr:colOff>0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36" r:id="rId177" name="Option Button 29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282</xdr:row>
                    <xdr:rowOff>0</xdr:rowOff>
                  </from>
                  <to>
                    <xdr:col>1</xdr:col>
                    <xdr:colOff>0</xdr:colOff>
                    <xdr:row>283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37" r:id="rId178" name="Option Button 29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283</xdr:row>
                    <xdr:rowOff>0</xdr:rowOff>
                  </from>
                  <to>
                    <xdr:col>1</xdr:col>
                    <xdr:colOff>0</xdr:colOff>
                    <xdr:row>284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38" r:id="rId179" name="Option Button 29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284</xdr:row>
                    <xdr:rowOff>9525</xdr:rowOff>
                  </from>
                  <to>
                    <xdr:col>1</xdr:col>
                    <xdr:colOff>0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39" r:id="rId180" name="Option Button 29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285</xdr:row>
                    <xdr:rowOff>9525</xdr:rowOff>
                  </from>
                  <to>
                    <xdr:col>1</xdr:col>
                    <xdr:colOff>0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40" r:id="rId181" name="Option Button 29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288</xdr:row>
                    <xdr:rowOff>0</xdr:rowOff>
                  </from>
                  <to>
                    <xdr:col>1</xdr:col>
                    <xdr:colOff>0</xdr:colOff>
                    <xdr:row>289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41" r:id="rId182" name="Option Button 29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289</xdr:row>
                    <xdr:rowOff>9525</xdr:rowOff>
                  </from>
                  <to>
                    <xdr:col>1</xdr:col>
                    <xdr:colOff>0</xdr:colOff>
                    <xdr:row>290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42" r:id="rId183" name="Option Button 29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290</xdr:row>
                    <xdr:rowOff>9525</xdr:rowOff>
                  </from>
                  <to>
                    <xdr:col>1</xdr:col>
                    <xdr:colOff>0</xdr:colOff>
                    <xdr:row>291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43" r:id="rId184" name="Option Button 29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291</xdr:row>
                    <xdr:rowOff>19050</xdr:rowOff>
                  </from>
                  <to>
                    <xdr:col>1</xdr:col>
                    <xdr:colOff>0</xdr:colOff>
                    <xdr:row>292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44" r:id="rId185" name="Option Button 30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292</xdr:row>
                    <xdr:rowOff>19050</xdr:rowOff>
                  </from>
                  <to>
                    <xdr:col>1</xdr:col>
                    <xdr:colOff>0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45" r:id="rId186" name="Option Button 30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295</xdr:row>
                    <xdr:rowOff>0</xdr:rowOff>
                  </from>
                  <to>
                    <xdr:col>1</xdr:col>
                    <xdr:colOff>0</xdr:colOff>
                    <xdr:row>296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46" r:id="rId187" name="Option Button 30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296</xdr:row>
                    <xdr:rowOff>9525</xdr:rowOff>
                  </from>
                  <to>
                    <xdr:col>1</xdr:col>
                    <xdr:colOff>0</xdr:colOff>
                    <xdr:row>297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47" r:id="rId188" name="Option Button 30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297</xdr:row>
                    <xdr:rowOff>9525</xdr:rowOff>
                  </from>
                  <to>
                    <xdr:col>1</xdr:col>
                    <xdr:colOff>0</xdr:colOff>
                    <xdr:row>298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48" r:id="rId189" name="Option Button 30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298</xdr:row>
                    <xdr:rowOff>9525</xdr:rowOff>
                  </from>
                  <to>
                    <xdr:col>1</xdr:col>
                    <xdr:colOff>0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50" r:id="rId190" name="Option Button 30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302</xdr:row>
                    <xdr:rowOff>0</xdr:rowOff>
                  </from>
                  <to>
                    <xdr:col>1</xdr:col>
                    <xdr:colOff>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51" r:id="rId191" name="Option Button 30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303</xdr:row>
                    <xdr:rowOff>0</xdr:rowOff>
                  </from>
                  <to>
                    <xdr:col>1</xdr:col>
                    <xdr:colOff>0</xdr:colOff>
                    <xdr:row>304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52" r:id="rId192" name="Option Button 30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304</xdr:row>
                    <xdr:rowOff>9525</xdr:rowOff>
                  </from>
                  <to>
                    <xdr:col>1</xdr:col>
                    <xdr:colOff>0</xdr:colOff>
                    <xdr:row>305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53" r:id="rId193" name="Option Button 30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305</xdr:row>
                    <xdr:rowOff>9525</xdr:rowOff>
                  </from>
                  <to>
                    <xdr:col>1</xdr:col>
                    <xdr:colOff>0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6454" r:id="rId194" name="Option Button 31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306</xdr:row>
                    <xdr:rowOff>19050</xdr:rowOff>
                  </from>
                  <to>
                    <xdr:col>1</xdr:col>
                    <xdr:colOff>0</xdr:colOff>
                    <xdr:row>307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55" r:id="rId195" name="Option Button 31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309</xdr:row>
                    <xdr:rowOff>0</xdr:rowOff>
                  </from>
                  <to>
                    <xdr:col>1</xdr:col>
                    <xdr:colOff>0</xdr:colOff>
                    <xdr:row>310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56" r:id="rId196" name="Option Button 31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310</xdr:row>
                    <xdr:rowOff>0</xdr:rowOff>
                  </from>
                  <to>
                    <xdr:col>1</xdr:col>
                    <xdr:colOff>0</xdr:colOff>
                    <xdr:row>311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57" r:id="rId197" name="Option Button 31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311</xdr:row>
                    <xdr:rowOff>9525</xdr:rowOff>
                  </from>
                  <to>
                    <xdr:col>1</xdr:col>
                    <xdr:colOff>0</xdr:colOff>
                    <xdr:row>312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58" r:id="rId198" name="Option Button 31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312</xdr:row>
                    <xdr:rowOff>9525</xdr:rowOff>
                  </from>
                  <to>
                    <xdr:col>1</xdr:col>
                    <xdr:colOff>0</xdr:colOff>
                    <xdr:row>313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59" r:id="rId199" name="Option Button 31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313</xdr:row>
                    <xdr:rowOff>9525</xdr:rowOff>
                  </from>
                  <to>
                    <xdr:col>1</xdr:col>
                    <xdr:colOff>0</xdr:colOff>
                    <xdr:row>314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60" r:id="rId200" name="Option Button 31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315</xdr:row>
                    <xdr:rowOff>152400</xdr:rowOff>
                  </from>
                  <to>
                    <xdr:col>1</xdr:col>
                    <xdr:colOff>0</xdr:colOff>
                    <xdr:row>316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6461" r:id="rId201" name="Option Button 31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316</xdr:row>
                    <xdr:rowOff>152400</xdr:rowOff>
                  </from>
                  <to>
                    <xdr:col>1</xdr:col>
                    <xdr:colOff>0</xdr:colOff>
                    <xdr:row>317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6462" r:id="rId202" name="Option Button 31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317</xdr:row>
                    <xdr:rowOff>152400</xdr:rowOff>
                  </from>
                  <to>
                    <xdr:col>1</xdr:col>
                    <xdr:colOff>0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63" r:id="rId203" name="Option Button 31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319</xdr:row>
                    <xdr:rowOff>0</xdr:rowOff>
                  </from>
                  <to>
                    <xdr:col>1</xdr:col>
                    <xdr:colOff>0</xdr:colOff>
                    <xdr:row>320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65" r:id="rId204" name="Option Button 32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322</xdr:row>
                    <xdr:rowOff>152400</xdr:rowOff>
                  </from>
                  <to>
                    <xdr:col>1</xdr:col>
                    <xdr:colOff>0</xdr:colOff>
                    <xdr:row>324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66" r:id="rId205" name="Option Button 32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324</xdr:row>
                    <xdr:rowOff>0</xdr:rowOff>
                  </from>
                  <to>
                    <xdr:col>1</xdr:col>
                    <xdr:colOff>0</xdr:colOff>
                    <xdr:row>325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67" r:id="rId206" name="Option Button 32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325</xdr:row>
                    <xdr:rowOff>0</xdr:rowOff>
                  </from>
                  <to>
                    <xdr:col>1</xdr:col>
                    <xdr:colOff>0</xdr:colOff>
                    <xdr:row>326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68" r:id="rId207" name="Option Button 32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326</xdr:row>
                    <xdr:rowOff>0</xdr:rowOff>
                  </from>
                  <to>
                    <xdr:col>1</xdr:col>
                    <xdr:colOff>0</xdr:colOff>
                    <xdr:row>327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69" r:id="rId208" name="Option Button 32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327</xdr:row>
                    <xdr:rowOff>9525</xdr:rowOff>
                  </from>
                  <to>
                    <xdr:col>1</xdr:col>
                    <xdr:colOff>0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70" r:id="rId209" name="Option Button 32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330</xdr:row>
                    <xdr:rowOff>0</xdr:rowOff>
                  </from>
                  <to>
                    <xdr:col>1</xdr:col>
                    <xdr:colOff>0</xdr:colOff>
                    <xdr:row>331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71" r:id="rId210" name="Option Button 32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331</xdr:row>
                    <xdr:rowOff>0</xdr:rowOff>
                  </from>
                  <to>
                    <xdr:col>1</xdr:col>
                    <xdr:colOff>0</xdr:colOff>
                    <xdr:row>332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72" r:id="rId211" name="Option Button 32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332</xdr:row>
                    <xdr:rowOff>9525</xdr:rowOff>
                  </from>
                  <to>
                    <xdr:col>1</xdr:col>
                    <xdr:colOff>0</xdr:colOff>
                    <xdr:row>333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73" r:id="rId212" name="Option Button 32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333</xdr:row>
                    <xdr:rowOff>9525</xdr:rowOff>
                  </from>
                  <to>
                    <xdr:col>1</xdr:col>
                    <xdr:colOff>0</xdr:colOff>
                    <xdr:row>334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74" r:id="rId213" name="Option Button 33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334</xdr:row>
                    <xdr:rowOff>19050</xdr:rowOff>
                  </from>
                  <to>
                    <xdr:col>1</xdr:col>
                    <xdr:colOff>0</xdr:colOff>
                    <xdr:row>335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75" r:id="rId214" name="Option Button 33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337</xdr:row>
                    <xdr:rowOff>0</xdr:rowOff>
                  </from>
                  <to>
                    <xdr:col>1</xdr:col>
                    <xdr:colOff>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76" r:id="rId215" name="Option Button 33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338</xdr:row>
                    <xdr:rowOff>0</xdr:rowOff>
                  </from>
                  <to>
                    <xdr:col>1</xdr:col>
                    <xdr:colOff>0</xdr:colOff>
                    <xdr:row>339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77" r:id="rId216" name="Option Button 33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339</xdr:row>
                    <xdr:rowOff>9525</xdr:rowOff>
                  </from>
                  <to>
                    <xdr:col>1</xdr:col>
                    <xdr:colOff>0</xdr:colOff>
                    <xdr:row>340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78" r:id="rId217" name="Option Button 33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340</xdr:row>
                    <xdr:rowOff>9525</xdr:rowOff>
                  </from>
                  <to>
                    <xdr:col>1</xdr:col>
                    <xdr:colOff>0</xdr:colOff>
                    <xdr:row>341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80" r:id="rId218" name="Option Button 33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344</xdr:row>
                    <xdr:rowOff>0</xdr:rowOff>
                  </from>
                  <to>
                    <xdr:col>1</xdr:col>
                    <xdr:colOff>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81" r:id="rId219" name="Option Button 33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345</xdr:row>
                    <xdr:rowOff>0</xdr:rowOff>
                  </from>
                  <to>
                    <xdr:col>1</xdr:col>
                    <xdr:colOff>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82" r:id="rId220" name="Option Button 33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346</xdr:row>
                    <xdr:rowOff>0</xdr:rowOff>
                  </from>
                  <to>
                    <xdr:col>1</xdr:col>
                    <xdr:colOff>0</xdr:colOff>
                    <xdr:row>347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83" r:id="rId221" name="Option Button 33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347</xdr:row>
                    <xdr:rowOff>9525</xdr:rowOff>
                  </from>
                  <to>
                    <xdr:col>1</xdr:col>
                    <xdr:colOff>0</xdr:colOff>
                    <xdr:row>348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84" r:id="rId222" name="Option Button 34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348</xdr:row>
                    <xdr:rowOff>9525</xdr:rowOff>
                  </from>
                  <to>
                    <xdr:col>1</xdr:col>
                    <xdr:colOff>0</xdr:colOff>
                    <xdr:row>349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85" r:id="rId223" name="Option Button 34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351</xdr:row>
                    <xdr:rowOff>0</xdr:rowOff>
                  </from>
                  <to>
                    <xdr:col>1</xdr:col>
                    <xdr:colOff>0</xdr:colOff>
                    <xdr:row>352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86" r:id="rId224" name="Option Button 34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352</xdr:row>
                    <xdr:rowOff>9525</xdr:rowOff>
                  </from>
                  <to>
                    <xdr:col>1</xdr:col>
                    <xdr:colOff>0</xdr:colOff>
                    <xdr:row>353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87" r:id="rId225" name="Option Button 34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353</xdr:row>
                    <xdr:rowOff>9525</xdr:rowOff>
                  </from>
                  <to>
                    <xdr:col>1</xdr:col>
                    <xdr:colOff>0</xdr:colOff>
                    <xdr:row>354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88" r:id="rId226" name="Option Button 34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354</xdr:row>
                    <xdr:rowOff>19050</xdr:rowOff>
                  </from>
                  <to>
                    <xdr:col>1</xdr:col>
                    <xdr:colOff>0</xdr:colOff>
                    <xdr:row>355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90" r:id="rId227" name="Option Button 34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358</xdr:row>
                    <xdr:rowOff>0</xdr:rowOff>
                  </from>
                  <to>
                    <xdr:col>1</xdr:col>
                    <xdr:colOff>0</xdr:colOff>
                    <xdr:row>359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91" r:id="rId228" name="Option Button 34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359</xdr:row>
                    <xdr:rowOff>9525</xdr:rowOff>
                  </from>
                  <to>
                    <xdr:col>1</xdr:col>
                    <xdr:colOff>0</xdr:colOff>
                    <xdr:row>360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92" r:id="rId229" name="Option Button 34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360</xdr:row>
                    <xdr:rowOff>9525</xdr:rowOff>
                  </from>
                  <to>
                    <xdr:col>1</xdr:col>
                    <xdr:colOff>0</xdr:colOff>
                    <xdr:row>361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493" r:id="rId230" name="Option Button 34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361</xdr:row>
                    <xdr:rowOff>9525</xdr:rowOff>
                  </from>
                  <to>
                    <xdr:col>1</xdr:col>
                    <xdr:colOff>0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6494" r:id="rId231" name="Option Button 35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362</xdr:row>
                    <xdr:rowOff>19050</xdr:rowOff>
                  </from>
                  <to>
                    <xdr:col>1</xdr:col>
                    <xdr:colOff>0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95" r:id="rId232" name="Option Button 35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365</xdr:row>
                    <xdr:rowOff>0</xdr:rowOff>
                  </from>
                  <to>
                    <xdr:col>1</xdr:col>
                    <xdr:colOff>0</xdr:colOff>
                    <xdr:row>366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496" r:id="rId233" name="Option Button 35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366</xdr:row>
                    <xdr:rowOff>0</xdr:rowOff>
                  </from>
                  <to>
                    <xdr:col>1</xdr:col>
                    <xdr:colOff>0</xdr:colOff>
                    <xdr:row>367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97" r:id="rId234" name="Option Button 35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367</xdr:row>
                    <xdr:rowOff>9525</xdr:rowOff>
                  </from>
                  <to>
                    <xdr:col>1</xdr:col>
                    <xdr:colOff>0</xdr:colOff>
                    <xdr:row>368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98" r:id="rId235" name="Option Button 35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368</xdr:row>
                    <xdr:rowOff>9525</xdr:rowOff>
                  </from>
                  <to>
                    <xdr:col>1</xdr:col>
                    <xdr:colOff>0</xdr:colOff>
                    <xdr:row>369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499" r:id="rId236" name="Option Button 35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369</xdr:row>
                    <xdr:rowOff>19050</xdr:rowOff>
                  </from>
                  <to>
                    <xdr:col>1</xdr:col>
                    <xdr:colOff>0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00" r:id="rId237" name="Option Button 35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372</xdr:row>
                    <xdr:rowOff>0</xdr:rowOff>
                  </from>
                  <to>
                    <xdr:col>1</xdr:col>
                    <xdr:colOff>0</xdr:colOff>
                    <xdr:row>373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01" r:id="rId238" name="Option Button 35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373</xdr:row>
                    <xdr:rowOff>0</xdr:rowOff>
                  </from>
                  <to>
                    <xdr:col>1</xdr:col>
                    <xdr:colOff>0</xdr:colOff>
                    <xdr:row>374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02" r:id="rId239" name="Option Button 35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374</xdr:row>
                    <xdr:rowOff>9525</xdr:rowOff>
                  </from>
                  <to>
                    <xdr:col>1</xdr:col>
                    <xdr:colOff>0</xdr:colOff>
                    <xdr:row>375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03" r:id="rId240" name="Option Button 35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375</xdr:row>
                    <xdr:rowOff>9525</xdr:rowOff>
                  </from>
                  <to>
                    <xdr:col>1</xdr:col>
                    <xdr:colOff>0</xdr:colOff>
                    <xdr:row>376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05" r:id="rId241" name="Option Button 36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379</xdr:row>
                    <xdr:rowOff>0</xdr:rowOff>
                  </from>
                  <to>
                    <xdr:col>1</xdr:col>
                    <xdr:colOff>0</xdr:colOff>
                    <xdr:row>380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06" r:id="rId242" name="Option Button 36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380</xdr:row>
                    <xdr:rowOff>0</xdr:rowOff>
                  </from>
                  <to>
                    <xdr:col>1</xdr:col>
                    <xdr:colOff>0</xdr:colOff>
                    <xdr:row>381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07" r:id="rId243" name="Option Button 36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381</xdr:row>
                    <xdr:rowOff>0</xdr:rowOff>
                  </from>
                  <to>
                    <xdr:col>1</xdr:col>
                    <xdr:colOff>0</xdr:colOff>
                    <xdr:row>382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08" r:id="rId244" name="Option Button 36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382</xdr:row>
                    <xdr:rowOff>9525</xdr:rowOff>
                  </from>
                  <to>
                    <xdr:col>1</xdr:col>
                    <xdr:colOff>0</xdr:colOff>
                    <xdr:row>383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09" r:id="rId245" name="Option Button 36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383</xdr:row>
                    <xdr:rowOff>9525</xdr:rowOff>
                  </from>
                  <to>
                    <xdr:col>1</xdr:col>
                    <xdr:colOff>0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10" r:id="rId246" name="Option Button 36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386</xdr:row>
                    <xdr:rowOff>0</xdr:rowOff>
                  </from>
                  <to>
                    <xdr:col>1</xdr:col>
                    <xdr:colOff>0</xdr:colOff>
                    <xdr:row>387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11" r:id="rId247" name="Option Button 36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387</xdr:row>
                    <xdr:rowOff>9525</xdr:rowOff>
                  </from>
                  <to>
                    <xdr:col>1</xdr:col>
                    <xdr:colOff>0</xdr:colOff>
                    <xdr:row>388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12" r:id="rId248" name="Option Button 36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388</xdr:row>
                    <xdr:rowOff>9525</xdr:rowOff>
                  </from>
                  <to>
                    <xdr:col>1</xdr:col>
                    <xdr:colOff>0</xdr:colOff>
                    <xdr:row>389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13" r:id="rId249" name="Option Button 36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389</xdr:row>
                    <xdr:rowOff>19050</xdr:rowOff>
                  </from>
                  <to>
                    <xdr:col>1</xdr:col>
                    <xdr:colOff>0</xdr:colOff>
                    <xdr:row>390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14" r:id="rId250" name="Option Button 37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390</xdr:row>
                    <xdr:rowOff>19050</xdr:rowOff>
                  </from>
                  <to>
                    <xdr:col>1</xdr:col>
                    <xdr:colOff>0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15" r:id="rId251" name="Option Button 37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393</xdr:row>
                    <xdr:rowOff>0</xdr:rowOff>
                  </from>
                  <to>
                    <xdr:col>1</xdr:col>
                    <xdr:colOff>0</xdr:colOff>
                    <xdr:row>394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16" r:id="rId252" name="Option Button 37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394</xdr:row>
                    <xdr:rowOff>9525</xdr:rowOff>
                  </from>
                  <to>
                    <xdr:col>1</xdr:col>
                    <xdr:colOff>0</xdr:colOff>
                    <xdr:row>395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17" r:id="rId253" name="Option Button 37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395</xdr:row>
                    <xdr:rowOff>9525</xdr:rowOff>
                  </from>
                  <to>
                    <xdr:col>1</xdr:col>
                    <xdr:colOff>0</xdr:colOff>
                    <xdr:row>396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18" r:id="rId254" name="Option Button 37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396</xdr:row>
                    <xdr:rowOff>9525</xdr:rowOff>
                  </from>
                  <to>
                    <xdr:col>1</xdr:col>
                    <xdr:colOff>0</xdr:colOff>
                    <xdr:row>397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20" r:id="rId255" name="Option Button 37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400</xdr:row>
                    <xdr:rowOff>0</xdr:rowOff>
                  </from>
                  <to>
                    <xdr:col>1</xdr:col>
                    <xdr:colOff>0</xdr:colOff>
                    <xdr:row>401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1" r:id="rId256" name="Option Button 37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401</xdr:row>
                    <xdr:rowOff>0</xdr:rowOff>
                  </from>
                  <to>
                    <xdr:col>1</xdr:col>
                    <xdr:colOff>0</xdr:colOff>
                    <xdr:row>402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22" r:id="rId257" name="Option Button 37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402</xdr:row>
                    <xdr:rowOff>9525</xdr:rowOff>
                  </from>
                  <to>
                    <xdr:col>1</xdr:col>
                    <xdr:colOff>0</xdr:colOff>
                    <xdr:row>403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23" r:id="rId258" name="Option Button 37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403</xdr:row>
                    <xdr:rowOff>9525</xdr:rowOff>
                  </from>
                  <to>
                    <xdr:col>1</xdr:col>
                    <xdr:colOff>0</xdr:colOff>
                    <xdr:row>404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24" r:id="rId259" name="Option Button 38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404</xdr:row>
                    <xdr:rowOff>9525</xdr:rowOff>
                  </from>
                  <to>
                    <xdr:col>1</xdr:col>
                    <xdr:colOff>0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25" r:id="rId260" name="Option Button 38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407</xdr:row>
                    <xdr:rowOff>0</xdr:rowOff>
                  </from>
                  <to>
                    <xdr:col>1</xdr:col>
                    <xdr:colOff>0</xdr:colOff>
                    <xdr:row>408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26" r:id="rId261" name="Option Button 38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408</xdr:row>
                    <xdr:rowOff>0</xdr:rowOff>
                  </from>
                  <to>
                    <xdr:col>1</xdr:col>
                    <xdr:colOff>0</xdr:colOff>
                    <xdr:row>409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27" r:id="rId262" name="Option Button 38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409</xdr:row>
                    <xdr:rowOff>0</xdr:rowOff>
                  </from>
                  <to>
                    <xdr:col>1</xdr:col>
                    <xdr:colOff>0</xdr:colOff>
                    <xdr:row>410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28" r:id="rId263" name="Option Button 38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410</xdr:row>
                    <xdr:rowOff>9525</xdr:rowOff>
                  </from>
                  <to>
                    <xdr:col>1</xdr:col>
                    <xdr:colOff>0</xdr:colOff>
                    <xdr:row>411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29" r:id="rId264" name="Option Button 38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411</xdr:row>
                    <xdr:rowOff>9525</xdr:rowOff>
                  </from>
                  <to>
                    <xdr:col>1</xdr:col>
                    <xdr:colOff>0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30" r:id="rId265" name="Option Button 38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414</xdr:row>
                    <xdr:rowOff>0</xdr:rowOff>
                  </from>
                  <to>
                    <xdr:col>1</xdr:col>
                    <xdr:colOff>0</xdr:colOff>
                    <xdr:row>415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31" r:id="rId266" name="Option Button 38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415</xdr:row>
                    <xdr:rowOff>9525</xdr:rowOff>
                  </from>
                  <to>
                    <xdr:col>1</xdr:col>
                    <xdr:colOff>0</xdr:colOff>
                    <xdr:row>416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32" r:id="rId267" name="Option Button 38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416</xdr:row>
                    <xdr:rowOff>9525</xdr:rowOff>
                  </from>
                  <to>
                    <xdr:col>1</xdr:col>
                    <xdr:colOff>0</xdr:colOff>
                    <xdr:row>417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33" r:id="rId268" name="Option Button 38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417</xdr:row>
                    <xdr:rowOff>19050</xdr:rowOff>
                  </from>
                  <to>
                    <xdr:col>1</xdr:col>
                    <xdr:colOff>0</xdr:colOff>
                    <xdr:row>418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35" r:id="rId269" name="Option Button 39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421</xdr:row>
                    <xdr:rowOff>0</xdr:rowOff>
                  </from>
                  <to>
                    <xdr:col>1</xdr:col>
                    <xdr:colOff>0</xdr:colOff>
                    <xdr:row>422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36" r:id="rId270" name="Option Button 39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422</xdr:row>
                    <xdr:rowOff>9525</xdr:rowOff>
                  </from>
                  <to>
                    <xdr:col>1</xdr:col>
                    <xdr:colOff>0</xdr:colOff>
                    <xdr:row>423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37" r:id="rId271" name="Option Button 39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423</xdr:row>
                    <xdr:rowOff>9525</xdr:rowOff>
                  </from>
                  <to>
                    <xdr:col>1</xdr:col>
                    <xdr:colOff>0</xdr:colOff>
                    <xdr:row>424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38" r:id="rId272" name="Option Button 39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424</xdr:row>
                    <xdr:rowOff>9525</xdr:rowOff>
                  </from>
                  <to>
                    <xdr:col>1</xdr:col>
                    <xdr:colOff>0</xdr:colOff>
                    <xdr:row>425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39" r:id="rId273" name="Option Button 39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425</xdr:row>
                    <xdr:rowOff>19050</xdr:rowOff>
                  </from>
                  <to>
                    <xdr:col>1</xdr:col>
                    <xdr:colOff>0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40" r:id="rId274" name="Option Button 39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428</xdr:row>
                    <xdr:rowOff>0</xdr:rowOff>
                  </from>
                  <to>
                    <xdr:col>1</xdr:col>
                    <xdr:colOff>0</xdr:colOff>
                    <xdr:row>429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41" r:id="rId275" name="Option Button 39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429</xdr:row>
                    <xdr:rowOff>0</xdr:rowOff>
                  </from>
                  <to>
                    <xdr:col>1</xdr:col>
                    <xdr:colOff>0</xdr:colOff>
                    <xdr:row>430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42" r:id="rId276" name="Option Button 39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430</xdr:row>
                    <xdr:rowOff>9525</xdr:rowOff>
                  </from>
                  <to>
                    <xdr:col>1</xdr:col>
                    <xdr:colOff>0</xdr:colOff>
                    <xdr:row>431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43" r:id="rId277" name="Option Button 39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431</xdr:row>
                    <xdr:rowOff>9525</xdr:rowOff>
                  </from>
                  <to>
                    <xdr:col>1</xdr:col>
                    <xdr:colOff>0</xdr:colOff>
                    <xdr:row>432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44" r:id="rId278" name="Option Button 40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432</xdr:row>
                    <xdr:rowOff>19050</xdr:rowOff>
                  </from>
                  <to>
                    <xdr:col>1</xdr:col>
                    <xdr:colOff>0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45" r:id="rId279" name="Option Button 401">
              <controlPr defaultSize="0" autoFill="0" autoLine="0" autoPict="0">
                <anchor moveWithCells="1">
                  <from>
                    <xdr:col>0</xdr:col>
                    <xdr:colOff>66675</xdr:colOff>
                    <xdr:row>437</xdr:row>
                    <xdr:rowOff>0</xdr:rowOff>
                  </from>
                  <to>
                    <xdr:col>1</xdr:col>
                    <xdr:colOff>0</xdr:colOff>
                    <xdr:row>438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47" r:id="rId280" name="Option Button 40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441</xdr:row>
                    <xdr:rowOff>0</xdr:rowOff>
                  </from>
                  <to>
                    <xdr:col>1</xdr:col>
                    <xdr:colOff>0</xdr:colOff>
                    <xdr:row>442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48" r:id="rId281" name="Option Button 40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442</xdr:row>
                    <xdr:rowOff>9525</xdr:rowOff>
                  </from>
                  <to>
                    <xdr:col>1</xdr:col>
                    <xdr:colOff>0</xdr:colOff>
                    <xdr:row>443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49" r:id="rId282" name="Option Button 40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444</xdr:row>
                    <xdr:rowOff>152400</xdr:rowOff>
                  </from>
                  <to>
                    <xdr:col>1</xdr:col>
                    <xdr:colOff>0</xdr:colOff>
                    <xdr:row>446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0" r:id="rId283" name="Option Button 40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445</xdr:row>
                    <xdr:rowOff>152400</xdr:rowOff>
                  </from>
                  <to>
                    <xdr:col>1</xdr:col>
                    <xdr:colOff>0</xdr:colOff>
                    <xdr:row>447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1" r:id="rId284" name="Option Button 40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449</xdr:row>
                    <xdr:rowOff>0</xdr:rowOff>
                  </from>
                  <to>
                    <xdr:col>1</xdr:col>
                    <xdr:colOff>0</xdr:colOff>
                    <xdr:row>450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53" r:id="rId285" name="Option Button 40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453</xdr:row>
                    <xdr:rowOff>0</xdr:rowOff>
                  </from>
                  <to>
                    <xdr:col>1</xdr:col>
                    <xdr:colOff>0</xdr:colOff>
                    <xdr:row>454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4" r:id="rId286" name="Option Button 41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454</xdr:row>
                    <xdr:rowOff>0</xdr:rowOff>
                  </from>
                  <to>
                    <xdr:col>1</xdr:col>
                    <xdr:colOff>0</xdr:colOff>
                    <xdr:row>455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55" r:id="rId287" name="Option Button 41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457</xdr:row>
                    <xdr:rowOff>0</xdr:rowOff>
                  </from>
                  <to>
                    <xdr:col>1</xdr:col>
                    <xdr:colOff>0</xdr:colOff>
                    <xdr:row>458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56" r:id="rId288" name="Option Button 41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458</xdr:row>
                    <xdr:rowOff>0</xdr:rowOff>
                  </from>
                  <to>
                    <xdr:col>1</xdr:col>
                    <xdr:colOff>0</xdr:colOff>
                    <xdr:row>459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57" r:id="rId289" name="Option Button 41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461</xdr:row>
                    <xdr:rowOff>0</xdr:rowOff>
                  </from>
                  <to>
                    <xdr:col>1</xdr:col>
                    <xdr:colOff>0</xdr:colOff>
                    <xdr:row>462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59" r:id="rId290" name="Option Button 41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465</xdr:row>
                    <xdr:rowOff>0</xdr:rowOff>
                  </from>
                  <to>
                    <xdr:col>1</xdr:col>
                    <xdr:colOff>0</xdr:colOff>
                    <xdr:row>466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0" r:id="rId291" name="Option Button 41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466</xdr:row>
                    <xdr:rowOff>0</xdr:rowOff>
                  </from>
                  <to>
                    <xdr:col>1</xdr:col>
                    <xdr:colOff>0</xdr:colOff>
                    <xdr:row>467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61" r:id="rId292" name="Option Button 41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469</xdr:row>
                    <xdr:rowOff>0</xdr:rowOff>
                  </from>
                  <to>
                    <xdr:col>1</xdr:col>
                    <xdr:colOff>0</xdr:colOff>
                    <xdr:row>470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62" r:id="rId293" name="Option Button 41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470</xdr:row>
                    <xdr:rowOff>9525</xdr:rowOff>
                  </from>
                  <to>
                    <xdr:col>1</xdr:col>
                    <xdr:colOff>0</xdr:colOff>
                    <xdr:row>471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63" r:id="rId294" name="Option Button 41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473</xdr:row>
                    <xdr:rowOff>0</xdr:rowOff>
                  </from>
                  <to>
                    <xdr:col>1</xdr:col>
                    <xdr:colOff>0</xdr:colOff>
                    <xdr:row>474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5" r:id="rId295" name="Option Button 42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477</xdr:row>
                    <xdr:rowOff>0</xdr:rowOff>
                  </from>
                  <to>
                    <xdr:col>1</xdr:col>
                    <xdr:colOff>0</xdr:colOff>
                    <xdr:row>478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6" r:id="rId296" name="Option Button 42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478</xdr:row>
                    <xdr:rowOff>0</xdr:rowOff>
                  </from>
                  <to>
                    <xdr:col>1</xdr:col>
                    <xdr:colOff>0</xdr:colOff>
                    <xdr:row>479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67" r:id="rId297" name="Option Button 42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481</xdr:row>
                    <xdr:rowOff>0</xdr:rowOff>
                  </from>
                  <to>
                    <xdr:col>1</xdr:col>
                    <xdr:colOff>0</xdr:colOff>
                    <xdr:row>482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68" r:id="rId298" name="Option Button 42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482</xdr:row>
                    <xdr:rowOff>0</xdr:rowOff>
                  </from>
                  <to>
                    <xdr:col>1</xdr:col>
                    <xdr:colOff>0</xdr:colOff>
                    <xdr:row>483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69" r:id="rId299" name="Option Button 42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81</xdr:row>
                    <xdr:rowOff>0</xdr:rowOff>
                  </from>
                  <to>
                    <xdr:col>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570" r:id="rId300" name="Option Button 42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82</xdr:row>
                    <xdr:rowOff>0</xdr:rowOff>
                  </from>
                  <to>
                    <xdr:col>1</xdr:col>
                    <xdr:colOff>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71" r:id="rId301" name="Option Button 42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83</xdr:row>
                    <xdr:rowOff>9525</xdr:rowOff>
                  </from>
                  <to>
                    <xdr:col>1</xdr:col>
                    <xdr:colOff>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72" r:id="rId302" name="Group Box 428">
              <controlPr defaultSize="0" print="0" autoFill="0" autoPict="0">
                <anchor moveWithCells="1">
                  <from>
                    <xdr:col>0</xdr:col>
                    <xdr:colOff>0</xdr:colOff>
                    <xdr:row>81</xdr:row>
                    <xdr:rowOff>0</xdr:rowOff>
                  </from>
                  <to>
                    <xdr:col>1</xdr:col>
                    <xdr:colOff>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73" r:id="rId303" name="Group Box 429">
              <controlPr defaultSize="0" print="0" autoFill="0" autoPict="0">
                <anchor moveWithCells="1">
                  <from>
                    <xdr:col>0</xdr:col>
                    <xdr:colOff>0</xdr:colOff>
                    <xdr:row>86</xdr:row>
                    <xdr:rowOff>0</xdr:rowOff>
                  </from>
                  <to>
                    <xdr:col>1</xdr:col>
                    <xdr:colOff>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74" r:id="rId304" name="Group Box 430">
              <controlPr defaultSize="0" print="0" autoFill="0" autoPict="0">
                <anchor moveWithCells="1">
                  <from>
                    <xdr:col>0</xdr:col>
                    <xdr:colOff>0</xdr:colOff>
                    <xdr:row>101</xdr:row>
                    <xdr:rowOff>0</xdr:rowOff>
                  </from>
                  <to>
                    <xdr:col>1</xdr:col>
                    <xdr:colOff>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75" r:id="rId305" name="Group Box 431">
              <controlPr defaultSize="0" autoFill="0" autoPict="0">
                <anchor moveWithCells="1">
                  <from>
                    <xdr:col>0</xdr:col>
                    <xdr:colOff>0</xdr:colOff>
                    <xdr:row>106</xdr:row>
                    <xdr:rowOff>0</xdr:rowOff>
                  </from>
                  <to>
                    <xdr:col>1</xdr:col>
                    <xdr:colOff>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76" r:id="rId306" name="Group Box 432">
              <controlPr defaultSize="0" print="0" autoFill="0" autoPict="0">
                <anchor moveWithCells="1">
                  <from>
                    <xdr:col>0</xdr:col>
                    <xdr:colOff>0</xdr:colOff>
                    <xdr:row>111</xdr:row>
                    <xdr:rowOff>0</xdr:rowOff>
                  </from>
                  <to>
                    <xdr:col>1</xdr:col>
                    <xdr:colOff>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77" r:id="rId307" name="Group Box 433">
              <controlPr defaultSize="0" print="0" autoFill="0" autoPict="0">
                <anchor moveWithCells="1">
                  <from>
                    <xdr:col>0</xdr:col>
                    <xdr:colOff>0</xdr:colOff>
                    <xdr:row>116</xdr:row>
                    <xdr:rowOff>0</xdr:rowOff>
                  </from>
                  <to>
                    <xdr:col>1</xdr:col>
                    <xdr:colOff>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78" r:id="rId308" name="Group Box 434">
              <controlPr defaultSize="0" print="0" autoFill="0" autoPict="0">
                <anchor moveWithCells="1">
                  <from>
                    <xdr:col>0</xdr:col>
                    <xdr:colOff>0</xdr:colOff>
                    <xdr:row>121</xdr:row>
                    <xdr:rowOff>0</xdr:rowOff>
                  </from>
                  <to>
                    <xdr:col>1</xdr:col>
                    <xdr:colOff>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79" r:id="rId309" name="Group Box 435">
              <controlPr defaultSize="0" print="0" autoFill="0" autoPict="0">
                <anchor moveWithCells="1">
                  <from>
                    <xdr:col>0</xdr:col>
                    <xdr:colOff>0</xdr:colOff>
                    <xdr:row>126</xdr:row>
                    <xdr:rowOff>0</xdr:rowOff>
                  </from>
                  <to>
                    <xdr:col>1</xdr:col>
                    <xdr:colOff>0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80" r:id="rId310" name="Group Box 436">
              <controlPr defaultSize="0" print="0" autoFill="0" autoPict="0">
                <anchor moveWithCells="1">
                  <from>
                    <xdr:col>0</xdr:col>
                    <xdr:colOff>0</xdr:colOff>
                    <xdr:row>131</xdr:row>
                    <xdr:rowOff>0</xdr:rowOff>
                  </from>
                  <to>
                    <xdr:col>1</xdr:col>
                    <xdr:colOff>0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81" r:id="rId311" name="Group Box 437">
              <controlPr defaultSize="0" print="0" autoFill="0" autoPict="0">
                <anchor moveWithCells="1">
                  <from>
                    <xdr:col>0</xdr:col>
                    <xdr:colOff>0</xdr:colOff>
                    <xdr:row>136</xdr:row>
                    <xdr:rowOff>0</xdr:rowOff>
                  </from>
                  <to>
                    <xdr:col>1</xdr:col>
                    <xdr:colOff>0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82" r:id="rId312" name="Group Box 438">
              <controlPr defaultSize="0" print="0" autoFill="0" autoPict="0">
                <anchor moveWithCells="1">
                  <from>
                    <xdr:col>0</xdr:col>
                    <xdr:colOff>0</xdr:colOff>
                    <xdr:row>141</xdr:row>
                    <xdr:rowOff>0</xdr:rowOff>
                  </from>
                  <to>
                    <xdr:col>1</xdr:col>
                    <xdr:colOff>0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83" r:id="rId313" name="Group Box 439">
              <controlPr defaultSize="0" print="0" autoFill="0" autoPict="0">
                <anchor moveWithCells="1">
                  <from>
                    <xdr:col>0</xdr:col>
                    <xdr:colOff>0</xdr:colOff>
                    <xdr:row>146</xdr:row>
                    <xdr:rowOff>0</xdr:rowOff>
                  </from>
                  <to>
                    <xdr:col>1</xdr:col>
                    <xdr:colOff>0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84" r:id="rId314" name="Group Box 440">
              <controlPr defaultSize="0" print="0" autoFill="0" autoPict="0">
                <anchor moveWithCells="1">
                  <from>
                    <xdr:col>0</xdr:col>
                    <xdr:colOff>0</xdr:colOff>
                    <xdr:row>151</xdr:row>
                    <xdr:rowOff>0</xdr:rowOff>
                  </from>
                  <to>
                    <xdr:col>1</xdr:col>
                    <xdr:colOff>0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85" r:id="rId315" name="Group Box 441">
              <controlPr defaultSize="0" print="0" autoFill="0" autoPict="0">
                <anchor moveWithCells="1">
                  <from>
                    <xdr:col>0</xdr:col>
                    <xdr:colOff>0</xdr:colOff>
                    <xdr:row>158</xdr:row>
                    <xdr:rowOff>0</xdr:rowOff>
                  </from>
                  <to>
                    <xdr:col>1</xdr:col>
                    <xdr:colOff>0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86" r:id="rId316" name="Group Box 442">
              <controlPr defaultSize="0" print="0" autoFill="0" autoPict="0">
                <anchor moveWithCells="1">
                  <from>
                    <xdr:col>0</xdr:col>
                    <xdr:colOff>0</xdr:colOff>
                    <xdr:row>166</xdr:row>
                    <xdr:rowOff>0</xdr:rowOff>
                  </from>
                  <to>
                    <xdr:col>1</xdr:col>
                    <xdr:colOff>0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87" r:id="rId317" name="Group Box 443">
              <controlPr defaultSize="0" print="0" autoFill="0" autoPict="0">
                <anchor moveWithCells="1">
                  <from>
                    <xdr:col>0</xdr:col>
                    <xdr:colOff>0</xdr:colOff>
                    <xdr:row>174</xdr:row>
                    <xdr:rowOff>0</xdr:rowOff>
                  </from>
                  <to>
                    <xdr:col>1</xdr:col>
                    <xdr:colOff>0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88" r:id="rId318" name="Group Box 444">
              <controlPr defaultSize="0" print="0" autoFill="0" autoPict="0">
                <anchor moveWithCells="1">
                  <from>
                    <xdr:col>0</xdr:col>
                    <xdr:colOff>0</xdr:colOff>
                    <xdr:row>181</xdr:row>
                    <xdr:rowOff>0</xdr:rowOff>
                  </from>
                  <to>
                    <xdr:col>1</xdr:col>
                    <xdr:colOff>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89" r:id="rId319" name="Group Box 445">
              <controlPr defaultSize="0" print="0" autoFill="0" autoPict="0">
                <anchor moveWithCells="1">
                  <from>
                    <xdr:col>0</xdr:col>
                    <xdr:colOff>0</xdr:colOff>
                    <xdr:row>186</xdr:row>
                    <xdr:rowOff>0</xdr:rowOff>
                  </from>
                  <to>
                    <xdr:col>1</xdr:col>
                    <xdr:colOff>0</xdr:colOff>
                    <xdr:row>189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90" r:id="rId320" name="Group Box 446">
              <controlPr defaultSize="0" print="0" autoFill="0" autoPict="0">
                <anchor moveWithCells="1">
                  <from>
                    <xdr:col>0</xdr:col>
                    <xdr:colOff>0</xdr:colOff>
                    <xdr:row>191</xdr:row>
                    <xdr:rowOff>0</xdr:rowOff>
                  </from>
                  <to>
                    <xdr:col>1</xdr:col>
                    <xdr:colOff>0</xdr:colOff>
                    <xdr:row>193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593" r:id="rId321" name="Group Box 449">
              <controlPr defaultSize="0" print="0" autoFill="0" autoPict="0">
                <anchor moveWithCells="1">
                  <from>
                    <xdr:col>0</xdr:col>
                    <xdr:colOff>0</xdr:colOff>
                    <xdr:row>197</xdr:row>
                    <xdr:rowOff>0</xdr:rowOff>
                  </from>
                  <to>
                    <xdr:col>1</xdr:col>
                    <xdr:colOff>0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94" r:id="rId322" name="Group Box 450">
              <controlPr defaultSize="0" print="0" autoFill="0" autoPict="0">
                <anchor moveWithCells="1">
                  <from>
                    <xdr:col>0</xdr:col>
                    <xdr:colOff>9525</xdr:colOff>
                    <xdr:row>204</xdr:row>
                    <xdr:rowOff>0</xdr:rowOff>
                  </from>
                  <to>
                    <xdr:col>1</xdr:col>
                    <xdr:colOff>9525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95" r:id="rId323" name="Group Box 451">
              <controlPr defaultSize="0" print="0" autoFill="0" autoPict="0">
                <anchor moveWithCells="1">
                  <from>
                    <xdr:col>0</xdr:col>
                    <xdr:colOff>0</xdr:colOff>
                    <xdr:row>211</xdr:row>
                    <xdr:rowOff>0</xdr:rowOff>
                  </from>
                  <to>
                    <xdr:col>1</xdr:col>
                    <xdr:colOff>0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96" r:id="rId324" name="Group Box 452">
              <controlPr defaultSize="0" print="0" autoFill="0" autoPict="0">
                <anchor moveWithCells="1">
                  <from>
                    <xdr:col>0</xdr:col>
                    <xdr:colOff>0</xdr:colOff>
                    <xdr:row>218</xdr:row>
                    <xdr:rowOff>0</xdr:rowOff>
                  </from>
                  <to>
                    <xdr:col>1</xdr:col>
                    <xdr:colOff>0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97" r:id="rId325" name="Group Box 453">
              <controlPr defaultSize="0" print="0" autoFill="0" autoPict="0">
                <anchor moveWithCells="1">
                  <from>
                    <xdr:col>0</xdr:col>
                    <xdr:colOff>0</xdr:colOff>
                    <xdr:row>225</xdr:row>
                    <xdr:rowOff>0</xdr:rowOff>
                  </from>
                  <to>
                    <xdr:col>1</xdr:col>
                    <xdr:colOff>0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98" r:id="rId326" name="Group Box 454">
              <controlPr defaultSize="0" print="0" autoFill="0" autoPict="0">
                <anchor moveWithCells="1">
                  <from>
                    <xdr:col>0</xdr:col>
                    <xdr:colOff>0</xdr:colOff>
                    <xdr:row>232</xdr:row>
                    <xdr:rowOff>0</xdr:rowOff>
                  </from>
                  <to>
                    <xdr:col>1</xdr:col>
                    <xdr:colOff>0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599" r:id="rId327" name="Group Box 455">
              <controlPr defaultSize="0" print="0" autoFill="0" autoPict="0">
                <anchor moveWithCells="1">
                  <from>
                    <xdr:col>0</xdr:col>
                    <xdr:colOff>0</xdr:colOff>
                    <xdr:row>239</xdr:row>
                    <xdr:rowOff>0</xdr:rowOff>
                  </from>
                  <to>
                    <xdr:col>1</xdr:col>
                    <xdr:colOff>0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0" r:id="rId328" name="Group Box 456">
              <controlPr defaultSize="0" print="0" autoFill="0" autoPict="0">
                <anchor moveWithCells="1">
                  <from>
                    <xdr:col>0</xdr:col>
                    <xdr:colOff>0</xdr:colOff>
                    <xdr:row>246</xdr:row>
                    <xdr:rowOff>0</xdr:rowOff>
                  </from>
                  <to>
                    <xdr:col>1</xdr:col>
                    <xdr:colOff>0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1" r:id="rId329" name="Group Box 457">
              <controlPr defaultSize="0" print="0" autoFill="0" autoPict="0">
                <anchor moveWithCells="1">
                  <from>
                    <xdr:col>0</xdr:col>
                    <xdr:colOff>0</xdr:colOff>
                    <xdr:row>253</xdr:row>
                    <xdr:rowOff>0</xdr:rowOff>
                  </from>
                  <to>
                    <xdr:col>1</xdr:col>
                    <xdr:colOff>0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2" r:id="rId330" name="Group Box 458">
              <controlPr defaultSize="0" print="0" autoFill="0" autoPict="0">
                <anchor moveWithCells="1">
                  <from>
                    <xdr:col>0</xdr:col>
                    <xdr:colOff>0</xdr:colOff>
                    <xdr:row>260</xdr:row>
                    <xdr:rowOff>0</xdr:rowOff>
                  </from>
                  <to>
                    <xdr:col>1</xdr:col>
                    <xdr:colOff>0</xdr:colOff>
                    <xdr:row>265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3" r:id="rId331" name="Group Box 459">
              <controlPr defaultSize="0" print="0" autoFill="0" autoPict="0">
                <anchor moveWithCells="1">
                  <from>
                    <xdr:col>0</xdr:col>
                    <xdr:colOff>0</xdr:colOff>
                    <xdr:row>267</xdr:row>
                    <xdr:rowOff>0</xdr:rowOff>
                  </from>
                  <to>
                    <xdr:col>1</xdr:col>
                    <xdr:colOff>0</xdr:colOff>
                    <xdr:row>272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4" r:id="rId332" name="Group Box 460">
              <controlPr defaultSize="0" print="0" autoFill="0" autoPict="0">
                <anchor moveWithCells="1">
                  <from>
                    <xdr:col>0</xdr:col>
                    <xdr:colOff>0</xdr:colOff>
                    <xdr:row>274</xdr:row>
                    <xdr:rowOff>0</xdr:rowOff>
                  </from>
                  <to>
                    <xdr:col>1</xdr:col>
                    <xdr:colOff>0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5" r:id="rId333" name="Group Box 461">
              <controlPr defaultSize="0" print="0" autoFill="0" autoPict="0">
                <anchor moveWithCells="1">
                  <from>
                    <xdr:col>0</xdr:col>
                    <xdr:colOff>0</xdr:colOff>
                    <xdr:row>281</xdr:row>
                    <xdr:rowOff>0</xdr:rowOff>
                  </from>
                  <to>
                    <xdr:col>1</xdr:col>
                    <xdr:colOff>0</xdr:colOff>
                    <xdr:row>286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6" r:id="rId334" name="Group Box 462">
              <controlPr defaultSize="0" print="0" autoFill="0" autoPict="0">
                <anchor moveWithCells="1">
                  <from>
                    <xdr:col>0</xdr:col>
                    <xdr:colOff>0</xdr:colOff>
                    <xdr:row>288</xdr:row>
                    <xdr:rowOff>0</xdr:rowOff>
                  </from>
                  <to>
                    <xdr:col>1</xdr:col>
                    <xdr:colOff>0</xdr:colOff>
                    <xdr:row>293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7" r:id="rId335" name="Group Box 463">
              <controlPr defaultSize="0" print="0" autoFill="0" autoPict="0">
                <anchor moveWithCells="1">
                  <from>
                    <xdr:col>0</xdr:col>
                    <xdr:colOff>0</xdr:colOff>
                    <xdr:row>295</xdr:row>
                    <xdr:rowOff>0</xdr:rowOff>
                  </from>
                  <to>
                    <xdr:col>1</xdr:col>
                    <xdr:colOff>0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8" r:id="rId336" name="Group Box 464">
              <controlPr defaultSize="0" print="0" autoFill="0" autoPict="0">
                <anchor moveWithCells="1">
                  <from>
                    <xdr:col>0</xdr:col>
                    <xdr:colOff>0</xdr:colOff>
                    <xdr:row>302</xdr:row>
                    <xdr:rowOff>0</xdr:rowOff>
                  </from>
                  <to>
                    <xdr:col>1</xdr:col>
                    <xdr:colOff>0</xdr:colOff>
                    <xdr:row>307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09" r:id="rId337" name="Group Box 465">
              <controlPr defaultSize="0" print="0" autoFill="0" autoPict="0">
                <anchor moveWithCells="1">
                  <from>
                    <xdr:col>0</xdr:col>
                    <xdr:colOff>0</xdr:colOff>
                    <xdr:row>309</xdr:row>
                    <xdr:rowOff>0</xdr:rowOff>
                  </from>
                  <to>
                    <xdr:col>1</xdr:col>
                    <xdr:colOff>0</xdr:colOff>
                    <xdr:row>314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10" r:id="rId338" name="Group Box 466">
              <controlPr defaultSize="0" print="0" autoFill="0" autoPict="0">
                <anchor moveWithCells="1">
                  <from>
                    <xdr:col>0</xdr:col>
                    <xdr:colOff>0</xdr:colOff>
                    <xdr:row>315</xdr:row>
                    <xdr:rowOff>152400</xdr:rowOff>
                  </from>
                  <to>
                    <xdr:col>1</xdr:col>
                    <xdr:colOff>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11" r:id="rId339" name="Group Box 467">
              <controlPr defaultSize="0" print="0" autoFill="0" autoPict="0">
                <anchor moveWithCells="1">
                  <from>
                    <xdr:col>0</xdr:col>
                    <xdr:colOff>0</xdr:colOff>
                    <xdr:row>322</xdr:row>
                    <xdr:rowOff>152400</xdr:rowOff>
                  </from>
                  <to>
                    <xdr:col>1</xdr:col>
                    <xdr:colOff>0</xdr:colOff>
                    <xdr:row>328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12" r:id="rId340" name="Group Box 468">
              <controlPr defaultSize="0" print="0" autoFill="0" autoPict="0">
                <anchor moveWithCells="1">
                  <from>
                    <xdr:col>0</xdr:col>
                    <xdr:colOff>0</xdr:colOff>
                    <xdr:row>330</xdr:row>
                    <xdr:rowOff>0</xdr:rowOff>
                  </from>
                  <to>
                    <xdr:col>1</xdr:col>
                    <xdr:colOff>0</xdr:colOff>
                    <xdr:row>335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13" r:id="rId341" name="Group Box 469">
              <controlPr defaultSize="0" print="0" autoFill="0" autoPict="0">
                <anchor moveWithCells="1">
                  <from>
                    <xdr:col>0</xdr:col>
                    <xdr:colOff>0</xdr:colOff>
                    <xdr:row>337</xdr:row>
                    <xdr:rowOff>0</xdr:rowOff>
                  </from>
                  <to>
                    <xdr:col>1</xdr:col>
                    <xdr:colOff>0</xdr:colOff>
                    <xdr:row>342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14" r:id="rId342" name="Group Box 470">
              <controlPr defaultSize="0" print="0" autoFill="0" autoPict="0">
                <anchor moveWithCells="1">
                  <from>
                    <xdr:col>0</xdr:col>
                    <xdr:colOff>0</xdr:colOff>
                    <xdr:row>344</xdr:row>
                    <xdr:rowOff>0</xdr:rowOff>
                  </from>
                  <to>
                    <xdr:col>1</xdr:col>
                    <xdr:colOff>0</xdr:colOff>
                    <xdr:row>349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15" r:id="rId343" name="Group Box 471">
              <controlPr defaultSize="0" print="0" autoFill="0" autoPict="0">
                <anchor moveWithCells="1">
                  <from>
                    <xdr:col>0</xdr:col>
                    <xdr:colOff>0</xdr:colOff>
                    <xdr:row>351</xdr:row>
                    <xdr:rowOff>0</xdr:rowOff>
                  </from>
                  <to>
                    <xdr:col>2</xdr:col>
                    <xdr:colOff>9525</xdr:colOff>
                    <xdr:row>356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16" r:id="rId344" name="Group Box 472">
              <controlPr defaultSize="0" print="0" autoFill="0" autoPict="0">
                <anchor moveWithCells="1">
                  <from>
                    <xdr:col>0</xdr:col>
                    <xdr:colOff>0</xdr:colOff>
                    <xdr:row>358</xdr:row>
                    <xdr:rowOff>0</xdr:rowOff>
                  </from>
                  <to>
                    <xdr:col>1</xdr:col>
                    <xdr:colOff>0</xdr:colOff>
                    <xdr:row>363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17" r:id="rId345" name="Group Box 473">
              <controlPr defaultSize="0" print="0" autoFill="0" autoPict="0">
                <anchor moveWithCells="1">
                  <from>
                    <xdr:col>0</xdr:col>
                    <xdr:colOff>0</xdr:colOff>
                    <xdr:row>365</xdr:row>
                    <xdr:rowOff>0</xdr:rowOff>
                  </from>
                  <to>
                    <xdr:col>1</xdr:col>
                    <xdr:colOff>0</xdr:colOff>
                    <xdr:row>370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18" r:id="rId346" name="Group Box 474">
              <controlPr defaultSize="0" print="0" autoFill="0" autoPict="0">
                <anchor moveWithCells="1">
                  <from>
                    <xdr:col>0</xdr:col>
                    <xdr:colOff>0</xdr:colOff>
                    <xdr:row>372</xdr:row>
                    <xdr:rowOff>0</xdr:rowOff>
                  </from>
                  <to>
                    <xdr:col>1</xdr:col>
                    <xdr:colOff>0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19" r:id="rId347" name="Group Box 475">
              <controlPr defaultSize="0" print="0" autoFill="0" autoPict="0">
                <anchor moveWithCells="1">
                  <from>
                    <xdr:col>0</xdr:col>
                    <xdr:colOff>0</xdr:colOff>
                    <xdr:row>379</xdr:row>
                    <xdr:rowOff>0</xdr:rowOff>
                  </from>
                  <to>
                    <xdr:col>1</xdr:col>
                    <xdr:colOff>0</xdr:colOff>
                    <xdr:row>384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20" r:id="rId348" name="Group Box 476">
              <controlPr defaultSize="0" print="0" autoFill="0" autoPict="0">
                <anchor moveWithCells="1">
                  <from>
                    <xdr:col>0</xdr:col>
                    <xdr:colOff>0</xdr:colOff>
                    <xdr:row>386</xdr:row>
                    <xdr:rowOff>0</xdr:rowOff>
                  </from>
                  <to>
                    <xdr:col>1</xdr:col>
                    <xdr:colOff>0</xdr:colOff>
                    <xdr:row>391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21" r:id="rId349" name="Group Box 477">
              <controlPr defaultSize="0" print="0" autoFill="0" autoPict="0">
                <anchor moveWithCells="1">
                  <from>
                    <xdr:col>0</xdr:col>
                    <xdr:colOff>0</xdr:colOff>
                    <xdr:row>393</xdr:row>
                    <xdr:rowOff>0</xdr:rowOff>
                  </from>
                  <to>
                    <xdr:col>1</xdr:col>
                    <xdr:colOff>0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22" r:id="rId350" name="Group Box 478">
              <controlPr defaultSize="0" print="0" autoFill="0" autoPict="0">
                <anchor moveWithCells="1">
                  <from>
                    <xdr:col>0</xdr:col>
                    <xdr:colOff>0</xdr:colOff>
                    <xdr:row>400</xdr:row>
                    <xdr:rowOff>0</xdr:rowOff>
                  </from>
                  <to>
                    <xdr:col>1</xdr:col>
                    <xdr:colOff>0</xdr:colOff>
                    <xdr:row>405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23" r:id="rId351" name="Group Box 479">
              <controlPr defaultSize="0" print="0" autoFill="0" autoPict="0">
                <anchor moveWithCells="1">
                  <from>
                    <xdr:col>0</xdr:col>
                    <xdr:colOff>0</xdr:colOff>
                    <xdr:row>407</xdr:row>
                    <xdr:rowOff>0</xdr:rowOff>
                  </from>
                  <to>
                    <xdr:col>1</xdr:col>
                    <xdr:colOff>0</xdr:colOff>
                    <xdr:row>412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24" r:id="rId352" name="Group Box 480">
              <controlPr defaultSize="0" print="0" autoFill="0" autoPict="0">
                <anchor moveWithCells="1">
                  <from>
                    <xdr:col>0</xdr:col>
                    <xdr:colOff>0</xdr:colOff>
                    <xdr:row>414</xdr:row>
                    <xdr:rowOff>0</xdr:rowOff>
                  </from>
                  <to>
                    <xdr:col>1</xdr:col>
                    <xdr:colOff>0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25" r:id="rId353" name="Group Box 481">
              <controlPr defaultSize="0" print="0" autoFill="0" autoPict="0">
                <anchor moveWithCells="1">
                  <from>
                    <xdr:col>0</xdr:col>
                    <xdr:colOff>0</xdr:colOff>
                    <xdr:row>421</xdr:row>
                    <xdr:rowOff>0</xdr:rowOff>
                  </from>
                  <to>
                    <xdr:col>1</xdr:col>
                    <xdr:colOff>0</xdr:colOff>
                    <xdr:row>426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26" r:id="rId354" name="Group Box 482">
              <controlPr defaultSize="0" print="0" autoFill="0" autoPict="0">
                <anchor moveWithCells="1">
                  <from>
                    <xdr:col>0</xdr:col>
                    <xdr:colOff>0</xdr:colOff>
                    <xdr:row>428</xdr:row>
                    <xdr:rowOff>0</xdr:rowOff>
                  </from>
                  <to>
                    <xdr:col>1</xdr:col>
                    <xdr:colOff>0</xdr:colOff>
                    <xdr:row>433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27" r:id="rId355" name="Group Box 483">
              <controlPr defaultSize="0" print="0" autoFill="0" autoPict="0">
                <anchor moveWithCells="1">
                  <from>
                    <xdr:col>0</xdr:col>
                    <xdr:colOff>0</xdr:colOff>
                    <xdr:row>437</xdr:row>
                    <xdr:rowOff>0</xdr:rowOff>
                  </from>
                  <to>
                    <xdr:col>1</xdr:col>
                    <xdr:colOff>0</xdr:colOff>
                    <xdr:row>439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28" r:id="rId356" name="Group Box 484">
              <controlPr defaultSize="0" print="0" autoFill="0" autoPict="0">
                <anchor moveWithCells="1">
                  <from>
                    <xdr:col>0</xdr:col>
                    <xdr:colOff>0</xdr:colOff>
                    <xdr:row>441</xdr:row>
                    <xdr:rowOff>0</xdr:rowOff>
                  </from>
                  <to>
                    <xdr:col>1</xdr:col>
                    <xdr:colOff>0</xdr:colOff>
                    <xdr:row>443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29" r:id="rId357" name="Group Box 485">
              <controlPr defaultSize="0" print="0" autoFill="0" autoPict="0">
                <anchor moveWithCells="1">
                  <from>
                    <xdr:col>0</xdr:col>
                    <xdr:colOff>0</xdr:colOff>
                    <xdr:row>444</xdr:row>
                    <xdr:rowOff>152400</xdr:rowOff>
                  </from>
                  <to>
                    <xdr:col>1</xdr:col>
                    <xdr:colOff>0</xdr:colOff>
                    <xdr:row>447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30" r:id="rId358" name="Group Box 486">
              <controlPr defaultSize="0" print="0" autoFill="0" autoPict="0">
                <anchor moveWithCells="1">
                  <from>
                    <xdr:col>0</xdr:col>
                    <xdr:colOff>0</xdr:colOff>
                    <xdr:row>449</xdr:row>
                    <xdr:rowOff>0</xdr:rowOff>
                  </from>
                  <to>
                    <xdr:col>1</xdr:col>
                    <xdr:colOff>0</xdr:colOff>
                    <xdr:row>451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31" r:id="rId359" name="Group Box 487">
              <controlPr defaultSize="0" print="0" autoFill="0" autoPict="0">
                <anchor moveWithCells="1">
                  <from>
                    <xdr:col>0</xdr:col>
                    <xdr:colOff>0</xdr:colOff>
                    <xdr:row>453</xdr:row>
                    <xdr:rowOff>0</xdr:rowOff>
                  </from>
                  <to>
                    <xdr:col>1</xdr:col>
                    <xdr:colOff>0</xdr:colOff>
                    <xdr:row>455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32" r:id="rId360" name="Group Box 488">
              <controlPr defaultSize="0" print="0" autoFill="0" autoPict="0">
                <anchor moveWithCells="1">
                  <from>
                    <xdr:col>0</xdr:col>
                    <xdr:colOff>0</xdr:colOff>
                    <xdr:row>457</xdr:row>
                    <xdr:rowOff>0</xdr:rowOff>
                  </from>
                  <to>
                    <xdr:col>1</xdr:col>
                    <xdr:colOff>0</xdr:colOff>
                    <xdr:row>459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33" r:id="rId361" name="Group Box 489">
              <controlPr defaultSize="0" print="0" autoFill="0" autoPict="0">
                <anchor moveWithCells="1">
                  <from>
                    <xdr:col>0</xdr:col>
                    <xdr:colOff>0</xdr:colOff>
                    <xdr:row>461</xdr:row>
                    <xdr:rowOff>0</xdr:rowOff>
                  </from>
                  <to>
                    <xdr:col>1</xdr:col>
                    <xdr:colOff>0</xdr:colOff>
                    <xdr:row>463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34" r:id="rId362" name="Group Box 490">
              <controlPr defaultSize="0" print="0" autoFill="0" autoPict="0">
                <anchor moveWithCells="1">
                  <from>
                    <xdr:col>0</xdr:col>
                    <xdr:colOff>0</xdr:colOff>
                    <xdr:row>465</xdr:row>
                    <xdr:rowOff>0</xdr:rowOff>
                  </from>
                  <to>
                    <xdr:col>1</xdr:col>
                    <xdr:colOff>0</xdr:colOff>
                    <xdr:row>467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35" r:id="rId363" name="Group Box 491">
              <controlPr defaultSize="0" print="0" autoFill="0" autoPict="0">
                <anchor moveWithCells="1">
                  <from>
                    <xdr:col>0</xdr:col>
                    <xdr:colOff>0</xdr:colOff>
                    <xdr:row>469</xdr:row>
                    <xdr:rowOff>0</xdr:rowOff>
                  </from>
                  <to>
                    <xdr:col>1</xdr:col>
                    <xdr:colOff>0</xdr:colOff>
                    <xdr:row>471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36" r:id="rId364" name="Group Box 492">
              <controlPr defaultSize="0" print="0" autoFill="0" autoPict="0">
                <anchor moveWithCells="1">
                  <from>
                    <xdr:col>0</xdr:col>
                    <xdr:colOff>0</xdr:colOff>
                    <xdr:row>473</xdr:row>
                    <xdr:rowOff>0</xdr:rowOff>
                  </from>
                  <to>
                    <xdr:col>1</xdr:col>
                    <xdr:colOff>0</xdr:colOff>
                    <xdr:row>475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37" r:id="rId365" name="Group Box 493">
              <controlPr defaultSize="0" print="0" autoFill="0" autoPict="0">
                <anchor moveWithCells="1">
                  <from>
                    <xdr:col>0</xdr:col>
                    <xdr:colOff>0</xdr:colOff>
                    <xdr:row>477</xdr:row>
                    <xdr:rowOff>0</xdr:rowOff>
                  </from>
                  <to>
                    <xdr:col>1</xdr:col>
                    <xdr:colOff>0</xdr:colOff>
                    <xdr:row>479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38" r:id="rId366" name="Group Box 494">
              <controlPr defaultSize="0" print="0" autoFill="0" autoPict="0">
                <anchor moveWithCells="1">
                  <from>
                    <xdr:col>0</xdr:col>
                    <xdr:colOff>0</xdr:colOff>
                    <xdr:row>481</xdr:row>
                    <xdr:rowOff>0</xdr:rowOff>
                  </from>
                  <to>
                    <xdr:col>1</xdr:col>
                    <xdr:colOff>0</xdr:colOff>
                    <xdr:row>483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39" r:id="rId367" name="Option Button 49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278</xdr:row>
                    <xdr:rowOff>9525</xdr:rowOff>
                  </from>
                  <to>
                    <xdr:col>1</xdr:col>
                    <xdr:colOff>0</xdr:colOff>
                    <xdr:row>279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40" r:id="rId368" name="Option Button 49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299</xdr:row>
                    <xdr:rowOff>19050</xdr:rowOff>
                  </from>
                  <to>
                    <xdr:col>1</xdr:col>
                    <xdr:colOff>0</xdr:colOff>
                    <xdr:row>300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41" r:id="rId369" name="Option Button 49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320</xdr:row>
                    <xdr:rowOff>0</xdr:rowOff>
                  </from>
                  <to>
                    <xdr:col>1</xdr:col>
                    <xdr:colOff>0</xdr:colOff>
                    <xdr:row>321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43" r:id="rId370" name="Option Button 49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341</xdr:row>
                    <xdr:rowOff>9525</xdr:rowOff>
                  </from>
                  <to>
                    <xdr:col>1</xdr:col>
                    <xdr:colOff>0</xdr:colOff>
                    <xdr:row>342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44" r:id="rId371" name="Option Button 50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355</xdr:row>
                    <xdr:rowOff>19050</xdr:rowOff>
                  </from>
                  <to>
                    <xdr:col>1</xdr:col>
                    <xdr:colOff>0</xdr:colOff>
                    <xdr:row>356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45" r:id="rId372" name="Option Button 501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376</xdr:row>
                    <xdr:rowOff>9525</xdr:rowOff>
                  </from>
                  <to>
                    <xdr:col>1</xdr:col>
                    <xdr:colOff>0</xdr:colOff>
                    <xdr:row>377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46" r:id="rId373" name="Option Button 50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397</xdr:row>
                    <xdr:rowOff>19050</xdr:rowOff>
                  </from>
                  <to>
                    <xdr:col>1</xdr:col>
                    <xdr:colOff>0</xdr:colOff>
                    <xdr:row>398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47" r:id="rId374" name="Option Button 50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418</xdr:row>
                    <xdr:rowOff>19050</xdr:rowOff>
                  </from>
                  <to>
                    <xdr:col>1</xdr:col>
                    <xdr:colOff>0</xdr:colOff>
                    <xdr:row>419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48" r:id="rId375" name="Option Button 50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438</xdr:row>
                    <xdr:rowOff>0</xdr:rowOff>
                  </from>
                  <to>
                    <xdr:col>1</xdr:col>
                    <xdr:colOff>0</xdr:colOff>
                    <xdr:row>439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49" r:id="rId376" name="Option Button 505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450</xdr:row>
                    <xdr:rowOff>0</xdr:rowOff>
                  </from>
                  <to>
                    <xdr:col>1</xdr:col>
                    <xdr:colOff>0</xdr:colOff>
                    <xdr:row>451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50" r:id="rId377" name="Option Button 506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462</xdr:row>
                    <xdr:rowOff>9525</xdr:rowOff>
                  </from>
                  <to>
                    <xdr:col>1</xdr:col>
                    <xdr:colOff>0</xdr:colOff>
                    <xdr:row>463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51" r:id="rId378" name="Option Button 507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474</xdr:row>
                    <xdr:rowOff>0</xdr:rowOff>
                  </from>
                  <to>
                    <xdr:col>1</xdr:col>
                    <xdr:colOff>0</xdr:colOff>
                    <xdr:row>475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52" r:id="rId379" name="Option Button 508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257</xdr:row>
                    <xdr:rowOff>19050</xdr:rowOff>
                  </from>
                  <to>
                    <xdr:col>1</xdr:col>
                    <xdr:colOff>0</xdr:colOff>
                    <xdr:row>258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53" r:id="rId380" name="Option Button 509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222</xdr:row>
                    <xdr:rowOff>9525</xdr:rowOff>
                  </from>
                  <to>
                    <xdr:col>1</xdr:col>
                    <xdr:colOff>0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54" r:id="rId381" name="Option Button 510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201</xdr:row>
                    <xdr:rowOff>9525</xdr:rowOff>
                  </from>
                  <to>
                    <xdr:col>1</xdr:col>
                    <xdr:colOff>0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56" r:id="rId382" name="Option Button 51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108</xdr:row>
                    <xdr:rowOff>9525</xdr:rowOff>
                  </from>
                  <to>
                    <xdr:col>1</xdr:col>
                    <xdr:colOff>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57" r:id="rId383" name="Option Button 51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91</xdr:row>
                    <xdr:rowOff>0</xdr:rowOff>
                  </from>
                  <to>
                    <xdr:col>1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58" r:id="rId384" name="Option Button 51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92</xdr:row>
                    <xdr:rowOff>0</xdr:rowOff>
                  </from>
                  <to>
                    <xdr:col>1</xdr:col>
                    <xdr:colOff>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59" r:id="rId385" name="Option Button 51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93</xdr:row>
                    <xdr:rowOff>9525</xdr:rowOff>
                  </from>
                  <to>
                    <xdr:col>1</xdr:col>
                    <xdr:colOff>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60" r:id="rId386" name="Group Box 516">
              <controlPr defaultSize="0" print="0" autoFill="0" autoPict="0">
                <anchor moveWithCells="1">
                  <from>
                    <xdr:col>0</xdr:col>
                    <xdr:colOff>0</xdr:colOff>
                    <xdr:row>91</xdr:row>
                    <xdr:rowOff>0</xdr:rowOff>
                  </from>
                  <to>
                    <xdr:col>1</xdr:col>
                    <xdr:colOff>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6665" r:id="rId387" name="Group Box 521">
              <controlPr defaultSize="0" print="0" autoFill="0" autoPict="0">
                <anchor moveWithCells="1">
                  <from>
                    <xdr:col>0</xdr:col>
                    <xdr:colOff>0</xdr:colOff>
                    <xdr:row>65</xdr:row>
                    <xdr:rowOff>0</xdr:rowOff>
                  </from>
                  <to>
                    <xdr:col>1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75" r:id="rId388" name="Group Box 531">
              <controlPr defaultSize="0" print="0" autoFill="0" autoPict="0">
                <anchor moveWithCells="1">
                  <from>
                    <xdr:col>0</xdr:col>
                    <xdr:colOff>0</xdr:colOff>
                    <xdr:row>68</xdr:row>
                    <xdr:rowOff>152400</xdr:rowOff>
                  </from>
                  <to>
                    <xdr:col>2</xdr:col>
                    <xdr:colOff>9525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76" r:id="rId389" name="Option Button 532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69</xdr:row>
                    <xdr:rowOff>9525</xdr:rowOff>
                  </from>
                  <to>
                    <xdr:col>1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77" r:id="rId390" name="Option Button 533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70</xdr:row>
                    <xdr:rowOff>0</xdr:rowOff>
                  </from>
                  <to>
                    <xdr:col>1</xdr:col>
                    <xdr:colOff>0</xdr:colOff>
                    <xdr:row>70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6678" r:id="rId391" name="Option Button 534">
              <controlPr locked="0" defaultSize="0" autoFill="0" autoLine="0" autoPict="0">
                <anchor moveWithCells="1">
                  <from>
                    <xdr:col>0</xdr:col>
                    <xdr:colOff>66675</xdr:colOff>
                    <xdr:row>71</xdr:row>
                    <xdr:rowOff>0</xdr:rowOff>
                  </from>
                  <to>
                    <xdr:col>1</xdr:col>
                    <xdr:colOff>0</xdr:colOff>
                    <xdr:row>71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6679" r:id="rId392" name="Group Box 535">
              <controlPr defaultSize="0" print="0" autoFill="0" autoPict="0">
                <anchor moveWithCells="1">
                  <from>
                    <xdr:col>0</xdr:col>
                    <xdr:colOff>0</xdr:colOff>
                    <xdr:row>76</xdr:row>
                    <xdr:rowOff>9525</xdr:rowOff>
                  </from>
                  <to>
                    <xdr:col>1</xdr:col>
                    <xdr:colOff>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6680" r:id="rId393" name="Option Button 53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76</xdr:row>
                    <xdr:rowOff>28575</xdr:rowOff>
                  </from>
                  <to>
                    <xdr:col>0</xdr:col>
                    <xdr:colOff>276225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81" r:id="rId394" name="Option Button 53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77</xdr:row>
                    <xdr:rowOff>28575</xdr:rowOff>
                  </from>
                  <to>
                    <xdr:col>0</xdr:col>
                    <xdr:colOff>276225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6682" r:id="rId395" name="Option Button 53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78</xdr:row>
                    <xdr:rowOff>38100</xdr:rowOff>
                  </from>
                  <to>
                    <xdr:col>0</xdr:col>
                    <xdr:colOff>276225</xdr:colOff>
                    <xdr:row>79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F509"/>
  <sheetViews>
    <sheetView showGridLines="0" view="pageBreakPreview" zoomScaleNormal="100" zoomScaleSheetLayoutView="100" workbookViewId="0">
      <pane ySplit="12" topLeftCell="A13" activePane="bottomLeft" state="frozen"/>
      <selection activeCell="F12" sqref="F12"/>
      <selection pane="bottomLeft"/>
    </sheetView>
  </sheetViews>
  <sheetFormatPr defaultColWidth="0" defaultRowHeight="13.5"/>
  <cols>
    <col min="1" max="1" width="1.25" style="13" customWidth="1"/>
    <col min="2" max="2" width="2.125" style="13" customWidth="1"/>
    <col min="3" max="3" width="14.125" style="25" customWidth="1"/>
    <col min="4" max="4" width="9.625" style="26" customWidth="1"/>
    <col min="5" max="5" width="66.625" style="17" customWidth="1"/>
    <col min="6" max="6" width="13.75" style="13" customWidth="1"/>
    <col min="7" max="16384" width="9" style="13" hidden="1"/>
  </cols>
  <sheetData>
    <row r="6" spans="2:6" hidden="1"/>
    <row r="7" spans="2:6" hidden="1"/>
    <row r="8" spans="2:6" hidden="1"/>
    <row r="9" spans="2:6">
      <c r="B9" s="24"/>
    </row>
    <row r="11" spans="2:6" ht="18.75" customHeight="1" thickBot="1">
      <c r="B11" s="16" t="s">
        <v>118</v>
      </c>
      <c r="E11" s="27"/>
    </row>
    <row r="12" spans="2:6" ht="14.25" thickBot="1">
      <c r="B12" s="14"/>
      <c r="E12" s="18"/>
      <c r="F12" s="28" t="s">
        <v>347</v>
      </c>
    </row>
    <row r="13" spans="2:6" ht="18" customHeight="1">
      <c r="B13" s="29" t="s">
        <v>337</v>
      </c>
      <c r="E13" s="18"/>
      <c r="F13" s="13" t="str">
        <f>IF(OR(B13&lt;&gt;"",E13&lt;&gt;""),"表示","非表示")</f>
        <v>表示</v>
      </c>
    </row>
    <row r="14" spans="2:6" s="34" customFormat="1" ht="15" customHeight="1">
      <c r="B14" s="30"/>
      <c r="C14" s="31" t="s">
        <v>244</v>
      </c>
      <c r="D14" s="32" t="str">
        <f>調査票入力!J498&amp;"."&amp;調査票入力!M498</f>
        <v>1.支援不要</v>
      </c>
      <c r="E14" s="33" t="str">
        <f>MID(調査票入力!$N498,1,調査票入力!P498)</f>
        <v/>
      </c>
      <c r="F14" s="34" t="str">
        <f>IF(OR(B14&lt;&gt;"",E14&lt;&gt;""),"表示","非表示")</f>
        <v>非表示</v>
      </c>
    </row>
    <row r="15" spans="2:6" s="34" customFormat="1" ht="15" customHeight="1">
      <c r="B15" s="30"/>
      <c r="C15" s="31"/>
      <c r="D15" s="32"/>
      <c r="E15" s="33" t="str">
        <f>MID(調査票入力!$N498,SUM(調査票入力!$P498:P498)+1,調査票入力!Q498)</f>
        <v/>
      </c>
      <c r="F15" s="34" t="str">
        <f t="shared" ref="F15:F78" si="0">IF(OR(B15&lt;&gt;"",E15&lt;&gt;""),"表示","非表示")</f>
        <v>非表示</v>
      </c>
    </row>
    <row r="16" spans="2:6" s="34" customFormat="1" ht="15" customHeight="1">
      <c r="B16" s="30"/>
      <c r="C16" s="31"/>
      <c r="D16" s="32"/>
      <c r="E16" s="33" t="str">
        <f>MID(調査票入力!$N498,SUM(調査票入力!$P498:Q498)+1,調査票入力!R498)</f>
        <v/>
      </c>
      <c r="F16" s="34" t="str">
        <f t="shared" si="0"/>
        <v>非表示</v>
      </c>
    </row>
    <row r="17" spans="2:6" s="34" customFormat="1" ht="15" customHeight="1">
      <c r="B17" s="30"/>
      <c r="C17" s="31"/>
      <c r="D17" s="32"/>
      <c r="E17" s="33" t="str">
        <f>MID(調査票入力!$N498,SUM(調査票入力!$P498:R498)+1,調査票入力!S498)</f>
        <v/>
      </c>
      <c r="F17" s="34" t="str">
        <f t="shared" si="0"/>
        <v>非表示</v>
      </c>
    </row>
    <row r="18" spans="2:6" s="34" customFormat="1" ht="15" customHeight="1">
      <c r="B18" s="30"/>
      <c r="C18" s="31"/>
      <c r="D18" s="32"/>
      <c r="E18" s="33" t="str">
        <f>MID(調査票入力!$N498,SUM(調査票入力!$P498:S498)+1,調査票入力!T498)</f>
        <v/>
      </c>
      <c r="F18" s="34" t="str">
        <f t="shared" si="0"/>
        <v>非表示</v>
      </c>
    </row>
    <row r="19" spans="2:6" s="34" customFormat="1" ht="15" customHeight="1">
      <c r="B19" s="30"/>
      <c r="C19" s="31"/>
      <c r="D19" s="32"/>
      <c r="E19" s="33" t="str">
        <f>MID(調査票入力!$N498,SUM(調査票入力!$P498:T498)+1,調査票入力!U498)</f>
        <v/>
      </c>
      <c r="F19" s="34" t="str">
        <f t="shared" si="0"/>
        <v>非表示</v>
      </c>
    </row>
    <row r="20" spans="2:6" s="34" customFormat="1" ht="15" customHeight="1">
      <c r="B20" s="30"/>
      <c r="C20" s="31" t="s">
        <v>245</v>
      </c>
      <c r="D20" s="32" t="str">
        <f>調査票入力!J499&amp;"."&amp;調査票入力!M499</f>
        <v>1.支援不要</v>
      </c>
      <c r="E20" s="33" t="str">
        <f>MID(調査票入力!$N499,1,調査票入力!P499)</f>
        <v/>
      </c>
      <c r="F20" s="34" t="str">
        <f t="shared" si="0"/>
        <v>非表示</v>
      </c>
    </row>
    <row r="21" spans="2:6" s="34" customFormat="1" ht="15" customHeight="1">
      <c r="B21" s="30"/>
      <c r="C21" s="31"/>
      <c r="D21" s="32"/>
      <c r="E21" s="33" t="str">
        <f>MID(調査票入力!$N499,SUM(調査票入力!$P499:P499)+1,調査票入力!Q499)</f>
        <v/>
      </c>
      <c r="F21" s="34" t="str">
        <f t="shared" si="0"/>
        <v>非表示</v>
      </c>
    </row>
    <row r="22" spans="2:6" s="34" customFormat="1" ht="15" customHeight="1">
      <c r="B22" s="30"/>
      <c r="C22" s="31"/>
      <c r="D22" s="32"/>
      <c r="E22" s="33" t="str">
        <f>MID(調査票入力!$N499,SUM(調査票入力!$P499:Q499)+1,調査票入力!R499)</f>
        <v/>
      </c>
      <c r="F22" s="34" t="str">
        <f t="shared" si="0"/>
        <v>非表示</v>
      </c>
    </row>
    <row r="23" spans="2:6" s="34" customFormat="1" ht="15" customHeight="1">
      <c r="B23" s="30"/>
      <c r="C23" s="31"/>
      <c r="D23" s="32"/>
      <c r="E23" s="33" t="str">
        <f>MID(調査票入力!$N499,SUM(調査票入力!$P499:R499)+1,調査票入力!S499)</f>
        <v/>
      </c>
      <c r="F23" s="34" t="str">
        <f t="shared" si="0"/>
        <v>非表示</v>
      </c>
    </row>
    <row r="24" spans="2:6" s="34" customFormat="1" ht="15" customHeight="1">
      <c r="B24" s="30"/>
      <c r="C24" s="31"/>
      <c r="D24" s="32"/>
      <c r="E24" s="33" t="str">
        <f>MID(調査票入力!$N499,SUM(調査票入力!$P499:S499)+1,調査票入力!T499)</f>
        <v/>
      </c>
      <c r="F24" s="34" t="str">
        <f t="shared" si="0"/>
        <v>非表示</v>
      </c>
    </row>
    <row r="25" spans="2:6" s="34" customFormat="1" ht="15" customHeight="1">
      <c r="B25" s="30"/>
      <c r="C25" s="31"/>
      <c r="D25" s="32"/>
      <c r="E25" s="33" t="str">
        <f>MID(調査票入力!$N499,SUM(調査票入力!$P499:T499)+1,調査票入力!U499)</f>
        <v/>
      </c>
      <c r="F25" s="34" t="str">
        <f t="shared" si="0"/>
        <v>非表示</v>
      </c>
    </row>
    <row r="26" spans="2:6" s="34" customFormat="1" ht="15" customHeight="1">
      <c r="B26" s="30"/>
      <c r="C26" s="31" t="s">
        <v>246</v>
      </c>
      <c r="D26" s="32" t="str">
        <f>調査票入力!J500&amp;"."&amp;調査票入力!M500</f>
        <v>1.支援不要</v>
      </c>
      <c r="E26" s="33" t="str">
        <f>MID(調査票入力!$N500,1,調査票入力!P500)</f>
        <v/>
      </c>
      <c r="F26" s="34" t="str">
        <f t="shared" si="0"/>
        <v>非表示</v>
      </c>
    </row>
    <row r="27" spans="2:6" s="34" customFormat="1" ht="15" customHeight="1">
      <c r="B27" s="30"/>
      <c r="C27" s="31"/>
      <c r="D27" s="32"/>
      <c r="E27" s="33" t="str">
        <f>MID(調査票入力!$N500,SUM(調査票入力!$P500:P500)+1,調査票入力!Q500)</f>
        <v/>
      </c>
      <c r="F27" s="34" t="str">
        <f t="shared" si="0"/>
        <v>非表示</v>
      </c>
    </row>
    <row r="28" spans="2:6" s="34" customFormat="1" ht="15" customHeight="1">
      <c r="B28" s="30"/>
      <c r="C28" s="31"/>
      <c r="D28" s="32"/>
      <c r="E28" s="33" t="str">
        <f>MID(調査票入力!$N500,SUM(調査票入力!$P500:Q500)+1,調査票入力!R500)</f>
        <v/>
      </c>
      <c r="F28" s="34" t="str">
        <f t="shared" si="0"/>
        <v>非表示</v>
      </c>
    </row>
    <row r="29" spans="2:6" s="34" customFormat="1" ht="15" customHeight="1">
      <c r="B29" s="30"/>
      <c r="C29" s="31"/>
      <c r="D29" s="32"/>
      <c r="E29" s="33" t="str">
        <f>MID(調査票入力!$N500,SUM(調査票入力!$P500:R500)+1,調査票入力!S500)</f>
        <v/>
      </c>
      <c r="F29" s="34" t="str">
        <f t="shared" si="0"/>
        <v>非表示</v>
      </c>
    </row>
    <row r="30" spans="2:6" s="34" customFormat="1" ht="15" customHeight="1">
      <c r="B30" s="30"/>
      <c r="C30" s="31"/>
      <c r="D30" s="32"/>
      <c r="E30" s="33" t="str">
        <f>MID(調査票入力!$N500,SUM(調査票入力!$P500:S500)+1,調査票入力!T500)</f>
        <v/>
      </c>
      <c r="F30" s="34" t="str">
        <f t="shared" si="0"/>
        <v>非表示</v>
      </c>
    </row>
    <row r="31" spans="2:6" s="34" customFormat="1" ht="15" customHeight="1">
      <c r="B31" s="30"/>
      <c r="C31" s="31"/>
      <c r="D31" s="32"/>
      <c r="E31" s="33" t="str">
        <f>MID(調査票入力!$N500,SUM(調査票入力!$P500:T500)+1,調査票入力!U500)</f>
        <v/>
      </c>
      <c r="F31" s="34" t="str">
        <f t="shared" si="0"/>
        <v>非表示</v>
      </c>
    </row>
    <row r="32" spans="2:6" s="34" customFormat="1" ht="15" customHeight="1">
      <c r="B32" s="30"/>
      <c r="C32" s="31" t="s">
        <v>247</v>
      </c>
      <c r="D32" s="32" t="str">
        <f>調査票入力!J501&amp;"."&amp;調査票入力!M501</f>
        <v>1.支援不要</v>
      </c>
      <c r="E32" s="33" t="str">
        <f>MID(調査票入力!$N501,1,調査票入力!P501)</f>
        <v/>
      </c>
      <c r="F32" s="34" t="str">
        <f t="shared" si="0"/>
        <v>非表示</v>
      </c>
    </row>
    <row r="33" spans="2:6" s="34" customFormat="1" ht="15" customHeight="1">
      <c r="B33" s="30"/>
      <c r="C33" s="31"/>
      <c r="D33" s="32"/>
      <c r="E33" s="33" t="str">
        <f>MID(調査票入力!$N501,SUM(調査票入力!$P501:P501)+1,調査票入力!Q501)</f>
        <v/>
      </c>
      <c r="F33" s="34" t="str">
        <f t="shared" si="0"/>
        <v>非表示</v>
      </c>
    </row>
    <row r="34" spans="2:6" s="34" customFormat="1" ht="15" customHeight="1">
      <c r="B34" s="30"/>
      <c r="C34" s="31"/>
      <c r="D34" s="32"/>
      <c r="E34" s="33" t="str">
        <f>MID(調査票入力!$N501,SUM(調査票入力!$P501:Q501)+1,調査票入力!R501)</f>
        <v/>
      </c>
      <c r="F34" s="34" t="str">
        <f t="shared" si="0"/>
        <v>非表示</v>
      </c>
    </row>
    <row r="35" spans="2:6" s="34" customFormat="1" ht="15" customHeight="1">
      <c r="B35" s="30"/>
      <c r="C35" s="31"/>
      <c r="D35" s="32"/>
      <c r="E35" s="33" t="str">
        <f>MID(調査票入力!$N501,SUM(調査票入力!$P501:R501)+1,調査票入力!S501)</f>
        <v/>
      </c>
      <c r="F35" s="34" t="str">
        <f t="shared" si="0"/>
        <v>非表示</v>
      </c>
    </row>
    <row r="36" spans="2:6" s="34" customFormat="1" ht="15" customHeight="1">
      <c r="B36" s="30"/>
      <c r="C36" s="31"/>
      <c r="D36" s="32"/>
      <c r="E36" s="33" t="str">
        <f>MID(調査票入力!$N501,SUM(調査票入力!$P501:S501)+1,調査票入力!T501)</f>
        <v/>
      </c>
      <c r="F36" s="34" t="str">
        <f t="shared" si="0"/>
        <v>非表示</v>
      </c>
    </row>
    <row r="37" spans="2:6" s="34" customFormat="1" ht="15" customHeight="1">
      <c r="B37" s="30"/>
      <c r="C37" s="31"/>
      <c r="D37" s="32"/>
      <c r="E37" s="33" t="str">
        <f>MID(調査票入力!$N501,SUM(調査票入力!$P501:T501)+1,調査票入力!U501)</f>
        <v/>
      </c>
      <c r="F37" s="34" t="str">
        <f t="shared" si="0"/>
        <v>非表示</v>
      </c>
    </row>
    <row r="38" spans="2:6" s="34" customFormat="1" ht="15" customHeight="1">
      <c r="B38" s="30"/>
      <c r="C38" s="31" t="s">
        <v>248</v>
      </c>
      <c r="D38" s="32" t="str">
        <f>調査票入力!J502&amp;"."&amp;調査票入力!M502</f>
        <v>1.支援不要</v>
      </c>
      <c r="E38" s="33" t="str">
        <f>MID(調査票入力!$N502,1,調査票入力!P502)</f>
        <v/>
      </c>
      <c r="F38" s="34" t="str">
        <f t="shared" si="0"/>
        <v>非表示</v>
      </c>
    </row>
    <row r="39" spans="2:6" s="34" customFormat="1" ht="15" customHeight="1">
      <c r="B39" s="30"/>
      <c r="C39" s="31"/>
      <c r="D39" s="32"/>
      <c r="E39" s="33" t="str">
        <f>MID(調査票入力!$N502,SUM(調査票入力!$P502:P502)+1,調査票入力!Q502)</f>
        <v/>
      </c>
      <c r="F39" s="34" t="str">
        <f t="shared" si="0"/>
        <v>非表示</v>
      </c>
    </row>
    <row r="40" spans="2:6" s="34" customFormat="1" ht="15" customHeight="1">
      <c r="B40" s="30"/>
      <c r="C40" s="31"/>
      <c r="D40" s="32"/>
      <c r="E40" s="33" t="str">
        <f>MID(調査票入力!$N502,SUM(調査票入力!$P502:Q502)+1,調査票入力!R502)</f>
        <v/>
      </c>
      <c r="F40" s="34" t="str">
        <f t="shared" si="0"/>
        <v>非表示</v>
      </c>
    </row>
    <row r="41" spans="2:6" s="34" customFormat="1" ht="15" customHeight="1">
      <c r="B41" s="30"/>
      <c r="C41" s="31"/>
      <c r="D41" s="32"/>
      <c r="E41" s="33" t="str">
        <f>MID(調査票入力!$N502,SUM(調査票入力!$P502:R502)+1,調査票入力!S502)</f>
        <v/>
      </c>
      <c r="F41" s="34" t="str">
        <f t="shared" si="0"/>
        <v>非表示</v>
      </c>
    </row>
    <row r="42" spans="2:6" s="34" customFormat="1" ht="15" customHeight="1">
      <c r="B42" s="30"/>
      <c r="C42" s="31"/>
      <c r="D42" s="32"/>
      <c r="E42" s="33" t="str">
        <f>MID(調査票入力!$N502,SUM(調査票入力!$P502:S502)+1,調査票入力!T502)</f>
        <v/>
      </c>
      <c r="F42" s="34" t="str">
        <f t="shared" si="0"/>
        <v>非表示</v>
      </c>
    </row>
    <row r="43" spans="2:6" s="34" customFormat="1" ht="15" customHeight="1">
      <c r="B43" s="30"/>
      <c r="C43" s="31"/>
      <c r="D43" s="32"/>
      <c r="E43" s="33" t="str">
        <f>MID(調査票入力!$N502,SUM(調査票入力!$P502:T502)+1,調査票入力!U502)</f>
        <v/>
      </c>
      <c r="F43" s="34" t="str">
        <f t="shared" si="0"/>
        <v>非表示</v>
      </c>
    </row>
    <row r="44" spans="2:6" s="34" customFormat="1" ht="15" customHeight="1">
      <c r="B44" s="30"/>
      <c r="C44" s="31" t="s">
        <v>249</v>
      </c>
      <c r="D44" s="32" t="str">
        <f>調査票入力!J503&amp;"."&amp;調査票入力!M503</f>
        <v>1.支援不要</v>
      </c>
      <c r="E44" s="33" t="str">
        <f>MID(調査票入力!$N503,1,調査票入力!P503)</f>
        <v/>
      </c>
      <c r="F44" s="34" t="str">
        <f t="shared" si="0"/>
        <v>非表示</v>
      </c>
    </row>
    <row r="45" spans="2:6" s="34" customFormat="1" ht="15" customHeight="1">
      <c r="B45" s="30"/>
      <c r="C45" s="31"/>
      <c r="D45" s="32"/>
      <c r="E45" s="33" t="str">
        <f>MID(調査票入力!$N503,SUM(調査票入力!$P503:P503)+1,調査票入力!Q503)</f>
        <v/>
      </c>
      <c r="F45" s="34" t="str">
        <f t="shared" si="0"/>
        <v>非表示</v>
      </c>
    </row>
    <row r="46" spans="2:6" s="34" customFormat="1" ht="15" customHeight="1">
      <c r="B46" s="30"/>
      <c r="C46" s="31"/>
      <c r="D46" s="32"/>
      <c r="E46" s="33" t="str">
        <f>MID(調査票入力!$N503,SUM(調査票入力!$P503:Q503)+1,調査票入力!R503)</f>
        <v/>
      </c>
      <c r="F46" s="34" t="str">
        <f t="shared" si="0"/>
        <v>非表示</v>
      </c>
    </row>
    <row r="47" spans="2:6" s="34" customFormat="1" ht="15" customHeight="1">
      <c r="B47" s="30"/>
      <c r="C47" s="31"/>
      <c r="D47" s="32"/>
      <c r="E47" s="33" t="str">
        <f>MID(調査票入力!$N503,SUM(調査票入力!$P503:R503)+1,調査票入力!S503)</f>
        <v/>
      </c>
      <c r="F47" s="34" t="str">
        <f t="shared" si="0"/>
        <v>非表示</v>
      </c>
    </row>
    <row r="48" spans="2:6" s="34" customFormat="1" ht="15" customHeight="1">
      <c r="B48" s="30"/>
      <c r="C48" s="31"/>
      <c r="D48" s="32"/>
      <c r="E48" s="33" t="str">
        <f>MID(調査票入力!$N503,SUM(調査票入力!$P503:S503)+1,調査票入力!T503)</f>
        <v/>
      </c>
      <c r="F48" s="34" t="str">
        <f t="shared" si="0"/>
        <v>非表示</v>
      </c>
    </row>
    <row r="49" spans="2:6" s="34" customFormat="1" ht="15" customHeight="1">
      <c r="B49" s="30"/>
      <c r="C49" s="31"/>
      <c r="D49" s="32"/>
      <c r="E49" s="33" t="str">
        <f>MID(調査票入力!$N503,SUM(調査票入力!$P503:T503)+1,調査票入力!U503)</f>
        <v/>
      </c>
      <c r="F49" s="34" t="str">
        <f t="shared" si="0"/>
        <v>非表示</v>
      </c>
    </row>
    <row r="50" spans="2:6" s="34" customFormat="1" ht="15" customHeight="1">
      <c r="B50" s="30"/>
      <c r="C50" s="31" t="s">
        <v>250</v>
      </c>
      <c r="D50" s="32" t="str">
        <f>調査票入力!J504&amp;"."&amp;調査票入力!M504</f>
        <v>1.支援不要</v>
      </c>
      <c r="E50" s="33" t="str">
        <f>MID(調査票入力!$N504,1,調査票入力!P504)</f>
        <v/>
      </c>
      <c r="F50" s="34" t="str">
        <f t="shared" si="0"/>
        <v>非表示</v>
      </c>
    </row>
    <row r="51" spans="2:6" s="34" customFormat="1" ht="15" customHeight="1">
      <c r="B51" s="30"/>
      <c r="C51" s="31"/>
      <c r="D51" s="32"/>
      <c r="E51" s="33" t="str">
        <f>MID(調査票入力!$N504,SUM(調査票入力!$P504:P504)+1,調査票入力!Q504)</f>
        <v/>
      </c>
      <c r="F51" s="34" t="str">
        <f t="shared" si="0"/>
        <v>非表示</v>
      </c>
    </row>
    <row r="52" spans="2:6" s="34" customFormat="1" ht="15" customHeight="1">
      <c r="B52" s="30"/>
      <c r="C52" s="31"/>
      <c r="D52" s="32"/>
      <c r="E52" s="33" t="str">
        <f>MID(調査票入力!$N504,SUM(調査票入力!$P504:Q504)+1,調査票入力!R504)</f>
        <v/>
      </c>
      <c r="F52" s="34" t="str">
        <f t="shared" si="0"/>
        <v>非表示</v>
      </c>
    </row>
    <row r="53" spans="2:6" s="34" customFormat="1" ht="15" customHeight="1">
      <c r="B53" s="30"/>
      <c r="C53" s="31"/>
      <c r="D53" s="32"/>
      <c r="E53" s="33"/>
      <c r="F53" s="34" t="str">
        <f t="shared" si="0"/>
        <v>非表示</v>
      </c>
    </row>
    <row r="54" spans="2:6" s="34" customFormat="1" ht="15" customHeight="1">
      <c r="B54" s="30"/>
      <c r="C54" s="31"/>
      <c r="D54" s="32"/>
      <c r="E54" s="33" t="str">
        <f>MID(調査票入力!$N504,SUM(調査票入力!$P504:S504)+1,調査票入力!T504)</f>
        <v/>
      </c>
      <c r="F54" s="34" t="str">
        <f t="shared" si="0"/>
        <v>非表示</v>
      </c>
    </row>
    <row r="55" spans="2:6" s="34" customFormat="1" ht="15" customHeight="1">
      <c r="B55" s="30"/>
      <c r="C55" s="31"/>
      <c r="D55" s="32"/>
      <c r="E55" s="33" t="str">
        <f>MID(調査票入力!$N504,SUM(調査票入力!$P504:T504)+1,調査票入力!U504)</f>
        <v/>
      </c>
      <c r="F55" s="34" t="str">
        <f t="shared" si="0"/>
        <v>非表示</v>
      </c>
    </row>
    <row r="56" spans="2:6" s="34" customFormat="1" ht="15" customHeight="1">
      <c r="B56" s="30"/>
      <c r="C56" s="31" t="s">
        <v>251</v>
      </c>
      <c r="D56" s="32" t="str">
        <f>調査票入力!J505&amp;"."&amp;調査票入力!M505</f>
        <v>1.支援不要</v>
      </c>
      <c r="E56" s="33" t="str">
        <f>MID(調査票入力!$N505,1,調査票入力!P505)</f>
        <v/>
      </c>
      <c r="F56" s="34" t="str">
        <f t="shared" si="0"/>
        <v>非表示</v>
      </c>
    </row>
    <row r="57" spans="2:6" s="34" customFormat="1" ht="15" customHeight="1">
      <c r="B57" s="30"/>
      <c r="C57" s="31"/>
      <c r="D57" s="32"/>
      <c r="E57" s="33" t="str">
        <f>MID(調査票入力!$N505,SUM(調査票入力!$P505:P505)+1,調査票入力!Q505)</f>
        <v/>
      </c>
      <c r="F57" s="34" t="str">
        <f t="shared" si="0"/>
        <v>非表示</v>
      </c>
    </row>
    <row r="58" spans="2:6" s="34" customFormat="1" ht="15" customHeight="1">
      <c r="B58" s="30"/>
      <c r="C58" s="31"/>
      <c r="D58" s="32"/>
      <c r="E58" s="33" t="str">
        <f>MID(調査票入力!$N505,SUM(調査票入力!$P505:Q505)+1,調査票入力!R505)</f>
        <v/>
      </c>
      <c r="F58" s="34" t="str">
        <f t="shared" si="0"/>
        <v>非表示</v>
      </c>
    </row>
    <row r="59" spans="2:6" s="34" customFormat="1" ht="15" customHeight="1">
      <c r="B59" s="30"/>
      <c r="C59" s="31"/>
      <c r="D59" s="32"/>
      <c r="E59" s="33"/>
      <c r="F59" s="34" t="str">
        <f t="shared" si="0"/>
        <v>非表示</v>
      </c>
    </row>
    <row r="60" spans="2:6" s="34" customFormat="1" ht="15" customHeight="1">
      <c r="B60" s="30"/>
      <c r="C60" s="31"/>
      <c r="D60" s="32"/>
      <c r="E60" s="33" t="str">
        <f>MID(調査票入力!$N505,SUM(調査票入力!$P505:S505)+1,調査票入力!T505)</f>
        <v/>
      </c>
      <c r="F60" s="34" t="str">
        <f t="shared" si="0"/>
        <v>非表示</v>
      </c>
    </row>
    <row r="61" spans="2:6" s="34" customFormat="1" ht="15" customHeight="1">
      <c r="B61" s="30"/>
      <c r="C61" s="31"/>
      <c r="D61" s="32"/>
      <c r="E61" s="33" t="str">
        <f>MID(調査票入力!$N505,SUM(調査票入力!$P505:T505)+1,調査票入力!U505)</f>
        <v/>
      </c>
      <c r="F61" s="34" t="str">
        <f t="shared" si="0"/>
        <v>非表示</v>
      </c>
    </row>
    <row r="62" spans="2:6" s="34" customFormat="1" ht="15" customHeight="1">
      <c r="B62" s="30"/>
      <c r="C62" s="31" t="s">
        <v>252</v>
      </c>
      <c r="D62" s="32" t="str">
        <f>調査票入力!J506&amp;"."&amp;調査票入力!M506</f>
        <v>1.支援不要</v>
      </c>
      <c r="E62" s="33" t="str">
        <f>MID(調査票入力!$N506,1,調査票入力!P506)</f>
        <v/>
      </c>
      <c r="F62" s="34" t="str">
        <f t="shared" si="0"/>
        <v>非表示</v>
      </c>
    </row>
    <row r="63" spans="2:6" s="34" customFormat="1" ht="15" customHeight="1">
      <c r="B63" s="30"/>
      <c r="C63" s="31"/>
      <c r="D63" s="32"/>
      <c r="E63" s="33" t="str">
        <f>MID(調査票入力!$N506,SUM(調査票入力!$P506:P506)+1,調査票入力!Q506)</f>
        <v/>
      </c>
      <c r="F63" s="34" t="str">
        <f t="shared" si="0"/>
        <v>非表示</v>
      </c>
    </row>
    <row r="64" spans="2:6" s="34" customFormat="1" ht="15" customHeight="1">
      <c r="B64" s="30"/>
      <c r="C64" s="31"/>
      <c r="D64" s="32"/>
      <c r="E64" s="33" t="str">
        <f>MID(調査票入力!$N506,SUM(調査票入力!$P506:Q506)+1,調査票入力!R506)</f>
        <v/>
      </c>
      <c r="F64" s="34" t="str">
        <f t="shared" si="0"/>
        <v>非表示</v>
      </c>
    </row>
    <row r="65" spans="2:6" s="34" customFormat="1" ht="15" customHeight="1">
      <c r="B65" s="30"/>
      <c r="C65" s="31"/>
      <c r="D65" s="32"/>
      <c r="E65" s="33" t="str">
        <f>MID(調査票入力!$N506,SUM(調査票入力!$P506:R506)+1,調査票入力!S506)</f>
        <v/>
      </c>
      <c r="F65" s="34" t="str">
        <f t="shared" si="0"/>
        <v>非表示</v>
      </c>
    </row>
    <row r="66" spans="2:6" s="34" customFormat="1" ht="15" customHeight="1">
      <c r="B66" s="30"/>
      <c r="C66" s="31"/>
      <c r="D66" s="32"/>
      <c r="E66" s="33" t="str">
        <f>MID(調査票入力!$N506,SUM(調査票入力!$P506:S506)+1,調査票入力!T506)</f>
        <v/>
      </c>
      <c r="F66" s="34" t="str">
        <f t="shared" si="0"/>
        <v>非表示</v>
      </c>
    </row>
    <row r="67" spans="2:6" s="34" customFormat="1" ht="15" customHeight="1">
      <c r="B67" s="30"/>
      <c r="C67" s="31"/>
      <c r="D67" s="32"/>
      <c r="E67" s="33" t="str">
        <f>MID(調査票入力!$N506,SUM(調査票入力!$P506:T506)+1,調査票入力!U506)</f>
        <v/>
      </c>
      <c r="F67" s="34" t="str">
        <f t="shared" si="0"/>
        <v>非表示</v>
      </c>
    </row>
    <row r="68" spans="2:6" s="34" customFormat="1" ht="15" customHeight="1">
      <c r="B68" s="30"/>
      <c r="C68" s="31" t="s">
        <v>253</v>
      </c>
      <c r="D68" s="32" t="str">
        <f>調査票入力!J507&amp;"."&amp;調査票入力!M507</f>
        <v>1.支援不要</v>
      </c>
      <c r="E68" s="33" t="str">
        <f>MID(調査票入力!$N507,1,調査票入力!P507)</f>
        <v/>
      </c>
      <c r="F68" s="34" t="str">
        <f t="shared" si="0"/>
        <v>非表示</v>
      </c>
    </row>
    <row r="69" spans="2:6" s="34" customFormat="1" ht="15" customHeight="1">
      <c r="B69" s="30"/>
      <c r="C69" s="31"/>
      <c r="D69" s="32"/>
      <c r="E69" s="33" t="str">
        <f>MID(調査票入力!$N507,SUM(調査票入力!$P507:P507)+1,調査票入力!Q507)</f>
        <v/>
      </c>
      <c r="F69" s="34" t="str">
        <f t="shared" si="0"/>
        <v>非表示</v>
      </c>
    </row>
    <row r="70" spans="2:6" s="34" customFormat="1" ht="15" customHeight="1">
      <c r="B70" s="30"/>
      <c r="C70" s="31"/>
      <c r="D70" s="32"/>
      <c r="E70" s="33" t="str">
        <f>MID(調査票入力!$N507,SUM(調査票入力!$P507:Q507)+1,調査票入力!R507)</f>
        <v/>
      </c>
      <c r="F70" s="34" t="str">
        <f t="shared" si="0"/>
        <v>非表示</v>
      </c>
    </row>
    <row r="71" spans="2:6" s="34" customFormat="1" ht="15" customHeight="1">
      <c r="B71" s="30"/>
      <c r="C71" s="31"/>
      <c r="D71" s="32"/>
      <c r="E71" s="33" t="str">
        <f>MID(調査票入力!$N507,SUM(調査票入力!$P507:R507)+1,調査票入力!S507)</f>
        <v/>
      </c>
      <c r="F71" s="34" t="str">
        <f t="shared" si="0"/>
        <v>非表示</v>
      </c>
    </row>
    <row r="72" spans="2:6" s="34" customFormat="1" ht="15" customHeight="1">
      <c r="B72" s="30"/>
      <c r="C72" s="31"/>
      <c r="D72" s="32"/>
      <c r="E72" s="33" t="str">
        <f>MID(調査票入力!$N507,SUM(調査票入力!$P507:S507)+1,調査票入力!T507)</f>
        <v/>
      </c>
      <c r="F72" s="34" t="str">
        <f t="shared" si="0"/>
        <v>非表示</v>
      </c>
    </row>
    <row r="73" spans="2:6" s="34" customFormat="1" ht="15" customHeight="1">
      <c r="B73" s="30"/>
      <c r="C73" s="31"/>
      <c r="D73" s="32"/>
      <c r="E73" s="33" t="str">
        <f>MID(調査票入力!$N507,SUM(調査票入力!$P507:T507)+1,調査票入力!U507)</f>
        <v/>
      </c>
      <c r="F73" s="34" t="str">
        <f t="shared" si="0"/>
        <v>非表示</v>
      </c>
    </row>
    <row r="74" spans="2:6" s="34" customFormat="1" ht="15" customHeight="1">
      <c r="B74" s="30"/>
      <c r="C74" s="31" t="s">
        <v>254</v>
      </c>
      <c r="D74" s="32" t="str">
        <f>調査票入力!J508&amp;"."&amp;調査票入力!M508</f>
        <v>1.ない</v>
      </c>
      <c r="E74" s="33" t="str">
        <f>MID(調査票入力!$N508,1,調査票入力!P508)</f>
        <v/>
      </c>
      <c r="F74" s="34" t="str">
        <f t="shared" si="0"/>
        <v>非表示</v>
      </c>
    </row>
    <row r="75" spans="2:6" s="34" customFormat="1" ht="15" customHeight="1">
      <c r="B75" s="30"/>
      <c r="C75" s="31"/>
      <c r="D75" s="32"/>
      <c r="E75" s="33" t="str">
        <f>MID(調査票入力!$N508,SUM(調査票入力!$P508:P508)+1,調査票入力!Q508)</f>
        <v/>
      </c>
      <c r="F75" s="34" t="str">
        <f t="shared" si="0"/>
        <v>非表示</v>
      </c>
    </row>
    <row r="76" spans="2:6" s="34" customFormat="1" ht="15" customHeight="1">
      <c r="B76" s="30"/>
      <c r="C76" s="31"/>
      <c r="D76" s="32"/>
      <c r="E76" s="33" t="str">
        <f>MID(調査票入力!$N508,SUM(調査票入力!$P508:Q508)+1,調査票入力!R508)</f>
        <v/>
      </c>
      <c r="F76" s="34" t="str">
        <f t="shared" si="0"/>
        <v>非表示</v>
      </c>
    </row>
    <row r="77" spans="2:6" s="34" customFormat="1" ht="15" customHeight="1">
      <c r="B77" s="30"/>
      <c r="C77" s="31"/>
      <c r="D77" s="32"/>
      <c r="E77" s="33" t="str">
        <f>MID(調査票入力!$N508,SUM(調査票入力!$P508:R508)+1,調査票入力!S508)</f>
        <v/>
      </c>
      <c r="F77" s="34" t="str">
        <f t="shared" si="0"/>
        <v>非表示</v>
      </c>
    </row>
    <row r="78" spans="2:6" s="34" customFormat="1" ht="15" customHeight="1">
      <c r="B78" s="30"/>
      <c r="C78" s="31"/>
      <c r="D78" s="32"/>
      <c r="E78" s="33" t="str">
        <f>MID(調査票入力!$N508,SUM(調査票入力!$P508:S508)+1,調査票入力!T508)</f>
        <v/>
      </c>
      <c r="F78" s="34" t="str">
        <f t="shared" si="0"/>
        <v>非表示</v>
      </c>
    </row>
    <row r="79" spans="2:6" s="34" customFormat="1" ht="15" customHeight="1">
      <c r="B79" s="30"/>
      <c r="C79" s="31"/>
      <c r="D79" s="32"/>
      <c r="E79" s="33" t="str">
        <f>MID(調査票入力!$N508,SUM(調査票入力!$P508:T508)+1,調査票入力!U508)</f>
        <v/>
      </c>
      <c r="F79" s="34" t="str">
        <f t="shared" ref="F79:F85" si="1">IF(OR(B79&lt;&gt;"",E79&lt;&gt;""),"表示","非表示")</f>
        <v>非表示</v>
      </c>
    </row>
    <row r="80" spans="2:6" s="34" customFormat="1" ht="15" customHeight="1">
      <c r="B80" s="30"/>
      <c r="C80" s="31" t="s">
        <v>255</v>
      </c>
      <c r="D80" s="32" t="str">
        <f>調査票入力!J509&amp;"."&amp;調査票入力!M509</f>
        <v>1.支援不要</v>
      </c>
      <c r="E80" s="33" t="str">
        <f>MID(調査票入力!$N509,1,調査票入力!P509)</f>
        <v/>
      </c>
      <c r="F80" s="34" t="str">
        <f t="shared" si="1"/>
        <v>非表示</v>
      </c>
    </row>
    <row r="81" spans="2:6" s="34" customFormat="1" ht="15" customHeight="1">
      <c r="B81" s="30"/>
      <c r="C81" s="31"/>
      <c r="D81" s="32"/>
      <c r="E81" s="33" t="str">
        <f>MID(調査票入力!$N509,SUM(調査票入力!$P509:P509)+1,調査票入力!Q509)</f>
        <v/>
      </c>
      <c r="F81" s="34" t="str">
        <f t="shared" si="1"/>
        <v>非表示</v>
      </c>
    </row>
    <row r="82" spans="2:6" s="34" customFormat="1" ht="15" customHeight="1">
      <c r="B82" s="30"/>
      <c r="C82" s="31"/>
      <c r="D82" s="32"/>
      <c r="E82" s="33" t="str">
        <f>MID(調査票入力!$N509,SUM(調査票入力!$P509:Q509)+1,調査票入力!R509)</f>
        <v/>
      </c>
      <c r="F82" s="34" t="str">
        <f t="shared" si="1"/>
        <v>非表示</v>
      </c>
    </row>
    <row r="83" spans="2:6" s="34" customFormat="1" ht="15" customHeight="1">
      <c r="B83" s="30"/>
      <c r="C83" s="31"/>
      <c r="D83" s="32"/>
      <c r="E83" s="33" t="str">
        <f>MID(調査票入力!$N509,SUM(調査票入力!$P509:R509)+1,調査票入力!S509)</f>
        <v/>
      </c>
      <c r="F83" s="34" t="str">
        <f t="shared" si="1"/>
        <v>非表示</v>
      </c>
    </row>
    <row r="84" spans="2:6" s="34" customFormat="1" ht="15" customHeight="1">
      <c r="B84" s="30"/>
      <c r="C84" s="31"/>
      <c r="D84" s="32"/>
      <c r="E84" s="33" t="str">
        <f>MID(調査票入力!$N509,SUM(調査票入力!$P509:S509)+1,調査票入力!T509)</f>
        <v/>
      </c>
      <c r="F84" s="34" t="str">
        <f t="shared" si="1"/>
        <v>非表示</v>
      </c>
    </row>
    <row r="85" spans="2:6" s="34" customFormat="1" ht="15" customHeight="1">
      <c r="B85" s="30"/>
      <c r="C85" s="31"/>
      <c r="D85" s="32"/>
      <c r="E85" s="33" t="str">
        <f>MID(調査票入力!$N509,SUM(調査票入力!$P509:T509)+1,調査票入力!U509)</f>
        <v/>
      </c>
      <c r="F85" s="34" t="str">
        <f t="shared" si="1"/>
        <v>非表示</v>
      </c>
    </row>
    <row r="86" spans="2:6" ht="6" customHeight="1">
      <c r="B86" s="14" t="s">
        <v>338</v>
      </c>
      <c r="C86" s="35"/>
      <c r="D86" s="36"/>
      <c r="F86" s="13" t="str">
        <f>IF(OR(B86&lt;&gt;"",E86&lt;&gt;""),"表示","非表示")</f>
        <v>表示</v>
      </c>
    </row>
    <row r="87" spans="2:6" ht="18" customHeight="1">
      <c r="B87" s="29" t="s">
        <v>339</v>
      </c>
      <c r="E87" s="18"/>
      <c r="F87" s="13" t="str">
        <f>IF(OR(B87&lt;&gt;"",E87&lt;&gt;""),"表示","非表示")</f>
        <v>表示</v>
      </c>
    </row>
    <row r="88" spans="2:6" s="34" customFormat="1" ht="15" customHeight="1">
      <c r="B88" s="30"/>
      <c r="C88" s="31" t="s">
        <v>256</v>
      </c>
      <c r="D88" s="32" t="str">
        <f>調査票入力!J510&amp;"."&amp;調査票入力!M510</f>
        <v>1.支援不要</v>
      </c>
      <c r="E88" s="33" t="str">
        <f>MID(調査票入力!$N510,1,調査票入力!P510)</f>
        <v/>
      </c>
      <c r="F88" s="34" t="str">
        <f>IF(OR(B88&lt;&gt;"",E88&lt;&gt;""),"表示","非表示")</f>
        <v>非表示</v>
      </c>
    </row>
    <row r="89" spans="2:6" s="34" customFormat="1" ht="15" customHeight="1">
      <c r="B89" s="30"/>
      <c r="C89" s="31"/>
      <c r="D89" s="32"/>
      <c r="E89" s="33" t="str">
        <f>MID(調査票入力!$N510,SUM(調査票入力!$P510:P510)+1,調査票入力!Q510)</f>
        <v/>
      </c>
      <c r="F89" s="34" t="str">
        <f t="shared" ref="F89:F152" si="2">IF(OR(B89&lt;&gt;"",E89&lt;&gt;""),"表示","非表示")</f>
        <v>非表示</v>
      </c>
    </row>
    <row r="90" spans="2:6" s="34" customFormat="1" ht="15" customHeight="1">
      <c r="B90" s="30"/>
      <c r="C90" s="31"/>
      <c r="D90" s="32"/>
      <c r="E90" s="33" t="str">
        <f>MID(調査票入力!$N510,SUM(調査票入力!$P510:Q510)+1,調査票入力!R510)</f>
        <v/>
      </c>
      <c r="F90" s="34" t="str">
        <f t="shared" si="2"/>
        <v>非表示</v>
      </c>
    </row>
    <row r="91" spans="2:6" s="34" customFormat="1" ht="15" customHeight="1">
      <c r="B91" s="30"/>
      <c r="C91" s="31"/>
      <c r="D91" s="32"/>
      <c r="E91" s="33" t="str">
        <f>MID(調査票入力!$N510,SUM(調査票入力!$P510:R510)+1,調査票入力!S510)</f>
        <v/>
      </c>
      <c r="F91" s="34" t="str">
        <f t="shared" si="2"/>
        <v>非表示</v>
      </c>
    </row>
    <row r="92" spans="2:6" s="34" customFormat="1" ht="15" customHeight="1">
      <c r="B92" s="30"/>
      <c r="C92" s="31"/>
      <c r="D92" s="32"/>
      <c r="E92" s="33" t="str">
        <f>MID(調査票入力!$N510,SUM(調査票入力!$P510:S510)+1,調査票入力!T510)</f>
        <v/>
      </c>
      <c r="F92" s="34" t="str">
        <f t="shared" si="2"/>
        <v>非表示</v>
      </c>
    </row>
    <row r="93" spans="2:6" s="34" customFormat="1" ht="15" customHeight="1">
      <c r="B93" s="30"/>
      <c r="C93" s="31"/>
      <c r="D93" s="32"/>
      <c r="E93" s="33" t="str">
        <f>MID(調査票入力!$N510,SUM(調査票入力!$P510:T510)+1,調査票入力!U510)</f>
        <v/>
      </c>
      <c r="F93" s="34" t="str">
        <f t="shared" si="2"/>
        <v>非表示</v>
      </c>
    </row>
    <row r="94" spans="2:6" s="34" customFormat="1" ht="15" customHeight="1">
      <c r="B94" s="30"/>
      <c r="C94" s="31" t="s">
        <v>257</v>
      </c>
      <c r="D94" s="32" t="str">
        <f>調査票入力!J511&amp;"."&amp;調査票入力!M511</f>
        <v>1.支援不要</v>
      </c>
      <c r="E94" s="33" t="str">
        <f>MID(調査票入力!$N511,1,調査票入力!P511)</f>
        <v/>
      </c>
      <c r="F94" s="34" t="str">
        <f t="shared" si="2"/>
        <v>非表示</v>
      </c>
    </row>
    <row r="95" spans="2:6" s="34" customFormat="1" ht="15" customHeight="1">
      <c r="B95" s="30"/>
      <c r="C95" s="31"/>
      <c r="D95" s="32"/>
      <c r="E95" s="33" t="str">
        <f>MID(調査票入力!$N511,SUM(調査票入力!$P511:P511)+1,調査票入力!Q511)</f>
        <v/>
      </c>
      <c r="F95" s="34" t="str">
        <f t="shared" si="2"/>
        <v>非表示</v>
      </c>
    </row>
    <row r="96" spans="2:6" s="34" customFormat="1" ht="15" customHeight="1">
      <c r="B96" s="30"/>
      <c r="C96" s="31"/>
      <c r="D96" s="32"/>
      <c r="E96" s="33" t="str">
        <f>MID(調査票入力!$N511,SUM(調査票入力!$P511:Q511)+1,調査票入力!R511)</f>
        <v/>
      </c>
      <c r="F96" s="34" t="str">
        <f t="shared" si="2"/>
        <v>非表示</v>
      </c>
    </row>
    <row r="97" spans="2:6" s="34" customFormat="1" ht="15" customHeight="1">
      <c r="B97" s="30"/>
      <c r="C97" s="31"/>
      <c r="D97" s="32"/>
      <c r="E97" s="33" t="str">
        <f>MID(調査票入力!$N511,SUM(調査票入力!$P511:R511)+1,調査票入力!S511)</f>
        <v/>
      </c>
      <c r="F97" s="34" t="str">
        <f t="shared" si="2"/>
        <v>非表示</v>
      </c>
    </row>
    <row r="98" spans="2:6" s="34" customFormat="1" ht="15" customHeight="1">
      <c r="B98" s="30"/>
      <c r="C98" s="31"/>
      <c r="D98" s="32"/>
      <c r="E98" s="33" t="str">
        <f>MID(調査票入力!$N511,SUM(調査票入力!$P511:S511)+1,調査票入力!T511)</f>
        <v/>
      </c>
      <c r="F98" s="34" t="str">
        <f t="shared" si="2"/>
        <v>非表示</v>
      </c>
    </row>
    <row r="99" spans="2:6" s="34" customFormat="1" ht="15" customHeight="1">
      <c r="B99" s="30"/>
      <c r="C99" s="31"/>
      <c r="D99" s="32"/>
      <c r="E99" s="33" t="str">
        <f>MID(調査票入力!$N511,SUM(調査票入力!$P511:T511)+1,調査票入力!U511)</f>
        <v/>
      </c>
      <c r="F99" s="34" t="str">
        <f t="shared" si="2"/>
        <v>非表示</v>
      </c>
    </row>
    <row r="100" spans="2:6" s="34" customFormat="1" ht="15" customHeight="1">
      <c r="B100" s="30"/>
      <c r="C100" s="31" t="s">
        <v>258</v>
      </c>
      <c r="D100" s="32" t="str">
        <f>調査票入力!J512&amp;"."&amp;調査票入力!M512</f>
        <v>1.支援不要</v>
      </c>
      <c r="E100" s="33" t="str">
        <f>MID(調査票入力!$N512,1,調査票入力!P512)</f>
        <v/>
      </c>
      <c r="F100" s="34" t="str">
        <f t="shared" si="2"/>
        <v>非表示</v>
      </c>
    </row>
    <row r="101" spans="2:6" s="34" customFormat="1" ht="15" customHeight="1">
      <c r="B101" s="30"/>
      <c r="C101" s="31"/>
      <c r="D101" s="32"/>
      <c r="E101" s="33" t="str">
        <f>MID(調査票入力!$N512,SUM(調査票入力!$P512:P512)+1,調査票入力!Q512)</f>
        <v/>
      </c>
      <c r="F101" s="34" t="str">
        <f t="shared" si="2"/>
        <v>非表示</v>
      </c>
    </row>
    <row r="102" spans="2:6" s="34" customFormat="1" ht="15" customHeight="1">
      <c r="B102" s="30"/>
      <c r="C102" s="31"/>
      <c r="D102" s="32"/>
      <c r="E102" s="33" t="str">
        <f>MID(調査票入力!$N512,SUM(調査票入力!$P512:Q512)+1,調査票入力!R512)</f>
        <v/>
      </c>
      <c r="F102" s="34" t="str">
        <f t="shared" si="2"/>
        <v>非表示</v>
      </c>
    </row>
    <row r="103" spans="2:6" s="34" customFormat="1" ht="15" customHeight="1">
      <c r="B103" s="30"/>
      <c r="C103" s="31"/>
      <c r="D103" s="32"/>
      <c r="E103" s="33" t="str">
        <f>MID(調査票入力!$N512,SUM(調査票入力!$P512:R512)+1,調査票入力!S512)</f>
        <v/>
      </c>
      <c r="F103" s="34" t="str">
        <f t="shared" si="2"/>
        <v>非表示</v>
      </c>
    </row>
    <row r="104" spans="2:6" s="34" customFormat="1" ht="15" customHeight="1">
      <c r="B104" s="30"/>
      <c r="C104" s="31"/>
      <c r="D104" s="32"/>
      <c r="E104" s="33" t="str">
        <f>MID(調査票入力!$N512,SUM(調査票入力!$P512:S512)+1,調査票入力!T512)</f>
        <v/>
      </c>
      <c r="F104" s="34" t="str">
        <f t="shared" si="2"/>
        <v>非表示</v>
      </c>
    </row>
    <row r="105" spans="2:6" s="34" customFormat="1" ht="15" customHeight="1">
      <c r="B105" s="30"/>
      <c r="C105" s="31"/>
      <c r="D105" s="32"/>
      <c r="E105" s="33" t="str">
        <f>MID(調査票入力!$N512,SUM(調査票入力!$P512:T512)+1,調査票入力!U512)</f>
        <v/>
      </c>
      <c r="F105" s="34" t="str">
        <f t="shared" si="2"/>
        <v>非表示</v>
      </c>
    </row>
    <row r="106" spans="2:6" s="34" customFormat="1" ht="15" customHeight="1">
      <c r="B106" s="30"/>
      <c r="C106" s="31" t="s">
        <v>259</v>
      </c>
      <c r="D106" s="32" t="str">
        <f>調査票入力!J513&amp;"."&amp;調査票入力!M513</f>
        <v>1.支援不要</v>
      </c>
      <c r="E106" s="33" t="str">
        <f>MID(調査票入力!$N513,1,調査票入力!P513)</f>
        <v/>
      </c>
      <c r="F106" s="34" t="str">
        <f t="shared" si="2"/>
        <v>非表示</v>
      </c>
    </row>
    <row r="107" spans="2:6" s="34" customFormat="1" ht="15" customHeight="1">
      <c r="B107" s="30"/>
      <c r="C107" s="31"/>
      <c r="D107" s="32"/>
      <c r="E107" s="33" t="str">
        <f>MID(調査票入力!$N513,SUM(調査票入力!$P513:P513)+1,調査票入力!Q513)</f>
        <v/>
      </c>
      <c r="F107" s="34" t="str">
        <f t="shared" si="2"/>
        <v>非表示</v>
      </c>
    </row>
    <row r="108" spans="2:6" s="34" customFormat="1" ht="15" customHeight="1">
      <c r="B108" s="30"/>
      <c r="C108" s="31"/>
      <c r="D108" s="32"/>
      <c r="E108" s="33" t="str">
        <f>MID(調査票入力!$N513,SUM(調査票入力!$P513:Q513)+1,調査票入力!R513)</f>
        <v/>
      </c>
      <c r="F108" s="34" t="str">
        <f t="shared" si="2"/>
        <v>非表示</v>
      </c>
    </row>
    <row r="109" spans="2:6" s="34" customFormat="1" ht="15" customHeight="1">
      <c r="B109" s="30"/>
      <c r="C109" s="31"/>
      <c r="D109" s="32"/>
      <c r="E109" s="33" t="str">
        <f>MID(調査票入力!$N513,SUM(調査票入力!$P513:R513)+1,調査票入力!S513)</f>
        <v/>
      </c>
      <c r="F109" s="34" t="str">
        <f t="shared" si="2"/>
        <v>非表示</v>
      </c>
    </row>
    <row r="110" spans="2:6" s="34" customFormat="1" ht="15" customHeight="1">
      <c r="B110" s="30"/>
      <c r="C110" s="31"/>
      <c r="D110" s="32"/>
      <c r="E110" s="33" t="str">
        <f>MID(調査票入力!$N513,SUM(調査票入力!$P513:S513)+1,調査票入力!T513)</f>
        <v/>
      </c>
      <c r="F110" s="34" t="str">
        <f t="shared" si="2"/>
        <v>非表示</v>
      </c>
    </row>
    <row r="111" spans="2:6" s="34" customFormat="1" ht="15" customHeight="1">
      <c r="B111" s="30"/>
      <c r="C111" s="31"/>
      <c r="D111" s="32"/>
      <c r="E111" s="33" t="str">
        <f>MID(調査票入力!$N513,SUM(調査票入力!$P513:T513)+1,調査票入力!U513)</f>
        <v/>
      </c>
      <c r="F111" s="34" t="str">
        <f t="shared" si="2"/>
        <v>非表示</v>
      </c>
    </row>
    <row r="112" spans="2:6" s="34" customFormat="1" ht="15" customHeight="1">
      <c r="B112" s="30"/>
      <c r="C112" s="31" t="s">
        <v>260</v>
      </c>
      <c r="D112" s="32" t="str">
        <f>調査票入力!J514&amp;"."&amp;調査票入力!M514</f>
        <v>1.支援不要</v>
      </c>
      <c r="E112" s="33" t="str">
        <f>MID(調査票入力!$N514,1,調査票入力!P514)</f>
        <v/>
      </c>
      <c r="F112" s="34" t="str">
        <f t="shared" si="2"/>
        <v>非表示</v>
      </c>
    </row>
    <row r="113" spans="2:6" s="34" customFormat="1" ht="15" customHeight="1">
      <c r="B113" s="30"/>
      <c r="C113" s="31"/>
      <c r="D113" s="32"/>
      <c r="E113" s="33" t="str">
        <f>MID(調査票入力!$N514,SUM(調査票入力!$P514:P514)+1,調査票入力!Q514)</f>
        <v/>
      </c>
      <c r="F113" s="34" t="str">
        <f t="shared" si="2"/>
        <v>非表示</v>
      </c>
    </row>
    <row r="114" spans="2:6" s="34" customFormat="1" ht="15" customHeight="1">
      <c r="B114" s="30"/>
      <c r="C114" s="31"/>
      <c r="D114" s="32"/>
      <c r="E114" s="33" t="str">
        <f>MID(調査票入力!$N514,SUM(調査票入力!$P514:Q514)+1,調査票入力!R514)</f>
        <v/>
      </c>
      <c r="F114" s="34" t="str">
        <f t="shared" si="2"/>
        <v>非表示</v>
      </c>
    </row>
    <row r="115" spans="2:6" s="34" customFormat="1" ht="15" customHeight="1">
      <c r="B115" s="30"/>
      <c r="C115" s="31"/>
      <c r="D115" s="32"/>
      <c r="E115" s="33" t="str">
        <f>MID(調査票入力!$N514,SUM(調査票入力!$P514:R514)+1,調査票入力!S514)</f>
        <v/>
      </c>
      <c r="F115" s="34" t="str">
        <f t="shared" si="2"/>
        <v>非表示</v>
      </c>
    </row>
    <row r="116" spans="2:6" s="34" customFormat="1" ht="15" customHeight="1">
      <c r="B116" s="30"/>
      <c r="C116" s="31"/>
      <c r="D116" s="32"/>
      <c r="E116" s="33" t="str">
        <f>MID(調査票入力!$N514,SUM(調査票入力!$P514:S514)+1,調査票入力!T514)</f>
        <v/>
      </c>
      <c r="F116" s="34" t="str">
        <f t="shared" si="2"/>
        <v>非表示</v>
      </c>
    </row>
    <row r="117" spans="2:6" s="34" customFormat="1" ht="15" customHeight="1">
      <c r="B117" s="30"/>
      <c r="C117" s="31"/>
      <c r="D117" s="32"/>
      <c r="E117" s="33" t="str">
        <f>MID(調査票入力!$N514,SUM(調査票入力!$P514:T514)+1,調査票入力!U514)</f>
        <v/>
      </c>
      <c r="F117" s="34" t="str">
        <f t="shared" si="2"/>
        <v>非表示</v>
      </c>
    </row>
    <row r="118" spans="2:6" s="34" customFormat="1" ht="15" customHeight="1">
      <c r="B118" s="30"/>
      <c r="C118" s="31" t="s">
        <v>261</v>
      </c>
      <c r="D118" s="32" t="str">
        <f>調査票入力!J515&amp;"."&amp;調査票入力!M515</f>
        <v>1.支援不要</v>
      </c>
      <c r="E118" s="33" t="str">
        <f>MID(調査票入力!$N515,1,調査票入力!P515)</f>
        <v/>
      </c>
      <c r="F118" s="34" t="str">
        <f t="shared" si="2"/>
        <v>非表示</v>
      </c>
    </row>
    <row r="119" spans="2:6" s="34" customFormat="1" ht="15" customHeight="1">
      <c r="B119" s="30"/>
      <c r="C119" s="31"/>
      <c r="D119" s="32"/>
      <c r="E119" s="33" t="str">
        <f>MID(調査票入力!$N515,SUM(調査票入力!$P515:P515)+1,調査票入力!Q515)</f>
        <v/>
      </c>
      <c r="F119" s="34" t="str">
        <f t="shared" si="2"/>
        <v>非表示</v>
      </c>
    </row>
    <row r="120" spans="2:6" s="34" customFormat="1" ht="15" customHeight="1">
      <c r="B120" s="30"/>
      <c r="C120" s="31"/>
      <c r="D120" s="32"/>
      <c r="E120" s="33" t="str">
        <f>MID(調査票入力!$N515,SUM(調査票入力!$P515:Q515)+1,調査票入力!R515)</f>
        <v/>
      </c>
      <c r="F120" s="34" t="str">
        <f t="shared" si="2"/>
        <v>非表示</v>
      </c>
    </row>
    <row r="121" spans="2:6" s="34" customFormat="1" ht="15" customHeight="1">
      <c r="B121" s="30"/>
      <c r="C121" s="31"/>
      <c r="D121" s="32"/>
      <c r="E121" s="33" t="str">
        <f>MID(調査票入力!$N515,SUM(調査票入力!$P515:R515)+1,調査票入力!S515)</f>
        <v/>
      </c>
      <c r="F121" s="34" t="str">
        <f t="shared" si="2"/>
        <v>非表示</v>
      </c>
    </row>
    <row r="122" spans="2:6" s="34" customFormat="1" ht="15" customHeight="1">
      <c r="B122" s="30"/>
      <c r="C122" s="31"/>
      <c r="D122" s="32"/>
      <c r="E122" s="33" t="str">
        <f>MID(調査票入力!$N515,SUM(調査票入力!$P515:S515)+1,調査票入力!T515)</f>
        <v/>
      </c>
      <c r="F122" s="34" t="str">
        <f t="shared" si="2"/>
        <v>非表示</v>
      </c>
    </row>
    <row r="123" spans="2:6" s="34" customFormat="1" ht="15" customHeight="1">
      <c r="B123" s="30"/>
      <c r="C123" s="31"/>
      <c r="D123" s="32"/>
      <c r="E123" s="33" t="str">
        <f>MID(調査票入力!$N515,SUM(調査票入力!$P515:T515)+1,調査票入力!U515)</f>
        <v/>
      </c>
      <c r="F123" s="34" t="str">
        <f t="shared" si="2"/>
        <v>非表示</v>
      </c>
    </row>
    <row r="124" spans="2:6" s="34" customFormat="1" ht="15" customHeight="1">
      <c r="B124" s="30"/>
      <c r="C124" s="31" t="s">
        <v>262</v>
      </c>
      <c r="D124" s="32" t="str">
        <f>調査票入力!J516&amp;"."&amp;調査票入力!M516</f>
        <v>1.支援不要</v>
      </c>
      <c r="E124" s="33" t="str">
        <f>MID(調査票入力!$N516,1,調査票入力!P516)</f>
        <v/>
      </c>
      <c r="F124" s="34" t="str">
        <f t="shared" si="2"/>
        <v>非表示</v>
      </c>
    </row>
    <row r="125" spans="2:6" s="34" customFormat="1" ht="15" customHeight="1">
      <c r="B125" s="30"/>
      <c r="C125" s="31"/>
      <c r="D125" s="32"/>
      <c r="E125" s="33" t="str">
        <f>MID(調査票入力!$N516,SUM(調査票入力!$P516:P516)+1,調査票入力!Q516)</f>
        <v/>
      </c>
      <c r="F125" s="34" t="str">
        <f t="shared" si="2"/>
        <v>非表示</v>
      </c>
    </row>
    <row r="126" spans="2:6" s="34" customFormat="1" ht="15" customHeight="1">
      <c r="B126" s="30"/>
      <c r="C126" s="31"/>
      <c r="D126" s="32"/>
      <c r="E126" s="33" t="str">
        <f>MID(調査票入力!$N516,SUM(調査票入力!$P516:Q516)+1,調査票入力!R516)</f>
        <v/>
      </c>
      <c r="F126" s="34" t="str">
        <f t="shared" si="2"/>
        <v>非表示</v>
      </c>
    </row>
    <row r="127" spans="2:6" s="34" customFormat="1" ht="15" customHeight="1">
      <c r="B127" s="30"/>
      <c r="C127" s="31"/>
      <c r="D127" s="32"/>
      <c r="E127" s="33" t="str">
        <f>MID(調査票入力!$N516,SUM(調査票入力!$P516:R516)+1,調査票入力!S516)</f>
        <v/>
      </c>
      <c r="F127" s="34" t="str">
        <f t="shared" si="2"/>
        <v>非表示</v>
      </c>
    </row>
    <row r="128" spans="2:6" s="34" customFormat="1" ht="15" customHeight="1">
      <c r="B128" s="30"/>
      <c r="C128" s="31"/>
      <c r="D128" s="32"/>
      <c r="E128" s="33" t="str">
        <f>MID(調査票入力!$N516,SUM(調査票入力!$P516:S516)+1,調査票入力!T516)</f>
        <v/>
      </c>
      <c r="F128" s="34" t="str">
        <f t="shared" si="2"/>
        <v>非表示</v>
      </c>
    </row>
    <row r="129" spans="2:6" s="34" customFormat="1" ht="15" customHeight="1">
      <c r="B129" s="30"/>
      <c r="C129" s="31"/>
      <c r="D129" s="32"/>
      <c r="E129" s="33" t="str">
        <f>MID(調査票入力!$N516,SUM(調査票入力!$P516:T516)+1,調査票入力!U516)</f>
        <v/>
      </c>
      <c r="F129" s="34" t="str">
        <f t="shared" si="2"/>
        <v>非表示</v>
      </c>
    </row>
    <row r="130" spans="2:6" s="34" customFormat="1" ht="15" customHeight="1">
      <c r="B130" s="30"/>
      <c r="C130" s="31" t="s">
        <v>263</v>
      </c>
      <c r="D130" s="32" t="str">
        <f>調査票入力!J517&amp;"."&amp;調査票入力!M517</f>
        <v>1.支援不要</v>
      </c>
      <c r="E130" s="33" t="str">
        <f>MID(調査票入力!$N517,1,調査票入力!P517)</f>
        <v/>
      </c>
      <c r="F130" s="34" t="str">
        <f t="shared" si="2"/>
        <v>非表示</v>
      </c>
    </row>
    <row r="131" spans="2:6" s="34" customFormat="1" ht="15" customHeight="1">
      <c r="B131" s="30"/>
      <c r="C131" s="31"/>
      <c r="D131" s="32"/>
      <c r="E131" s="33" t="str">
        <f>MID(調査票入力!$N517,SUM(調査票入力!$P517:P517)+1,調査票入力!Q517)</f>
        <v/>
      </c>
      <c r="F131" s="34" t="str">
        <f t="shared" si="2"/>
        <v>非表示</v>
      </c>
    </row>
    <row r="132" spans="2:6" s="34" customFormat="1" ht="15" customHeight="1">
      <c r="B132" s="30"/>
      <c r="C132" s="31"/>
      <c r="D132" s="32"/>
      <c r="E132" s="33" t="str">
        <f>MID(調査票入力!$N517,SUM(調査票入力!$P517:Q517)+1,調査票入力!R517)</f>
        <v/>
      </c>
      <c r="F132" s="34" t="str">
        <f t="shared" si="2"/>
        <v>非表示</v>
      </c>
    </row>
    <row r="133" spans="2:6" s="34" customFormat="1" ht="15" customHeight="1">
      <c r="B133" s="30"/>
      <c r="C133" s="31"/>
      <c r="D133" s="32"/>
      <c r="E133" s="33" t="str">
        <f>MID(調査票入力!$N517,SUM(調査票入力!$P517:R517)+1,調査票入力!S517)</f>
        <v/>
      </c>
      <c r="F133" s="34" t="str">
        <f t="shared" si="2"/>
        <v>非表示</v>
      </c>
    </row>
    <row r="134" spans="2:6" s="34" customFormat="1" ht="15" customHeight="1">
      <c r="B134" s="30"/>
      <c r="C134" s="31"/>
      <c r="D134" s="32"/>
      <c r="E134" s="33" t="str">
        <f>MID(調査票入力!$N517,SUM(調査票入力!$P517:S517)+1,調査票入力!T517)</f>
        <v/>
      </c>
      <c r="F134" s="34" t="str">
        <f t="shared" si="2"/>
        <v>非表示</v>
      </c>
    </row>
    <row r="135" spans="2:6" s="34" customFormat="1" ht="15" customHeight="1">
      <c r="B135" s="30"/>
      <c r="C135" s="31"/>
      <c r="D135" s="32"/>
      <c r="E135" s="33" t="str">
        <f>MID(調査票入力!$N517,SUM(調査票入力!$P517:T517)+1,調査票入力!U517)</f>
        <v/>
      </c>
      <c r="F135" s="34" t="str">
        <f t="shared" si="2"/>
        <v>非表示</v>
      </c>
    </row>
    <row r="136" spans="2:6" s="34" customFormat="1" ht="15" customHeight="1">
      <c r="B136" s="30"/>
      <c r="C136" s="31" t="s">
        <v>264</v>
      </c>
      <c r="D136" s="32" t="str">
        <f>調査票入力!J518&amp;"."&amp;調査票入力!M518</f>
        <v>1.支援不要</v>
      </c>
      <c r="E136" s="33" t="str">
        <f>MID(調査票入力!$N518,1,調査票入力!P518)</f>
        <v/>
      </c>
      <c r="F136" s="34" t="str">
        <f t="shared" si="2"/>
        <v>非表示</v>
      </c>
    </row>
    <row r="137" spans="2:6" s="34" customFormat="1" ht="15" customHeight="1">
      <c r="B137" s="30"/>
      <c r="C137" s="31"/>
      <c r="D137" s="32"/>
      <c r="E137" s="33" t="str">
        <f>MID(調査票入力!$N518,SUM(調査票入力!$P518:P518)+1,調査票入力!Q518)</f>
        <v/>
      </c>
      <c r="F137" s="34" t="str">
        <f t="shared" si="2"/>
        <v>非表示</v>
      </c>
    </row>
    <row r="138" spans="2:6" s="34" customFormat="1" ht="15" customHeight="1">
      <c r="B138" s="30"/>
      <c r="C138" s="31"/>
      <c r="D138" s="32"/>
      <c r="E138" s="33" t="str">
        <f>MID(調査票入力!$N518,SUM(調査票入力!$P518:Q518)+1,調査票入力!R518)</f>
        <v/>
      </c>
      <c r="F138" s="34" t="str">
        <f t="shared" si="2"/>
        <v>非表示</v>
      </c>
    </row>
    <row r="139" spans="2:6" s="34" customFormat="1" ht="15" customHeight="1">
      <c r="B139" s="30"/>
      <c r="C139" s="31"/>
      <c r="D139" s="32"/>
      <c r="E139" s="33" t="str">
        <f>MID(調査票入力!$N518,SUM(調査票入力!$P518:R518)+1,調査票入力!S518)</f>
        <v/>
      </c>
      <c r="F139" s="34" t="str">
        <f t="shared" si="2"/>
        <v>非表示</v>
      </c>
    </row>
    <row r="140" spans="2:6" s="34" customFormat="1" ht="15" customHeight="1">
      <c r="B140" s="30"/>
      <c r="C140" s="31"/>
      <c r="D140" s="32"/>
      <c r="E140" s="33" t="str">
        <f>MID(調査票入力!$N518,SUM(調査票入力!$P518:S518)+1,調査票入力!T518)</f>
        <v/>
      </c>
      <c r="F140" s="34" t="str">
        <f t="shared" si="2"/>
        <v>非表示</v>
      </c>
    </row>
    <row r="141" spans="2:6" s="34" customFormat="1" ht="15" customHeight="1">
      <c r="B141" s="30"/>
      <c r="C141" s="31"/>
      <c r="D141" s="32"/>
      <c r="E141" s="33" t="str">
        <f>MID(調査票入力!$N518,SUM(調査票入力!$P518:T518)+1,調査票入力!U518)</f>
        <v/>
      </c>
      <c r="F141" s="34" t="str">
        <f t="shared" si="2"/>
        <v>非表示</v>
      </c>
    </row>
    <row r="142" spans="2:6" s="34" customFormat="1" ht="15" customHeight="1">
      <c r="B142" s="30"/>
      <c r="C142" s="31" t="s">
        <v>265</v>
      </c>
      <c r="D142" s="32" t="str">
        <f>調査票入力!J519&amp;"."&amp;調査票入力!M519</f>
        <v>1.支援不要</v>
      </c>
      <c r="E142" s="33" t="str">
        <f>MID(調査票入力!$N519,1,調査票入力!P519)</f>
        <v/>
      </c>
      <c r="F142" s="34" t="str">
        <f t="shared" si="2"/>
        <v>非表示</v>
      </c>
    </row>
    <row r="143" spans="2:6" s="34" customFormat="1" ht="15" customHeight="1">
      <c r="B143" s="30"/>
      <c r="C143" s="31"/>
      <c r="D143" s="32"/>
      <c r="E143" s="33" t="str">
        <f>MID(調査票入力!$N519,SUM(調査票入力!$P519:P519)+1,調査票入力!Q519)</f>
        <v/>
      </c>
      <c r="F143" s="34" t="str">
        <f t="shared" si="2"/>
        <v>非表示</v>
      </c>
    </row>
    <row r="144" spans="2:6" s="34" customFormat="1" ht="15" customHeight="1">
      <c r="B144" s="30"/>
      <c r="C144" s="31"/>
      <c r="D144" s="32"/>
      <c r="E144" s="33" t="str">
        <f>MID(調査票入力!$N519,SUM(調査票入力!$P519:Q519)+1,調査票入力!R519)</f>
        <v/>
      </c>
      <c r="F144" s="34" t="str">
        <f t="shared" si="2"/>
        <v>非表示</v>
      </c>
    </row>
    <row r="145" spans="2:6" s="34" customFormat="1" ht="15" customHeight="1">
      <c r="B145" s="30"/>
      <c r="C145" s="31"/>
      <c r="D145" s="32"/>
      <c r="E145" s="33" t="str">
        <f>MID(調査票入力!$N519,SUM(調査票入力!$P519:R519)+1,調査票入力!S519)</f>
        <v/>
      </c>
      <c r="F145" s="34" t="str">
        <f t="shared" si="2"/>
        <v>非表示</v>
      </c>
    </row>
    <row r="146" spans="2:6" s="34" customFormat="1" ht="15" customHeight="1">
      <c r="B146" s="30"/>
      <c r="C146" s="31"/>
      <c r="D146" s="32"/>
      <c r="E146" s="33" t="str">
        <f>MID(調査票入力!$N519,SUM(調査票入力!$P519:S519)+1,調査票入力!T519)</f>
        <v/>
      </c>
      <c r="F146" s="34" t="str">
        <f t="shared" si="2"/>
        <v>非表示</v>
      </c>
    </row>
    <row r="147" spans="2:6" s="34" customFormat="1" ht="15" customHeight="1">
      <c r="B147" s="30"/>
      <c r="C147" s="31"/>
      <c r="D147" s="32"/>
      <c r="E147" s="33" t="str">
        <f>MID(調査票入力!$N519,SUM(調査票入力!$P519:T519)+1,調査票入力!U519)</f>
        <v/>
      </c>
      <c r="F147" s="34" t="str">
        <f t="shared" si="2"/>
        <v>非表示</v>
      </c>
    </row>
    <row r="148" spans="2:6" s="34" customFormat="1" ht="15" customHeight="1">
      <c r="B148" s="30"/>
      <c r="C148" s="31" t="s">
        <v>266</v>
      </c>
      <c r="D148" s="32" t="str">
        <f>調査票入力!J520&amp;"."&amp;調査票入力!M520</f>
        <v>1.支援不要</v>
      </c>
      <c r="E148" s="33" t="str">
        <f>MID(調査票入力!$N520,1,調査票入力!P520)</f>
        <v/>
      </c>
      <c r="F148" s="34" t="str">
        <f t="shared" si="2"/>
        <v>非表示</v>
      </c>
    </row>
    <row r="149" spans="2:6" s="34" customFormat="1" ht="15" customHeight="1">
      <c r="B149" s="30"/>
      <c r="C149" s="31"/>
      <c r="D149" s="32"/>
      <c r="E149" s="33" t="str">
        <f>MID(調査票入力!$N520,SUM(調査票入力!$P520:P520)+1,調査票入力!Q520)</f>
        <v/>
      </c>
      <c r="F149" s="34" t="str">
        <f t="shared" si="2"/>
        <v>非表示</v>
      </c>
    </row>
    <row r="150" spans="2:6" s="34" customFormat="1" ht="15" customHeight="1">
      <c r="B150" s="30"/>
      <c r="C150" s="31"/>
      <c r="D150" s="32"/>
      <c r="E150" s="33" t="str">
        <f>MID(調査票入力!$N520,SUM(調査票入力!$P520:Q520)+1,調査票入力!R520)</f>
        <v/>
      </c>
      <c r="F150" s="34" t="str">
        <f t="shared" si="2"/>
        <v>非表示</v>
      </c>
    </row>
    <row r="151" spans="2:6" s="34" customFormat="1" ht="15" customHeight="1">
      <c r="B151" s="30"/>
      <c r="C151" s="31"/>
      <c r="D151" s="32"/>
      <c r="E151" s="33" t="str">
        <f>MID(調査票入力!$N520,SUM(調査票入力!$P520:R520)+1,調査票入力!S520)</f>
        <v/>
      </c>
      <c r="F151" s="34" t="str">
        <f t="shared" si="2"/>
        <v>非表示</v>
      </c>
    </row>
    <row r="152" spans="2:6" s="34" customFormat="1" ht="15" customHeight="1">
      <c r="B152" s="30"/>
      <c r="C152" s="31"/>
      <c r="D152" s="32"/>
      <c r="E152" s="33" t="str">
        <f>MID(調査票入力!$N520,SUM(調査票入力!$P520:S520)+1,調査票入力!T520)</f>
        <v/>
      </c>
      <c r="F152" s="34" t="str">
        <f t="shared" si="2"/>
        <v>非表示</v>
      </c>
    </row>
    <row r="153" spans="2:6" s="34" customFormat="1" ht="15" customHeight="1">
      <c r="B153" s="30"/>
      <c r="C153" s="31"/>
      <c r="D153" s="32"/>
      <c r="E153" s="33" t="str">
        <f>MID(調査票入力!$N520,SUM(調査票入力!$P520:T520)+1,調査票入力!U520)</f>
        <v/>
      </c>
      <c r="F153" s="34" t="str">
        <f t="shared" ref="F153:F216" si="3">IF(OR(B153&lt;&gt;"",E153&lt;&gt;""),"表示","非表示")</f>
        <v>非表示</v>
      </c>
    </row>
    <row r="154" spans="2:6" s="34" customFormat="1" ht="15" customHeight="1">
      <c r="B154" s="30"/>
      <c r="C154" s="31" t="s">
        <v>267</v>
      </c>
      <c r="D154" s="32" t="str">
        <f>調査票入力!J521&amp;"."&amp;調査票入力!M521</f>
        <v>1.支援不要</v>
      </c>
      <c r="E154" s="33" t="str">
        <f>MID(調査票入力!$N521,1,調査票入力!P521)</f>
        <v/>
      </c>
      <c r="F154" s="34" t="str">
        <f t="shared" si="3"/>
        <v>非表示</v>
      </c>
    </row>
    <row r="155" spans="2:6" s="34" customFormat="1" ht="15" customHeight="1">
      <c r="B155" s="30"/>
      <c r="C155" s="31"/>
      <c r="D155" s="32"/>
      <c r="E155" s="33" t="str">
        <f>MID(調査票入力!$N521,SUM(調査票入力!$P521:P521)+1,調査票入力!Q521)</f>
        <v/>
      </c>
      <c r="F155" s="34" t="str">
        <f t="shared" si="3"/>
        <v>非表示</v>
      </c>
    </row>
    <row r="156" spans="2:6" s="34" customFormat="1" ht="15" customHeight="1">
      <c r="B156" s="30"/>
      <c r="C156" s="31"/>
      <c r="D156" s="32"/>
      <c r="E156" s="33" t="str">
        <f>MID(調査票入力!$N521,SUM(調査票入力!$P521:Q521)+1,調査票入力!R521)</f>
        <v/>
      </c>
      <c r="F156" s="34" t="str">
        <f t="shared" si="3"/>
        <v>非表示</v>
      </c>
    </row>
    <row r="157" spans="2:6" s="34" customFormat="1" ht="15" customHeight="1">
      <c r="B157" s="30"/>
      <c r="C157" s="31"/>
      <c r="D157" s="32"/>
      <c r="E157" s="33" t="str">
        <f>MID(調査票入力!$N521,SUM(調査票入力!$P521:R521)+1,調査票入力!S521)</f>
        <v/>
      </c>
      <c r="F157" s="34" t="str">
        <f t="shared" si="3"/>
        <v>非表示</v>
      </c>
    </row>
    <row r="158" spans="2:6" s="34" customFormat="1" ht="15" customHeight="1">
      <c r="B158" s="30"/>
      <c r="C158" s="31"/>
      <c r="D158" s="32"/>
      <c r="E158" s="33" t="str">
        <f>MID(調査票入力!$N521,SUM(調査票入力!$P521:S521)+1,調査票入力!T521)</f>
        <v/>
      </c>
      <c r="F158" s="34" t="str">
        <f t="shared" si="3"/>
        <v>非表示</v>
      </c>
    </row>
    <row r="159" spans="2:6" s="34" customFormat="1" ht="15" customHeight="1">
      <c r="B159" s="30"/>
      <c r="C159" s="31"/>
      <c r="D159" s="32"/>
      <c r="E159" s="33" t="str">
        <f>MID(調査票入力!$N521,SUM(調査票入力!$P521:T521)+1,調査票入力!U521)</f>
        <v/>
      </c>
      <c r="F159" s="34" t="str">
        <f t="shared" si="3"/>
        <v>非表示</v>
      </c>
    </row>
    <row r="160" spans="2:6" s="34" customFormat="1" ht="15" customHeight="1">
      <c r="B160" s="30"/>
      <c r="C160" s="31" t="s">
        <v>268</v>
      </c>
      <c r="D160" s="32" t="str">
        <f>調査票入力!J522&amp;"."&amp;調査票入力!M522</f>
        <v>1.支援不要</v>
      </c>
      <c r="E160" s="33" t="str">
        <f>MID(調査票入力!$N522,1,調査票入力!P522)</f>
        <v/>
      </c>
      <c r="F160" s="34" t="str">
        <f t="shared" si="3"/>
        <v>非表示</v>
      </c>
    </row>
    <row r="161" spans="2:6" s="34" customFormat="1" ht="15" customHeight="1">
      <c r="B161" s="30"/>
      <c r="C161" s="31"/>
      <c r="D161" s="32"/>
      <c r="E161" s="33" t="str">
        <f>MID(調査票入力!$N522,SUM(調査票入力!$P522:P522)+1,調査票入力!Q522)</f>
        <v/>
      </c>
      <c r="F161" s="34" t="str">
        <f t="shared" si="3"/>
        <v>非表示</v>
      </c>
    </row>
    <row r="162" spans="2:6" s="34" customFormat="1" ht="15" customHeight="1">
      <c r="B162" s="30"/>
      <c r="C162" s="31"/>
      <c r="D162" s="32"/>
      <c r="E162" s="33" t="str">
        <f>MID(調査票入力!$N522,SUM(調査票入力!$P522:Q522)+1,調査票入力!R522)</f>
        <v/>
      </c>
      <c r="F162" s="34" t="str">
        <f t="shared" si="3"/>
        <v>非表示</v>
      </c>
    </row>
    <row r="163" spans="2:6" s="34" customFormat="1" ht="15" customHeight="1">
      <c r="B163" s="30"/>
      <c r="C163" s="31"/>
      <c r="D163" s="32"/>
      <c r="E163" s="33"/>
      <c r="F163" s="34" t="str">
        <f t="shared" si="3"/>
        <v>非表示</v>
      </c>
    </row>
    <row r="164" spans="2:6" s="34" customFormat="1" ht="15" customHeight="1">
      <c r="B164" s="30"/>
      <c r="C164" s="31"/>
      <c r="D164" s="32"/>
      <c r="E164" s="33" t="str">
        <f>MID(調査票入力!$N522,SUM(調査票入力!$P522:S522)+1,調査票入力!T522)</f>
        <v/>
      </c>
      <c r="F164" s="34" t="str">
        <f t="shared" si="3"/>
        <v>非表示</v>
      </c>
    </row>
    <row r="165" spans="2:6" s="34" customFormat="1" ht="15" customHeight="1">
      <c r="B165" s="30"/>
      <c r="C165" s="31"/>
      <c r="D165" s="32"/>
      <c r="E165" s="33" t="str">
        <f>MID(調査票入力!$N522,SUM(調査票入力!$P522:T522)+1,調査票入力!U522)</f>
        <v/>
      </c>
      <c r="F165" s="34" t="str">
        <f t="shared" si="3"/>
        <v>非表示</v>
      </c>
    </row>
    <row r="166" spans="2:6" s="34" customFormat="1" ht="15" customHeight="1">
      <c r="B166" s="30"/>
      <c r="C166" s="31" t="s">
        <v>269</v>
      </c>
      <c r="D166" s="32" t="str">
        <f>調査票入力!J523&amp;"."&amp;調査票入力!M523</f>
        <v>1.支援不要</v>
      </c>
      <c r="E166" s="33" t="str">
        <f>MID(調査票入力!$N523,1,調査票入力!P523)</f>
        <v/>
      </c>
      <c r="F166" s="34" t="str">
        <f t="shared" si="3"/>
        <v>非表示</v>
      </c>
    </row>
    <row r="167" spans="2:6" s="34" customFormat="1" ht="15" customHeight="1">
      <c r="B167" s="30"/>
      <c r="C167" s="31"/>
      <c r="D167" s="32"/>
      <c r="E167" s="33" t="str">
        <f>MID(調査票入力!$N523,SUM(調査票入力!$P523:P523)+1,調査票入力!Q523)</f>
        <v/>
      </c>
      <c r="F167" s="34" t="str">
        <f t="shared" si="3"/>
        <v>非表示</v>
      </c>
    </row>
    <row r="168" spans="2:6" s="34" customFormat="1" ht="15" customHeight="1">
      <c r="B168" s="30"/>
      <c r="C168" s="31"/>
      <c r="D168" s="32"/>
      <c r="E168" s="33" t="str">
        <f>MID(調査票入力!$N523,SUM(調査票入力!$P523:Q523)+1,調査票入力!R523)</f>
        <v/>
      </c>
      <c r="F168" s="34" t="str">
        <f t="shared" si="3"/>
        <v>非表示</v>
      </c>
    </row>
    <row r="169" spans="2:6" s="34" customFormat="1" ht="15" customHeight="1">
      <c r="B169" s="30"/>
      <c r="C169" s="31"/>
      <c r="D169" s="32"/>
      <c r="E169" s="33"/>
      <c r="F169" s="34" t="str">
        <f t="shared" si="3"/>
        <v>非表示</v>
      </c>
    </row>
    <row r="170" spans="2:6" s="34" customFormat="1" ht="15" customHeight="1">
      <c r="B170" s="30"/>
      <c r="C170" s="31"/>
      <c r="D170" s="32"/>
      <c r="E170" s="33" t="str">
        <f>MID(調査票入力!$N523,SUM(調査票入力!$P523:S523)+1,調査票入力!T523)</f>
        <v/>
      </c>
      <c r="F170" s="34" t="str">
        <f t="shared" si="3"/>
        <v>非表示</v>
      </c>
    </row>
    <row r="171" spans="2:6" s="34" customFormat="1" ht="15" customHeight="1">
      <c r="B171" s="30"/>
      <c r="C171" s="31"/>
      <c r="D171" s="32"/>
      <c r="E171" s="33" t="str">
        <f>MID(調査票入力!$N523,SUM(調査票入力!$P523:T523)+1,調査票入力!U523)</f>
        <v/>
      </c>
      <c r="F171" s="34" t="str">
        <f t="shared" si="3"/>
        <v>非表示</v>
      </c>
    </row>
    <row r="172" spans="2:6" s="34" customFormat="1" ht="15" customHeight="1">
      <c r="B172" s="30"/>
      <c r="C172" s="31" t="s">
        <v>270</v>
      </c>
      <c r="D172" s="32" t="str">
        <f>調査票入力!J524&amp;"."&amp;調査票入力!M524</f>
        <v>1.支援不要</v>
      </c>
      <c r="E172" s="33" t="str">
        <f>MID(調査票入力!$N524,1,調査票入力!P524)</f>
        <v/>
      </c>
      <c r="F172" s="34" t="str">
        <f t="shared" si="3"/>
        <v>非表示</v>
      </c>
    </row>
    <row r="173" spans="2:6" s="34" customFormat="1" ht="15" customHeight="1">
      <c r="B173" s="30"/>
      <c r="C173" s="31"/>
      <c r="D173" s="32"/>
      <c r="E173" s="33" t="str">
        <f>MID(調査票入力!$N524,SUM(調査票入力!$P524:P524)+1,調査票入力!Q524)</f>
        <v/>
      </c>
      <c r="F173" s="34" t="str">
        <f t="shared" si="3"/>
        <v>非表示</v>
      </c>
    </row>
    <row r="174" spans="2:6" s="34" customFormat="1" ht="15" customHeight="1">
      <c r="B174" s="30"/>
      <c r="C174" s="31"/>
      <c r="D174" s="32"/>
      <c r="E174" s="33" t="str">
        <f>MID(調査票入力!$N524,SUM(調査票入力!$P524:Q524)+1,調査票入力!R524)</f>
        <v/>
      </c>
      <c r="F174" s="34" t="str">
        <f t="shared" si="3"/>
        <v>非表示</v>
      </c>
    </row>
    <row r="175" spans="2:6" s="34" customFormat="1" ht="15" customHeight="1">
      <c r="B175" s="30"/>
      <c r="C175" s="31"/>
      <c r="D175" s="32"/>
      <c r="E175" s="33" t="str">
        <f>MID(調査票入力!$N524,SUM(調査票入力!$P524:R524)+1,調査票入力!S524)</f>
        <v/>
      </c>
      <c r="F175" s="34" t="str">
        <f t="shared" si="3"/>
        <v>非表示</v>
      </c>
    </row>
    <row r="176" spans="2:6" s="34" customFormat="1" ht="15" customHeight="1">
      <c r="B176" s="30"/>
      <c r="C176" s="31"/>
      <c r="D176" s="32"/>
      <c r="E176" s="33" t="str">
        <f>MID(調査票入力!$N524,SUM(調査票入力!$P524:S524)+1,調査票入力!T524)</f>
        <v/>
      </c>
      <c r="F176" s="34" t="str">
        <f t="shared" si="3"/>
        <v>非表示</v>
      </c>
    </row>
    <row r="177" spans="2:6" s="34" customFormat="1" ht="15" customHeight="1">
      <c r="B177" s="30"/>
      <c r="C177" s="31"/>
      <c r="D177" s="32"/>
      <c r="E177" s="33" t="str">
        <f>MID(調査票入力!$N524,SUM(調査票入力!$P524:T524)+1,調査票入力!U524)</f>
        <v/>
      </c>
      <c r="F177" s="34" t="str">
        <f t="shared" si="3"/>
        <v>非表示</v>
      </c>
    </row>
    <row r="178" spans="2:6" s="34" customFormat="1" ht="15" customHeight="1">
      <c r="B178" s="30"/>
      <c r="C178" s="31" t="s">
        <v>271</v>
      </c>
      <c r="D178" s="32" t="str">
        <f>調査票入力!J525&amp;"."&amp;調査票入力!M525</f>
        <v>1.支援不要</v>
      </c>
      <c r="E178" s="33" t="str">
        <f>MID(調査票入力!$N525,1,調査票入力!P525)</f>
        <v/>
      </c>
      <c r="F178" s="34" t="str">
        <f t="shared" si="3"/>
        <v>非表示</v>
      </c>
    </row>
    <row r="179" spans="2:6" s="34" customFormat="1" ht="15" customHeight="1">
      <c r="B179" s="30"/>
      <c r="C179" s="31"/>
      <c r="D179" s="32"/>
      <c r="E179" s="33" t="str">
        <f>MID(調査票入力!$N525,SUM(調査票入力!$P525:P525)+1,調査票入力!Q525)</f>
        <v/>
      </c>
      <c r="F179" s="34" t="str">
        <f t="shared" si="3"/>
        <v>非表示</v>
      </c>
    </row>
    <row r="180" spans="2:6" s="34" customFormat="1" ht="15" customHeight="1">
      <c r="B180" s="30"/>
      <c r="C180" s="31"/>
      <c r="D180" s="32"/>
      <c r="E180" s="33" t="str">
        <f>MID(調査票入力!$N525,SUM(調査票入力!$P525:Q525)+1,調査票入力!R525)</f>
        <v/>
      </c>
      <c r="F180" s="34" t="str">
        <f t="shared" si="3"/>
        <v>非表示</v>
      </c>
    </row>
    <row r="181" spans="2:6" s="34" customFormat="1" ht="15" customHeight="1">
      <c r="B181" s="30"/>
      <c r="C181" s="31"/>
      <c r="D181" s="32"/>
      <c r="E181" s="33" t="str">
        <f>MID(調査票入力!$N525,SUM(調査票入力!$P525:R525)+1,調査票入力!S525)</f>
        <v/>
      </c>
      <c r="F181" s="34" t="str">
        <f t="shared" si="3"/>
        <v>非表示</v>
      </c>
    </row>
    <row r="182" spans="2:6" s="34" customFormat="1" ht="15" customHeight="1">
      <c r="B182" s="30"/>
      <c r="C182" s="31"/>
      <c r="D182" s="32"/>
      <c r="E182" s="33" t="str">
        <f>MID(調査票入力!$N525,SUM(調査票入力!$P525:S525)+1,調査票入力!T525)</f>
        <v/>
      </c>
      <c r="F182" s="34" t="str">
        <f t="shared" si="3"/>
        <v>非表示</v>
      </c>
    </row>
    <row r="183" spans="2:6" s="34" customFormat="1" ht="15" customHeight="1">
      <c r="B183" s="30"/>
      <c r="C183" s="31"/>
      <c r="D183" s="32"/>
      <c r="E183" s="33" t="str">
        <f>MID(調査票入力!$N525,SUM(調査票入力!$P525:T525)+1,調査票入力!U525)</f>
        <v/>
      </c>
      <c r="F183" s="34" t="str">
        <f t="shared" si="3"/>
        <v>非表示</v>
      </c>
    </row>
    <row r="184" spans="2:6" ht="6" customHeight="1">
      <c r="B184" s="14" t="s">
        <v>340</v>
      </c>
      <c r="C184" s="35"/>
      <c r="D184" s="36"/>
      <c r="F184" s="13" t="str">
        <f t="shared" si="3"/>
        <v>表示</v>
      </c>
    </row>
    <row r="185" spans="2:6" ht="18" customHeight="1">
      <c r="B185" s="29" t="s">
        <v>341</v>
      </c>
      <c r="E185" s="18"/>
      <c r="F185" s="13" t="str">
        <f t="shared" si="3"/>
        <v>表示</v>
      </c>
    </row>
    <row r="186" spans="2:6" s="34" customFormat="1" ht="15" customHeight="1">
      <c r="B186" s="30"/>
      <c r="C186" s="31" t="s">
        <v>272</v>
      </c>
      <c r="D186" s="32" t="str">
        <f>調査票入力!J526&amp;"."&amp;調査票入力!M526</f>
        <v>1.生活に支障なし</v>
      </c>
      <c r="E186" s="33" t="str">
        <f>MID(調査票入力!$N526,1,調査票入力!P526)</f>
        <v/>
      </c>
      <c r="F186" s="34" t="str">
        <f t="shared" si="3"/>
        <v>非表示</v>
      </c>
    </row>
    <row r="187" spans="2:6" s="34" customFormat="1" ht="15" customHeight="1">
      <c r="B187" s="30"/>
      <c r="C187" s="31"/>
      <c r="D187" s="32"/>
      <c r="E187" s="33" t="str">
        <f>MID(調査票入力!$N526,SUM(調査票入力!$P526:P526)+1,調査票入力!Q526)</f>
        <v/>
      </c>
      <c r="F187" s="34" t="str">
        <f t="shared" si="3"/>
        <v>非表示</v>
      </c>
    </row>
    <row r="188" spans="2:6" s="34" customFormat="1" ht="15" customHeight="1">
      <c r="B188" s="30"/>
      <c r="C188" s="31"/>
      <c r="D188" s="32"/>
      <c r="E188" s="33" t="str">
        <f>MID(調査票入力!$N526,SUM(調査票入力!$P526:Q526)+1,調査票入力!R526)</f>
        <v/>
      </c>
      <c r="F188" s="34" t="str">
        <f t="shared" si="3"/>
        <v>非表示</v>
      </c>
    </row>
    <row r="189" spans="2:6" s="34" customFormat="1" ht="15" customHeight="1">
      <c r="B189" s="30"/>
      <c r="C189" s="31"/>
      <c r="D189" s="32"/>
      <c r="E189" s="33" t="str">
        <f>MID(調査票入力!$N526,SUM(調査票入力!$P526:R526)+1,調査票入力!S526)</f>
        <v/>
      </c>
      <c r="F189" s="34" t="str">
        <f t="shared" si="3"/>
        <v>非表示</v>
      </c>
    </row>
    <row r="190" spans="2:6" s="34" customFormat="1" ht="15" customHeight="1">
      <c r="B190" s="30"/>
      <c r="C190" s="31"/>
      <c r="D190" s="32"/>
      <c r="E190" s="33" t="str">
        <f>MID(調査票入力!$N526,SUM(調査票入力!$P526:S526)+1,調査票入力!T526)</f>
        <v/>
      </c>
      <c r="F190" s="34" t="str">
        <f t="shared" si="3"/>
        <v>非表示</v>
      </c>
    </row>
    <row r="191" spans="2:6" s="34" customFormat="1" ht="15" customHeight="1">
      <c r="B191" s="30"/>
      <c r="C191" s="31"/>
      <c r="D191" s="32"/>
      <c r="E191" s="33" t="str">
        <f>MID(調査票入力!$N526,SUM(調査票入力!$P526:T526)+1,調査票入力!U526)</f>
        <v/>
      </c>
      <c r="F191" s="34" t="str">
        <f t="shared" si="3"/>
        <v>非表示</v>
      </c>
    </row>
    <row r="192" spans="2:6" s="34" customFormat="1" ht="15" customHeight="1">
      <c r="B192" s="30"/>
      <c r="C192" s="31" t="s">
        <v>273</v>
      </c>
      <c r="D192" s="32" t="str">
        <f>調査票入力!J527&amp;"."&amp;調査票入力!M527</f>
        <v>1.生活に支障なし</v>
      </c>
      <c r="E192" s="33" t="str">
        <f>MID(調査票入力!$N527,1,調査票入力!P527)</f>
        <v/>
      </c>
      <c r="F192" s="34" t="str">
        <f t="shared" si="3"/>
        <v>非表示</v>
      </c>
    </row>
    <row r="193" spans="2:6" s="34" customFormat="1" ht="15" customHeight="1">
      <c r="B193" s="30"/>
      <c r="C193" s="31"/>
      <c r="D193" s="32"/>
      <c r="E193" s="33" t="str">
        <f>MID(調査票入力!$N527,SUM(調査票入力!$P527:P527)+1,調査票入力!Q527)</f>
        <v/>
      </c>
      <c r="F193" s="34" t="str">
        <f t="shared" si="3"/>
        <v>非表示</v>
      </c>
    </row>
    <row r="194" spans="2:6" s="34" customFormat="1" ht="15" customHeight="1">
      <c r="B194" s="30"/>
      <c r="C194" s="31"/>
      <c r="D194" s="32"/>
      <c r="E194" s="33" t="str">
        <f>MID(調査票入力!$N527,SUM(調査票入力!$P527:Q527)+1,調査票入力!R527)</f>
        <v/>
      </c>
      <c r="F194" s="34" t="str">
        <f t="shared" si="3"/>
        <v>非表示</v>
      </c>
    </row>
    <row r="195" spans="2:6" s="34" customFormat="1" ht="15" customHeight="1">
      <c r="B195" s="30"/>
      <c r="C195" s="31"/>
      <c r="D195" s="32"/>
      <c r="E195" s="33" t="str">
        <f>MID(調査票入力!$N527,SUM(調査票入力!$P527:R527)+1,調査票入力!S527)</f>
        <v/>
      </c>
      <c r="F195" s="34" t="str">
        <f t="shared" si="3"/>
        <v>非表示</v>
      </c>
    </row>
    <row r="196" spans="2:6" s="34" customFormat="1" ht="15" customHeight="1">
      <c r="B196" s="30"/>
      <c r="C196" s="31"/>
      <c r="D196" s="32"/>
      <c r="E196" s="33" t="str">
        <f>MID(調査票入力!$N527,SUM(調査票入力!$P527:S527)+1,調査票入力!T527)</f>
        <v/>
      </c>
      <c r="F196" s="34" t="str">
        <f t="shared" si="3"/>
        <v>非表示</v>
      </c>
    </row>
    <row r="197" spans="2:6" s="34" customFormat="1" ht="15" customHeight="1">
      <c r="B197" s="30"/>
      <c r="C197" s="31"/>
      <c r="D197" s="32"/>
      <c r="E197" s="33" t="str">
        <f>MID(調査票入力!$N527,SUM(調査票入力!$P527:T527)+1,調査票入力!U527)</f>
        <v/>
      </c>
      <c r="F197" s="34" t="str">
        <f t="shared" si="3"/>
        <v>非表示</v>
      </c>
    </row>
    <row r="198" spans="2:6" s="34" customFormat="1" ht="15" customHeight="1">
      <c r="B198" s="30"/>
      <c r="C198" s="31" t="s">
        <v>274</v>
      </c>
      <c r="D198" s="32" t="str">
        <f>調査票入力!J528&amp;"."&amp;調査票入力!M528</f>
        <v>1.生活に支障なし</v>
      </c>
      <c r="E198" s="33" t="str">
        <f>MID(調査票入力!$N528,1,調査票入力!P528)</f>
        <v/>
      </c>
      <c r="F198" s="34" t="str">
        <f t="shared" si="3"/>
        <v>非表示</v>
      </c>
    </row>
    <row r="199" spans="2:6" s="34" customFormat="1" ht="15" customHeight="1">
      <c r="B199" s="30"/>
      <c r="C199" s="31"/>
      <c r="D199" s="32"/>
      <c r="E199" s="33" t="str">
        <f>MID(調査票入力!$N528,SUM(調査票入力!$P528:P528)+1,調査票入力!Q528)</f>
        <v/>
      </c>
      <c r="F199" s="34" t="str">
        <f t="shared" si="3"/>
        <v>非表示</v>
      </c>
    </row>
    <row r="200" spans="2:6" s="34" customFormat="1" ht="15" customHeight="1">
      <c r="B200" s="30"/>
      <c r="C200" s="31"/>
      <c r="D200" s="32"/>
      <c r="E200" s="33" t="str">
        <f>MID(調査票入力!$N528,SUM(調査票入力!$P528:Q528)+1,調査票入力!R528)</f>
        <v/>
      </c>
      <c r="F200" s="34" t="str">
        <f t="shared" si="3"/>
        <v>非表示</v>
      </c>
    </row>
    <row r="201" spans="2:6" s="34" customFormat="1" ht="15" customHeight="1">
      <c r="B201" s="30"/>
      <c r="C201" s="31"/>
      <c r="D201" s="32"/>
      <c r="E201" s="33" t="str">
        <f>MID(調査票入力!$N528,SUM(調査票入力!$P528:R528)+1,調査票入力!S528)</f>
        <v/>
      </c>
      <c r="F201" s="34" t="str">
        <f t="shared" si="3"/>
        <v>非表示</v>
      </c>
    </row>
    <row r="202" spans="2:6" s="34" customFormat="1" ht="15" customHeight="1">
      <c r="B202" s="30"/>
      <c r="C202" s="31"/>
      <c r="D202" s="32"/>
      <c r="E202" s="33" t="str">
        <f>MID(調査票入力!$N528,SUM(調査票入力!$P528:S528)+1,調査票入力!T528)</f>
        <v/>
      </c>
      <c r="F202" s="34" t="str">
        <f t="shared" si="3"/>
        <v>非表示</v>
      </c>
    </row>
    <row r="203" spans="2:6" s="34" customFormat="1" ht="15" customHeight="1">
      <c r="B203" s="30"/>
      <c r="C203" s="31"/>
      <c r="D203" s="32"/>
      <c r="E203" s="33" t="str">
        <f>MID(調査票入力!$N528,SUM(調査票入力!$P528:T528)+1,調査票入力!U528)</f>
        <v/>
      </c>
      <c r="F203" s="34" t="str">
        <f t="shared" si="3"/>
        <v>非表示</v>
      </c>
    </row>
    <row r="204" spans="2:6" s="34" customFormat="1" ht="15" customHeight="1">
      <c r="B204" s="30"/>
      <c r="C204" s="31" t="s">
        <v>275</v>
      </c>
      <c r="D204" s="32" t="str">
        <f>調査票入力!J529&amp;"."&amp;調査票入力!M529</f>
        <v>1.理解できる</v>
      </c>
      <c r="E204" s="33" t="str">
        <f>MID(調査票入力!$N529,1,調査票入力!P529)</f>
        <v/>
      </c>
      <c r="F204" s="34" t="str">
        <f t="shared" si="3"/>
        <v>非表示</v>
      </c>
    </row>
    <row r="205" spans="2:6" s="34" customFormat="1" ht="15" customHeight="1">
      <c r="B205" s="30"/>
      <c r="C205" s="31"/>
      <c r="D205" s="32"/>
      <c r="E205" s="33" t="str">
        <f>MID(調査票入力!$N529,SUM(調査票入力!$P529:P529)+1,調査票入力!Q529)</f>
        <v/>
      </c>
      <c r="F205" s="34" t="str">
        <f t="shared" si="3"/>
        <v>非表示</v>
      </c>
    </row>
    <row r="206" spans="2:6" s="34" customFormat="1" ht="15" customHeight="1">
      <c r="B206" s="30"/>
      <c r="C206" s="31"/>
      <c r="D206" s="32"/>
      <c r="E206" s="33" t="str">
        <f>MID(調査票入力!$N529,SUM(調査票入力!$P529:Q529)+1,調査票入力!R529)</f>
        <v/>
      </c>
      <c r="F206" s="34" t="str">
        <f t="shared" si="3"/>
        <v>非表示</v>
      </c>
    </row>
    <row r="207" spans="2:6" s="34" customFormat="1" ht="15" customHeight="1">
      <c r="B207" s="30"/>
      <c r="C207" s="31"/>
      <c r="D207" s="32"/>
      <c r="E207" s="33" t="str">
        <f>MID(調査票入力!$N529,SUM(調査票入力!$P529:R529)+1,調査票入力!S529)</f>
        <v/>
      </c>
      <c r="F207" s="34" t="str">
        <f t="shared" si="3"/>
        <v>非表示</v>
      </c>
    </row>
    <row r="208" spans="2:6" s="34" customFormat="1" ht="15" customHeight="1">
      <c r="B208" s="30"/>
      <c r="C208" s="31"/>
      <c r="D208" s="32"/>
      <c r="E208" s="33" t="str">
        <f>MID(調査票入力!$N529,SUM(調査票入力!$P529:S529)+1,調査票入力!T529)</f>
        <v/>
      </c>
      <c r="F208" s="34" t="str">
        <f t="shared" si="3"/>
        <v>非表示</v>
      </c>
    </row>
    <row r="209" spans="2:6" s="34" customFormat="1" ht="15" customHeight="1">
      <c r="B209" s="30"/>
      <c r="C209" s="31"/>
      <c r="D209" s="32"/>
      <c r="E209" s="33" t="str">
        <f>MID(調査票入力!$N529,SUM(調査票入力!$P529:T529)+1,調査票入力!U529)</f>
        <v/>
      </c>
      <c r="F209" s="34" t="str">
        <f t="shared" si="3"/>
        <v>非表示</v>
      </c>
    </row>
    <row r="210" spans="2:6" s="34" customFormat="1" ht="15" customHeight="1">
      <c r="B210" s="30"/>
      <c r="C210" s="31" t="s">
        <v>276</v>
      </c>
      <c r="D210" s="32" t="str">
        <f>調査票入力!J530&amp;"."&amp;調査票入力!M530</f>
        <v>1.支援不要</v>
      </c>
      <c r="E210" s="33" t="str">
        <f>MID(調査票入力!$N530,1,調査票入力!P530)</f>
        <v/>
      </c>
      <c r="F210" s="34" t="str">
        <f t="shared" si="3"/>
        <v>非表示</v>
      </c>
    </row>
    <row r="211" spans="2:6" s="34" customFormat="1" ht="15" customHeight="1">
      <c r="B211" s="30"/>
      <c r="C211" s="31"/>
      <c r="D211" s="32"/>
      <c r="E211" s="33" t="str">
        <f>MID(調査票入力!$N530,SUM(調査票入力!$P530:P530)+1,調査票入力!Q530)</f>
        <v/>
      </c>
      <c r="F211" s="34" t="str">
        <f t="shared" si="3"/>
        <v>非表示</v>
      </c>
    </row>
    <row r="212" spans="2:6" s="34" customFormat="1" ht="15" customHeight="1">
      <c r="B212" s="30"/>
      <c r="C212" s="31"/>
      <c r="D212" s="32"/>
      <c r="E212" s="33" t="str">
        <f>MID(調査票入力!$N530,SUM(調査票入力!$P530:Q530)+1,調査票入力!R530)</f>
        <v/>
      </c>
      <c r="F212" s="34" t="str">
        <f t="shared" si="3"/>
        <v>非表示</v>
      </c>
    </row>
    <row r="213" spans="2:6" s="34" customFormat="1" ht="15" customHeight="1">
      <c r="B213" s="30"/>
      <c r="C213" s="31"/>
      <c r="D213" s="32"/>
      <c r="E213" s="33"/>
      <c r="F213" s="34" t="str">
        <f t="shared" si="3"/>
        <v>非表示</v>
      </c>
    </row>
    <row r="214" spans="2:6" s="34" customFormat="1" ht="15" customHeight="1">
      <c r="B214" s="30"/>
      <c r="C214" s="31"/>
      <c r="D214" s="32"/>
      <c r="E214" s="33" t="str">
        <f>MID(調査票入力!$N530,SUM(調査票入力!$P530:S530)+1,調査票入力!T530)</f>
        <v/>
      </c>
      <c r="F214" s="34" t="str">
        <f t="shared" si="3"/>
        <v>非表示</v>
      </c>
    </row>
    <row r="215" spans="2:6" s="34" customFormat="1" ht="15" customHeight="1">
      <c r="B215" s="30"/>
      <c r="C215" s="31"/>
      <c r="D215" s="32"/>
      <c r="E215" s="33" t="str">
        <f>MID(調査票入力!$N530,SUM(調査票入力!$P530:T530)+1,調査票入力!U530)</f>
        <v/>
      </c>
      <c r="F215" s="34" t="str">
        <f t="shared" si="3"/>
        <v>非表示</v>
      </c>
    </row>
    <row r="216" spans="2:6" s="34" customFormat="1" ht="15" customHeight="1">
      <c r="B216" s="30"/>
      <c r="C216" s="31" t="s">
        <v>277</v>
      </c>
      <c r="D216" s="32" t="str">
        <f>調査票入力!J531&amp;"."&amp;調査票入力!M531</f>
        <v>1.ない</v>
      </c>
      <c r="E216" s="33" t="str">
        <f>MID(調査票入力!$N531,1,調査票入力!P531)</f>
        <v/>
      </c>
      <c r="F216" s="34" t="str">
        <f t="shared" si="3"/>
        <v>非表示</v>
      </c>
    </row>
    <row r="217" spans="2:6" s="34" customFormat="1" ht="15" customHeight="1">
      <c r="B217" s="30"/>
      <c r="C217" s="31"/>
      <c r="D217" s="32"/>
      <c r="E217" s="33" t="str">
        <f>MID(調査票入力!$N531,SUM(調査票入力!$P531:P531)+1,調査票入力!Q531)</f>
        <v/>
      </c>
      <c r="F217" s="34" t="str">
        <f t="shared" ref="F217:F280" si="4">IF(OR(B217&lt;&gt;"",E217&lt;&gt;""),"表示","非表示")</f>
        <v>非表示</v>
      </c>
    </row>
    <row r="218" spans="2:6" s="34" customFormat="1" ht="15" customHeight="1">
      <c r="B218" s="30"/>
      <c r="C218" s="31"/>
      <c r="D218" s="32"/>
      <c r="E218" s="33" t="str">
        <f>MID(調査票入力!$N531,SUM(調査票入力!$P531:Q531)+1,調査票入力!R531)</f>
        <v/>
      </c>
      <c r="F218" s="34" t="str">
        <f t="shared" si="4"/>
        <v>非表示</v>
      </c>
    </row>
    <row r="219" spans="2:6" s="34" customFormat="1" ht="15" customHeight="1">
      <c r="B219" s="30"/>
      <c r="C219" s="31"/>
      <c r="D219" s="32"/>
      <c r="E219" s="33"/>
      <c r="F219" s="34" t="str">
        <f t="shared" si="4"/>
        <v>非表示</v>
      </c>
    </row>
    <row r="220" spans="2:6" s="34" customFormat="1" ht="15" customHeight="1">
      <c r="B220" s="30"/>
      <c r="C220" s="31"/>
      <c r="D220" s="32"/>
      <c r="E220" s="33" t="str">
        <f>MID(調査票入力!$N531,SUM(調査票入力!$P531:S531)+1,調査票入力!T531)</f>
        <v/>
      </c>
      <c r="F220" s="34" t="str">
        <f t="shared" si="4"/>
        <v>非表示</v>
      </c>
    </row>
    <row r="221" spans="2:6" s="34" customFormat="1" ht="15" customHeight="1">
      <c r="B221" s="30"/>
      <c r="C221" s="31"/>
      <c r="D221" s="32"/>
      <c r="E221" s="33" t="str">
        <f>MID(調査票入力!$N531,SUM(調査票入力!$P531:T531)+1,調査票入力!U531)</f>
        <v/>
      </c>
      <c r="F221" s="34" t="str">
        <f t="shared" si="4"/>
        <v>非表示</v>
      </c>
    </row>
    <row r="222" spans="2:6" ht="6" customHeight="1">
      <c r="B222" s="14" t="s">
        <v>323</v>
      </c>
      <c r="C222" s="35"/>
      <c r="D222" s="36"/>
      <c r="F222" s="13" t="str">
        <f t="shared" si="4"/>
        <v>表示</v>
      </c>
    </row>
    <row r="223" spans="2:6" ht="18" customHeight="1">
      <c r="B223" s="29" t="s">
        <v>342</v>
      </c>
      <c r="E223" s="18"/>
      <c r="F223" s="13" t="str">
        <f t="shared" si="4"/>
        <v>表示</v>
      </c>
    </row>
    <row r="224" spans="2:6" s="34" customFormat="1" ht="15" customHeight="1">
      <c r="B224" s="30"/>
      <c r="C224" s="31" t="s">
        <v>278</v>
      </c>
      <c r="D224" s="32" t="str">
        <f>調査票入力!J532&amp;"."&amp;調査票入力!M532</f>
        <v>1.支援不要</v>
      </c>
      <c r="E224" s="33" t="str">
        <f>MID(調査票入力!$N532,1,調査票入力!P532)</f>
        <v/>
      </c>
      <c r="F224" s="34" t="str">
        <f t="shared" si="4"/>
        <v>非表示</v>
      </c>
    </row>
    <row r="225" spans="2:6" s="34" customFormat="1" ht="15" customHeight="1">
      <c r="B225" s="30"/>
      <c r="C225" s="31"/>
      <c r="D225" s="32"/>
      <c r="E225" s="33" t="str">
        <f>MID(調査票入力!$N532,SUM(調査票入力!$P532:P532)+1,調査票入力!Q532)</f>
        <v/>
      </c>
      <c r="F225" s="34" t="str">
        <f t="shared" si="4"/>
        <v>非表示</v>
      </c>
    </row>
    <row r="226" spans="2:6" s="34" customFormat="1" ht="15" customHeight="1">
      <c r="B226" s="30"/>
      <c r="C226" s="31"/>
      <c r="D226" s="32"/>
      <c r="E226" s="33" t="str">
        <f>MID(調査票入力!$N532,SUM(調査票入力!$P532:Q532)+1,調査票入力!R532)</f>
        <v/>
      </c>
      <c r="F226" s="34" t="str">
        <f t="shared" si="4"/>
        <v>非表示</v>
      </c>
    </row>
    <row r="227" spans="2:6" s="34" customFormat="1" ht="15" customHeight="1">
      <c r="B227" s="30"/>
      <c r="C227" s="31"/>
      <c r="D227" s="32"/>
      <c r="E227" s="33" t="str">
        <f>MID(調査票入力!$N532,SUM(調査票入力!$P532:R532)+1,調査票入力!S532)</f>
        <v/>
      </c>
      <c r="F227" s="34" t="str">
        <f t="shared" si="4"/>
        <v>非表示</v>
      </c>
    </row>
    <row r="228" spans="2:6" s="34" customFormat="1" ht="15" customHeight="1">
      <c r="B228" s="30"/>
      <c r="C228" s="31"/>
      <c r="D228" s="32"/>
      <c r="E228" s="33" t="str">
        <f>MID(調査票入力!$N532,SUM(調査票入力!$P532:S532)+1,調査票入力!T532)</f>
        <v/>
      </c>
      <c r="F228" s="34" t="str">
        <f t="shared" si="4"/>
        <v>非表示</v>
      </c>
    </row>
    <row r="229" spans="2:6" s="34" customFormat="1" ht="15" customHeight="1">
      <c r="B229" s="30"/>
      <c r="C229" s="31"/>
      <c r="D229" s="32"/>
      <c r="E229" s="33" t="str">
        <f>MID(調査票入力!$N532,SUM(調査票入力!$P532:T532)+1,調査票入力!U532)</f>
        <v/>
      </c>
      <c r="F229" s="34" t="str">
        <f t="shared" si="4"/>
        <v>非表示</v>
      </c>
    </row>
    <row r="230" spans="2:6" s="34" customFormat="1" ht="15" customHeight="1">
      <c r="B230" s="30"/>
      <c r="C230" s="31" t="s">
        <v>279</v>
      </c>
      <c r="D230" s="32" t="str">
        <f>調査票入力!J533&amp;"."&amp;調査票入力!M533</f>
        <v>1.支援不要</v>
      </c>
      <c r="E230" s="33" t="str">
        <f>MID(調査票入力!$N533,1,調査票入力!P533)</f>
        <v/>
      </c>
      <c r="F230" s="34" t="str">
        <f t="shared" si="4"/>
        <v>非表示</v>
      </c>
    </row>
    <row r="231" spans="2:6" s="34" customFormat="1" ht="15" customHeight="1">
      <c r="B231" s="30"/>
      <c r="C231" s="31"/>
      <c r="D231" s="32"/>
      <c r="E231" s="33" t="str">
        <f>MID(調査票入力!$N533,SUM(調査票入力!$P533:P533)+1,調査票入力!Q533)</f>
        <v/>
      </c>
      <c r="F231" s="34" t="str">
        <f t="shared" si="4"/>
        <v>非表示</v>
      </c>
    </row>
    <row r="232" spans="2:6" s="34" customFormat="1" ht="15" customHeight="1">
      <c r="B232" s="30"/>
      <c r="C232" s="31"/>
      <c r="D232" s="32"/>
      <c r="E232" s="33" t="str">
        <f>MID(調査票入力!$N533,SUM(調査票入力!$P533:Q533)+1,調査票入力!R533)</f>
        <v/>
      </c>
      <c r="F232" s="34" t="str">
        <f t="shared" si="4"/>
        <v>非表示</v>
      </c>
    </row>
    <row r="233" spans="2:6" s="34" customFormat="1" ht="15" customHeight="1">
      <c r="B233" s="30"/>
      <c r="C233" s="31"/>
      <c r="D233" s="32"/>
      <c r="E233" s="33" t="str">
        <f>MID(調査票入力!$N533,SUM(調査票入力!$P533:R533)+1,調査票入力!S533)</f>
        <v/>
      </c>
      <c r="F233" s="34" t="str">
        <f t="shared" si="4"/>
        <v>非表示</v>
      </c>
    </row>
    <row r="234" spans="2:6" s="34" customFormat="1" ht="15" customHeight="1">
      <c r="B234" s="30"/>
      <c r="C234" s="31"/>
      <c r="D234" s="32"/>
      <c r="E234" s="33" t="str">
        <f>MID(調査票入力!$N533,SUM(調査票入力!$P533:S533)+1,調査票入力!T533)</f>
        <v/>
      </c>
      <c r="F234" s="34" t="str">
        <f t="shared" si="4"/>
        <v>非表示</v>
      </c>
    </row>
    <row r="235" spans="2:6" s="34" customFormat="1" ht="15" customHeight="1">
      <c r="B235" s="30"/>
      <c r="C235" s="31"/>
      <c r="D235" s="32"/>
      <c r="E235" s="33" t="str">
        <f>MID(調査票入力!$N533,SUM(調査票入力!$P533:T533)+1,調査票入力!U533)</f>
        <v/>
      </c>
      <c r="F235" s="34" t="str">
        <f t="shared" si="4"/>
        <v>非表示</v>
      </c>
    </row>
    <row r="236" spans="2:6" s="34" customFormat="1" ht="15" customHeight="1">
      <c r="B236" s="30"/>
      <c r="C236" s="31" t="s">
        <v>280</v>
      </c>
      <c r="D236" s="32" t="str">
        <f>調査票入力!J534&amp;"."&amp;調査票入力!M534</f>
        <v>1.支援不要</v>
      </c>
      <c r="E236" s="33" t="str">
        <f>MID(調査票入力!$N534,1,調査票入力!P534)</f>
        <v/>
      </c>
      <c r="F236" s="34" t="str">
        <f t="shared" si="4"/>
        <v>非表示</v>
      </c>
    </row>
    <row r="237" spans="2:6" s="34" customFormat="1" ht="15" customHeight="1">
      <c r="B237" s="30"/>
      <c r="C237" s="31"/>
      <c r="D237" s="32"/>
      <c r="E237" s="33" t="str">
        <f>MID(調査票入力!$N534,SUM(調査票入力!$P534:P534)+1,調査票入力!Q534)</f>
        <v/>
      </c>
      <c r="F237" s="34" t="str">
        <f t="shared" si="4"/>
        <v>非表示</v>
      </c>
    </row>
    <row r="238" spans="2:6" s="34" customFormat="1" ht="15" customHeight="1">
      <c r="B238" s="30"/>
      <c r="C238" s="31"/>
      <c r="D238" s="32"/>
      <c r="E238" s="33" t="str">
        <f>MID(調査票入力!$N534,SUM(調査票入力!$P534:Q534)+1,調査票入力!R534)</f>
        <v/>
      </c>
      <c r="F238" s="34" t="str">
        <f t="shared" si="4"/>
        <v>非表示</v>
      </c>
    </row>
    <row r="239" spans="2:6" s="34" customFormat="1" ht="15" customHeight="1">
      <c r="B239" s="30"/>
      <c r="C239" s="31"/>
      <c r="D239" s="32"/>
      <c r="E239" s="33" t="str">
        <f>MID(調査票入力!$N534,SUM(調査票入力!$P534:R534)+1,調査票入力!S534)</f>
        <v/>
      </c>
      <c r="F239" s="34" t="str">
        <f t="shared" si="4"/>
        <v>非表示</v>
      </c>
    </row>
    <row r="240" spans="2:6" s="34" customFormat="1" ht="15" customHeight="1">
      <c r="B240" s="30"/>
      <c r="C240" s="31"/>
      <c r="D240" s="32"/>
      <c r="E240" s="33" t="str">
        <f>MID(調査票入力!$N534,SUM(調査票入力!$P534:S534)+1,調査票入力!T534)</f>
        <v/>
      </c>
      <c r="F240" s="34" t="str">
        <f t="shared" si="4"/>
        <v>非表示</v>
      </c>
    </row>
    <row r="241" spans="2:6" s="34" customFormat="1" ht="15" customHeight="1">
      <c r="B241" s="30"/>
      <c r="C241" s="31"/>
      <c r="D241" s="32"/>
      <c r="E241" s="33" t="str">
        <f>MID(調査票入力!$N534,SUM(調査票入力!$P534:T534)+1,調査票入力!U534)</f>
        <v/>
      </c>
      <c r="F241" s="34" t="str">
        <f t="shared" si="4"/>
        <v>非表示</v>
      </c>
    </row>
    <row r="242" spans="2:6" s="34" customFormat="1" ht="15" customHeight="1">
      <c r="B242" s="30"/>
      <c r="C242" s="31" t="s">
        <v>281</v>
      </c>
      <c r="D242" s="32" t="str">
        <f>調査票入力!J535&amp;"."&amp;調査票入力!M535</f>
        <v>1.支援不要</v>
      </c>
      <c r="E242" s="33" t="str">
        <f>MID(調査票入力!$N535,1,調査票入力!P535)</f>
        <v/>
      </c>
      <c r="F242" s="34" t="str">
        <f t="shared" si="4"/>
        <v>非表示</v>
      </c>
    </row>
    <row r="243" spans="2:6" s="34" customFormat="1" ht="15" customHeight="1">
      <c r="B243" s="30"/>
      <c r="C243" s="31"/>
      <c r="D243" s="32"/>
      <c r="E243" s="33" t="str">
        <f>MID(調査票入力!$N535,SUM(調査票入力!$P535:P535)+1,調査票入力!Q535)</f>
        <v/>
      </c>
      <c r="F243" s="34" t="str">
        <f t="shared" si="4"/>
        <v>非表示</v>
      </c>
    </row>
    <row r="244" spans="2:6" s="34" customFormat="1" ht="15" customHeight="1">
      <c r="B244" s="30"/>
      <c r="C244" s="31"/>
      <c r="D244" s="32"/>
      <c r="E244" s="33" t="str">
        <f>MID(調査票入力!$N535,SUM(調査票入力!$P535:Q535)+1,調査票入力!R535)</f>
        <v/>
      </c>
      <c r="F244" s="34" t="str">
        <f t="shared" si="4"/>
        <v>非表示</v>
      </c>
    </row>
    <row r="245" spans="2:6" s="34" customFormat="1" ht="15" customHeight="1">
      <c r="B245" s="30"/>
      <c r="C245" s="31"/>
      <c r="D245" s="32"/>
      <c r="E245" s="33" t="str">
        <f>MID(調査票入力!$N535,SUM(調査票入力!$P535:R535)+1,調査票入力!S535)</f>
        <v/>
      </c>
      <c r="F245" s="34" t="str">
        <f t="shared" si="4"/>
        <v>非表示</v>
      </c>
    </row>
    <row r="246" spans="2:6" s="34" customFormat="1" ht="15" customHeight="1">
      <c r="B246" s="30"/>
      <c r="C246" s="31"/>
      <c r="D246" s="32"/>
      <c r="E246" s="33" t="str">
        <f>MID(調査票入力!$N535,SUM(調査票入力!$P535:S535)+1,調査票入力!T535)</f>
        <v/>
      </c>
      <c r="F246" s="34" t="str">
        <f t="shared" si="4"/>
        <v>非表示</v>
      </c>
    </row>
    <row r="247" spans="2:6" s="34" customFormat="1" ht="15" customHeight="1">
      <c r="B247" s="30"/>
      <c r="C247" s="31"/>
      <c r="D247" s="32"/>
      <c r="E247" s="33" t="str">
        <f>MID(調査票入力!$N535,SUM(調査票入力!$P535:T535)+1,調査票入力!U535)</f>
        <v/>
      </c>
      <c r="F247" s="34" t="str">
        <f t="shared" si="4"/>
        <v>非表示</v>
      </c>
    </row>
    <row r="248" spans="2:6" s="34" customFormat="1" ht="15" customHeight="1">
      <c r="B248" s="30"/>
      <c r="C248" s="31" t="s">
        <v>282</v>
      </c>
      <c r="D248" s="32" t="str">
        <f>調査票入力!J536&amp;"."&amp;調査票入力!M536</f>
        <v>1.支援不要</v>
      </c>
      <c r="E248" s="33" t="str">
        <f>MID(調査票入力!$N536,1,調査票入力!P536)</f>
        <v/>
      </c>
      <c r="F248" s="34" t="str">
        <f t="shared" si="4"/>
        <v>非表示</v>
      </c>
    </row>
    <row r="249" spans="2:6" s="34" customFormat="1" ht="15" customHeight="1">
      <c r="B249" s="30"/>
      <c r="C249" s="31"/>
      <c r="D249" s="32"/>
      <c r="E249" s="33" t="str">
        <f>MID(調査票入力!$N536,SUM(調査票入力!$P536:P536)+1,調査票入力!Q536)</f>
        <v/>
      </c>
      <c r="F249" s="34" t="str">
        <f t="shared" si="4"/>
        <v>非表示</v>
      </c>
    </row>
    <row r="250" spans="2:6" s="34" customFormat="1" ht="15" customHeight="1">
      <c r="B250" s="30"/>
      <c r="C250" s="31"/>
      <c r="D250" s="32"/>
      <c r="E250" s="33" t="str">
        <f>MID(調査票入力!$N536,SUM(調査票入力!$P536:Q536)+1,調査票入力!R536)</f>
        <v/>
      </c>
      <c r="F250" s="34" t="str">
        <f t="shared" si="4"/>
        <v>非表示</v>
      </c>
    </row>
    <row r="251" spans="2:6" s="34" customFormat="1" ht="15" customHeight="1">
      <c r="B251" s="30"/>
      <c r="C251" s="31"/>
      <c r="D251" s="32"/>
      <c r="E251" s="33" t="str">
        <f>MID(調査票入力!$N536,SUM(調査票入力!$P536:R536)+1,調査票入力!S536)</f>
        <v/>
      </c>
      <c r="F251" s="34" t="str">
        <f t="shared" si="4"/>
        <v>非表示</v>
      </c>
    </row>
    <row r="252" spans="2:6" s="34" customFormat="1" ht="15" customHeight="1">
      <c r="B252" s="30"/>
      <c r="C252" s="31"/>
      <c r="D252" s="32"/>
      <c r="E252" s="33" t="str">
        <f>MID(調査票入力!$N536,SUM(調査票入力!$P536:S536)+1,調査票入力!T536)</f>
        <v/>
      </c>
      <c r="F252" s="34" t="str">
        <f t="shared" si="4"/>
        <v>非表示</v>
      </c>
    </row>
    <row r="253" spans="2:6" s="34" customFormat="1" ht="15" customHeight="1">
      <c r="B253" s="30"/>
      <c r="C253" s="31"/>
      <c r="D253" s="32"/>
      <c r="E253" s="33" t="str">
        <f>MID(調査票入力!$N536,SUM(調査票入力!$P536:T536)+1,調査票入力!U536)</f>
        <v/>
      </c>
      <c r="F253" s="34" t="str">
        <f t="shared" si="4"/>
        <v>非表示</v>
      </c>
    </row>
    <row r="254" spans="2:6" s="34" customFormat="1" ht="15" customHeight="1">
      <c r="B254" s="30"/>
      <c r="C254" s="31" t="s">
        <v>283</v>
      </c>
      <c r="D254" s="32" t="str">
        <f>調査票入力!J537&amp;"."&amp;調査票入力!M537</f>
        <v>1.支援不要</v>
      </c>
      <c r="E254" s="33" t="str">
        <f>MID(調査票入力!$N537,1,調査票入力!P537)</f>
        <v/>
      </c>
      <c r="F254" s="34" t="str">
        <f t="shared" si="4"/>
        <v>非表示</v>
      </c>
    </row>
    <row r="255" spans="2:6" s="34" customFormat="1" ht="15" customHeight="1">
      <c r="B255" s="30"/>
      <c r="C255" s="31"/>
      <c r="D255" s="32"/>
      <c r="E255" s="33" t="str">
        <f>MID(調査票入力!$N537,SUM(調査票入力!$P537:P537)+1,調査票入力!Q537)</f>
        <v/>
      </c>
      <c r="F255" s="34" t="str">
        <f t="shared" si="4"/>
        <v>非表示</v>
      </c>
    </row>
    <row r="256" spans="2:6" s="34" customFormat="1" ht="15" customHeight="1">
      <c r="B256" s="30"/>
      <c r="C256" s="31"/>
      <c r="D256" s="32"/>
      <c r="E256" s="33" t="str">
        <f>MID(調査票入力!$N537,SUM(調査票入力!$P537:Q537)+1,調査票入力!R537)</f>
        <v/>
      </c>
      <c r="F256" s="34" t="str">
        <f t="shared" si="4"/>
        <v>非表示</v>
      </c>
    </row>
    <row r="257" spans="2:6" s="34" customFormat="1" ht="15" customHeight="1">
      <c r="B257" s="30"/>
      <c r="C257" s="31"/>
      <c r="D257" s="32"/>
      <c r="E257" s="33" t="str">
        <f>MID(調査票入力!$N537,SUM(調査票入力!$P537:R537)+1,調査票入力!S537)</f>
        <v/>
      </c>
      <c r="F257" s="34" t="str">
        <f t="shared" si="4"/>
        <v>非表示</v>
      </c>
    </row>
    <row r="258" spans="2:6" s="34" customFormat="1" ht="15" customHeight="1">
      <c r="B258" s="30"/>
      <c r="C258" s="31"/>
      <c r="D258" s="32"/>
      <c r="E258" s="33" t="str">
        <f>MID(調査票入力!$N537,SUM(調査票入力!$P537:S537)+1,調査票入力!T537)</f>
        <v/>
      </c>
      <c r="F258" s="34" t="str">
        <f t="shared" si="4"/>
        <v>非表示</v>
      </c>
    </row>
    <row r="259" spans="2:6" s="34" customFormat="1" ht="15" customHeight="1">
      <c r="B259" s="30"/>
      <c r="C259" s="31"/>
      <c r="D259" s="32"/>
      <c r="E259" s="33" t="str">
        <f>MID(調査票入力!$N537,SUM(調査票入力!$P537:T537)+1,調査票入力!U537)</f>
        <v/>
      </c>
      <c r="F259" s="34" t="str">
        <f t="shared" si="4"/>
        <v>非表示</v>
      </c>
    </row>
    <row r="260" spans="2:6" s="34" customFormat="1" ht="15" customHeight="1">
      <c r="B260" s="30"/>
      <c r="C260" s="31" t="s">
        <v>284</v>
      </c>
      <c r="D260" s="32" t="str">
        <f>調査票入力!J538&amp;"."&amp;調査票入力!M538</f>
        <v>1.支援不要</v>
      </c>
      <c r="E260" s="33" t="str">
        <f>MID(調査票入力!$N538,1,調査票入力!P538)</f>
        <v/>
      </c>
      <c r="F260" s="34" t="str">
        <f t="shared" si="4"/>
        <v>非表示</v>
      </c>
    </row>
    <row r="261" spans="2:6" s="34" customFormat="1" ht="15" customHeight="1">
      <c r="B261" s="30"/>
      <c r="C261" s="31"/>
      <c r="D261" s="32"/>
      <c r="E261" s="33" t="str">
        <f>MID(調査票入力!$N538,SUM(調査票入力!$P538:P538)+1,調査票入力!Q538)</f>
        <v/>
      </c>
      <c r="F261" s="34" t="str">
        <f t="shared" si="4"/>
        <v>非表示</v>
      </c>
    </row>
    <row r="262" spans="2:6" s="34" customFormat="1" ht="15" customHeight="1">
      <c r="B262" s="30"/>
      <c r="C262" s="31"/>
      <c r="D262" s="32"/>
      <c r="E262" s="33" t="str">
        <f>MID(調査票入力!$N538,SUM(調査票入力!$P538:Q538)+1,調査票入力!R538)</f>
        <v/>
      </c>
      <c r="F262" s="34" t="str">
        <f t="shared" si="4"/>
        <v>非表示</v>
      </c>
    </row>
    <row r="263" spans="2:6" s="34" customFormat="1" ht="15" customHeight="1">
      <c r="B263" s="30"/>
      <c r="C263" s="31"/>
      <c r="D263" s="32"/>
      <c r="E263" s="33" t="str">
        <f>MID(調査票入力!$N538,SUM(調査票入力!$P538:R538)+1,調査票入力!S538)</f>
        <v/>
      </c>
      <c r="F263" s="34" t="str">
        <f t="shared" si="4"/>
        <v>非表示</v>
      </c>
    </row>
    <row r="264" spans="2:6" s="34" customFormat="1" ht="15" customHeight="1">
      <c r="B264" s="30"/>
      <c r="C264" s="31"/>
      <c r="D264" s="32"/>
      <c r="E264" s="33" t="str">
        <f>MID(調査票入力!$N538,SUM(調査票入力!$P538:S538)+1,調査票入力!T538)</f>
        <v/>
      </c>
      <c r="F264" s="34" t="str">
        <f t="shared" si="4"/>
        <v>非表示</v>
      </c>
    </row>
    <row r="265" spans="2:6" s="34" customFormat="1" ht="15" customHeight="1">
      <c r="B265" s="30"/>
      <c r="C265" s="31"/>
      <c r="D265" s="32"/>
      <c r="E265" s="33" t="str">
        <f>MID(調査票入力!$N538,SUM(調査票入力!$P538:T538)+1,調査票入力!U538)</f>
        <v/>
      </c>
      <c r="F265" s="34" t="str">
        <f t="shared" si="4"/>
        <v>非表示</v>
      </c>
    </row>
    <row r="266" spans="2:6" s="34" customFormat="1" ht="15" customHeight="1">
      <c r="B266" s="30"/>
      <c r="C266" s="31" t="s">
        <v>285</v>
      </c>
      <c r="D266" s="32" t="str">
        <f>調査票入力!J539&amp;"."&amp;調査票入力!M539</f>
        <v>1.支援不要</v>
      </c>
      <c r="E266" s="33" t="str">
        <f>MID(調査票入力!$N539,1,調査票入力!P539)</f>
        <v/>
      </c>
      <c r="F266" s="34" t="str">
        <f t="shared" si="4"/>
        <v>非表示</v>
      </c>
    </row>
    <row r="267" spans="2:6" s="34" customFormat="1" ht="15" customHeight="1">
      <c r="B267" s="30"/>
      <c r="C267" s="31"/>
      <c r="D267" s="32"/>
      <c r="E267" s="33" t="str">
        <f>MID(調査票入力!$N539,SUM(調査票入力!$P539:P539)+1,調査票入力!Q539)</f>
        <v/>
      </c>
      <c r="F267" s="34" t="str">
        <f t="shared" si="4"/>
        <v>非表示</v>
      </c>
    </row>
    <row r="268" spans="2:6" s="34" customFormat="1" ht="15" customHeight="1">
      <c r="B268" s="30"/>
      <c r="C268" s="31"/>
      <c r="D268" s="32"/>
      <c r="E268" s="33" t="str">
        <f>MID(調査票入力!$N539,SUM(調査票入力!$P539:Q539)+1,調査票入力!R539)</f>
        <v/>
      </c>
      <c r="F268" s="34" t="str">
        <f t="shared" si="4"/>
        <v>非表示</v>
      </c>
    </row>
    <row r="269" spans="2:6" s="34" customFormat="1" ht="15" customHeight="1">
      <c r="B269" s="30"/>
      <c r="C269" s="31"/>
      <c r="D269" s="32"/>
      <c r="E269" s="33" t="str">
        <f>MID(調査票入力!$N539,SUM(調査票入力!$P539:R539)+1,調査票入力!S539)</f>
        <v/>
      </c>
      <c r="F269" s="34" t="str">
        <f t="shared" si="4"/>
        <v>非表示</v>
      </c>
    </row>
    <row r="270" spans="2:6" s="34" customFormat="1" ht="15" customHeight="1">
      <c r="B270" s="30"/>
      <c r="C270" s="31"/>
      <c r="D270" s="32"/>
      <c r="E270" s="33" t="str">
        <f>MID(調査票入力!$N539,SUM(調査票入力!$P539:S539)+1,調査票入力!T539)</f>
        <v/>
      </c>
      <c r="F270" s="34" t="str">
        <f t="shared" si="4"/>
        <v>非表示</v>
      </c>
    </row>
    <row r="271" spans="2:6" s="34" customFormat="1" ht="15" customHeight="1">
      <c r="B271" s="30"/>
      <c r="C271" s="31"/>
      <c r="D271" s="32"/>
      <c r="E271" s="33" t="str">
        <f>MID(調査票入力!$N539,SUM(調査票入力!$P539:T539)+1,調査票入力!U539)</f>
        <v/>
      </c>
      <c r="F271" s="34" t="str">
        <f t="shared" si="4"/>
        <v>非表示</v>
      </c>
    </row>
    <row r="272" spans="2:6" s="34" customFormat="1" ht="15" customHeight="1">
      <c r="B272" s="30"/>
      <c r="C272" s="31" t="s">
        <v>286</v>
      </c>
      <c r="D272" s="32" t="str">
        <f>調査票入力!J540&amp;"."&amp;調査票入力!M540</f>
        <v>1.支援不要</v>
      </c>
      <c r="E272" s="33" t="str">
        <f>MID(調査票入力!$N540,1,調査票入力!P540)</f>
        <v/>
      </c>
      <c r="F272" s="34" t="str">
        <f t="shared" si="4"/>
        <v>非表示</v>
      </c>
    </row>
    <row r="273" spans="2:6" s="34" customFormat="1" ht="15" customHeight="1">
      <c r="B273" s="30"/>
      <c r="C273" s="31"/>
      <c r="D273" s="32"/>
      <c r="E273" s="33" t="str">
        <f>MID(調査票入力!$N540,SUM(調査票入力!$P540:P540)+1,調査票入力!Q540)</f>
        <v/>
      </c>
      <c r="F273" s="34" t="str">
        <f t="shared" si="4"/>
        <v>非表示</v>
      </c>
    </row>
    <row r="274" spans="2:6" s="34" customFormat="1" ht="15" customHeight="1">
      <c r="B274" s="30"/>
      <c r="C274" s="31"/>
      <c r="D274" s="32"/>
      <c r="E274" s="33" t="str">
        <f>MID(調査票入力!$N540,SUM(調査票入力!$P540:Q540)+1,調査票入力!R540)</f>
        <v/>
      </c>
      <c r="F274" s="34" t="str">
        <f t="shared" si="4"/>
        <v>非表示</v>
      </c>
    </row>
    <row r="275" spans="2:6" s="34" customFormat="1" ht="15" customHeight="1">
      <c r="B275" s="30"/>
      <c r="C275" s="31"/>
      <c r="D275" s="32"/>
      <c r="E275" s="33" t="str">
        <f>MID(調査票入力!$N540,SUM(調査票入力!$P540:R540)+1,調査票入力!S540)</f>
        <v/>
      </c>
      <c r="F275" s="34" t="str">
        <f t="shared" si="4"/>
        <v>非表示</v>
      </c>
    </row>
    <row r="276" spans="2:6" s="34" customFormat="1" ht="15" customHeight="1">
      <c r="B276" s="30"/>
      <c r="C276" s="31"/>
      <c r="D276" s="32"/>
      <c r="E276" s="33" t="str">
        <f>MID(調査票入力!$N540,SUM(調査票入力!$P540:S540)+1,調査票入力!T540)</f>
        <v/>
      </c>
      <c r="F276" s="34" t="str">
        <f t="shared" si="4"/>
        <v>非表示</v>
      </c>
    </row>
    <row r="277" spans="2:6" s="34" customFormat="1" ht="15" customHeight="1">
      <c r="B277" s="30"/>
      <c r="C277" s="31"/>
      <c r="D277" s="32"/>
      <c r="E277" s="33" t="str">
        <f>MID(調査票入力!$N540,SUM(調査票入力!$P540:T540)+1,調査票入力!U540)</f>
        <v/>
      </c>
      <c r="F277" s="34" t="str">
        <f t="shared" si="4"/>
        <v>非表示</v>
      </c>
    </row>
    <row r="278" spans="2:6" s="34" customFormat="1" ht="15" customHeight="1">
      <c r="B278" s="30"/>
      <c r="C278" s="31" t="s">
        <v>287</v>
      </c>
      <c r="D278" s="32" t="str">
        <f>調査票入力!J541&amp;"."&amp;調査票入力!M541</f>
        <v>1.支援不要</v>
      </c>
      <c r="E278" s="33" t="str">
        <f>MID(調査票入力!$N541,1,調査票入力!P541)</f>
        <v/>
      </c>
      <c r="F278" s="34" t="str">
        <f t="shared" si="4"/>
        <v>非表示</v>
      </c>
    </row>
    <row r="279" spans="2:6" s="34" customFormat="1" ht="15" customHeight="1">
      <c r="B279" s="30"/>
      <c r="C279" s="31"/>
      <c r="D279" s="32"/>
      <c r="E279" s="33" t="str">
        <f>MID(調査票入力!$N541,SUM(調査票入力!$P541:P541)+1,調査票入力!Q541)</f>
        <v/>
      </c>
      <c r="F279" s="34" t="str">
        <f t="shared" si="4"/>
        <v>非表示</v>
      </c>
    </row>
    <row r="280" spans="2:6" s="34" customFormat="1" ht="15" customHeight="1">
      <c r="B280" s="30"/>
      <c r="C280" s="31"/>
      <c r="D280" s="32"/>
      <c r="E280" s="33" t="str">
        <f>MID(調査票入力!$N541,SUM(調査票入力!$P541:Q541)+1,調査票入力!R541)</f>
        <v/>
      </c>
      <c r="F280" s="34" t="str">
        <f t="shared" si="4"/>
        <v>非表示</v>
      </c>
    </row>
    <row r="281" spans="2:6" s="34" customFormat="1" ht="15" customHeight="1">
      <c r="B281" s="30"/>
      <c r="C281" s="31"/>
      <c r="D281" s="32"/>
      <c r="E281" s="33" t="str">
        <f>MID(調査票入力!$N541,SUM(調査票入力!$P541:R541)+1,調査票入力!S541)</f>
        <v/>
      </c>
      <c r="F281" s="34" t="str">
        <f t="shared" ref="F281:F344" si="5">IF(OR(B281&lt;&gt;"",E281&lt;&gt;""),"表示","非表示")</f>
        <v>非表示</v>
      </c>
    </row>
    <row r="282" spans="2:6" s="34" customFormat="1" ht="15" customHeight="1">
      <c r="B282" s="30"/>
      <c r="C282" s="31"/>
      <c r="D282" s="32"/>
      <c r="E282" s="33" t="str">
        <f>MID(調査票入力!$N541,SUM(調査票入力!$P541:S541)+1,調査票入力!T541)</f>
        <v/>
      </c>
      <c r="F282" s="34" t="str">
        <f t="shared" si="5"/>
        <v>非表示</v>
      </c>
    </row>
    <row r="283" spans="2:6" s="34" customFormat="1" ht="15" customHeight="1">
      <c r="B283" s="30"/>
      <c r="C283" s="31"/>
      <c r="D283" s="32"/>
      <c r="E283" s="33" t="str">
        <f>MID(調査票入力!$N541,SUM(調査票入力!$P541:T541)+1,調査票入力!U541)</f>
        <v/>
      </c>
      <c r="F283" s="34" t="str">
        <f t="shared" si="5"/>
        <v>非表示</v>
      </c>
    </row>
    <row r="284" spans="2:6" s="34" customFormat="1" ht="15" customHeight="1">
      <c r="B284" s="30"/>
      <c r="C284" s="31" t="s">
        <v>288</v>
      </c>
      <c r="D284" s="32" t="str">
        <f>調査票入力!J542&amp;"."&amp;調査票入力!M542</f>
        <v>1.支援不要</v>
      </c>
      <c r="E284" s="33" t="str">
        <f>MID(調査票入力!$N542,1,調査票入力!P542)</f>
        <v/>
      </c>
      <c r="F284" s="34" t="str">
        <f t="shared" si="5"/>
        <v>非表示</v>
      </c>
    </row>
    <row r="285" spans="2:6" s="34" customFormat="1" ht="15" customHeight="1">
      <c r="B285" s="30"/>
      <c r="C285" s="31"/>
      <c r="D285" s="32"/>
      <c r="E285" s="33" t="str">
        <f>MID(調査票入力!$N542,SUM(調査票入力!$P542:P542)+1,調査票入力!Q542)</f>
        <v/>
      </c>
      <c r="F285" s="34" t="str">
        <f t="shared" si="5"/>
        <v>非表示</v>
      </c>
    </row>
    <row r="286" spans="2:6" s="34" customFormat="1" ht="15" customHeight="1">
      <c r="B286" s="30"/>
      <c r="C286" s="31"/>
      <c r="D286" s="32"/>
      <c r="E286" s="33" t="str">
        <f>MID(調査票入力!$N542,SUM(調査票入力!$P542:Q542)+1,調査票入力!R542)</f>
        <v/>
      </c>
      <c r="F286" s="34" t="str">
        <f t="shared" si="5"/>
        <v>非表示</v>
      </c>
    </row>
    <row r="287" spans="2:6" s="34" customFormat="1" ht="15" customHeight="1">
      <c r="B287" s="30"/>
      <c r="C287" s="31"/>
      <c r="D287" s="32"/>
      <c r="E287" s="33" t="str">
        <f>MID(調査票入力!$N542,SUM(調査票入力!$P542:R542)+1,調査票入力!S542)</f>
        <v/>
      </c>
      <c r="F287" s="34" t="str">
        <f t="shared" si="5"/>
        <v>非表示</v>
      </c>
    </row>
    <row r="288" spans="2:6" s="34" customFormat="1" ht="15" customHeight="1">
      <c r="B288" s="30"/>
      <c r="C288" s="31"/>
      <c r="D288" s="32"/>
      <c r="E288" s="33" t="str">
        <f>MID(調査票入力!$N542,SUM(調査票入力!$P542:S542)+1,調査票入力!T542)</f>
        <v/>
      </c>
      <c r="F288" s="34" t="str">
        <f t="shared" si="5"/>
        <v>非表示</v>
      </c>
    </row>
    <row r="289" spans="2:6" s="34" customFormat="1" ht="15" customHeight="1">
      <c r="B289" s="30"/>
      <c r="C289" s="31"/>
      <c r="D289" s="32"/>
      <c r="E289" s="33" t="str">
        <f>MID(調査票入力!$N542,SUM(調査票入力!$P542:T542)+1,調査票入力!U542)</f>
        <v/>
      </c>
      <c r="F289" s="34" t="str">
        <f t="shared" si="5"/>
        <v>非表示</v>
      </c>
    </row>
    <row r="290" spans="2:6" s="34" customFormat="1" ht="15" customHeight="1">
      <c r="B290" s="30"/>
      <c r="C290" s="31" t="s">
        <v>289</v>
      </c>
      <c r="D290" s="32" t="str">
        <f>調査票入力!J543&amp;"."&amp;調査票入力!M543</f>
        <v>1.支援不要</v>
      </c>
      <c r="E290" s="33" t="str">
        <f>MID(調査票入力!$N543,1,調査票入力!P543)</f>
        <v/>
      </c>
      <c r="F290" s="34" t="str">
        <f t="shared" si="5"/>
        <v>非表示</v>
      </c>
    </row>
    <row r="291" spans="2:6" s="34" customFormat="1" ht="15" customHeight="1">
      <c r="B291" s="30"/>
      <c r="C291" s="31"/>
      <c r="D291" s="32"/>
      <c r="E291" s="33" t="str">
        <f>MID(調査票入力!$N543,SUM(調査票入力!$P543:P543)+1,調査票入力!Q543)</f>
        <v/>
      </c>
      <c r="F291" s="34" t="str">
        <f t="shared" si="5"/>
        <v>非表示</v>
      </c>
    </row>
    <row r="292" spans="2:6" s="34" customFormat="1" ht="15" customHeight="1">
      <c r="B292" s="30"/>
      <c r="C292" s="31"/>
      <c r="D292" s="32"/>
      <c r="E292" s="33" t="str">
        <f>MID(調査票入力!$N543,SUM(調査票入力!$P543:Q543)+1,調査票入力!R543)</f>
        <v/>
      </c>
      <c r="F292" s="34" t="str">
        <f t="shared" si="5"/>
        <v>非表示</v>
      </c>
    </row>
    <row r="293" spans="2:6" s="34" customFormat="1" ht="15" customHeight="1">
      <c r="B293" s="30"/>
      <c r="C293" s="31"/>
      <c r="D293" s="32"/>
      <c r="E293" s="33" t="str">
        <f>MID(調査票入力!$N543,SUM(調査票入力!$P543:R543)+1,調査票入力!S543)</f>
        <v/>
      </c>
      <c r="F293" s="34" t="str">
        <f t="shared" si="5"/>
        <v>非表示</v>
      </c>
    </row>
    <row r="294" spans="2:6" s="34" customFormat="1" ht="15" customHeight="1">
      <c r="B294" s="30"/>
      <c r="C294" s="31"/>
      <c r="D294" s="32"/>
      <c r="E294" s="33" t="str">
        <f>MID(調査票入力!$N543,SUM(調査票入力!$P543:S543)+1,調査票入力!T543)</f>
        <v/>
      </c>
      <c r="F294" s="34" t="str">
        <f t="shared" si="5"/>
        <v>非表示</v>
      </c>
    </row>
    <row r="295" spans="2:6" s="34" customFormat="1" ht="15" customHeight="1">
      <c r="B295" s="30"/>
      <c r="C295" s="31"/>
      <c r="D295" s="32"/>
      <c r="E295" s="33" t="str">
        <f>MID(調査票入力!$N543,SUM(調査票入力!$P543:T543)+1,調査票入力!U543)</f>
        <v/>
      </c>
      <c r="F295" s="34" t="str">
        <f t="shared" si="5"/>
        <v>非表示</v>
      </c>
    </row>
    <row r="296" spans="2:6" s="34" customFormat="1" ht="15" customHeight="1">
      <c r="B296" s="30"/>
      <c r="C296" s="31" t="s">
        <v>290</v>
      </c>
      <c r="D296" s="32" t="str">
        <f>調査票入力!J544&amp;"."&amp;調査票入力!M544</f>
        <v>1.支援不要</v>
      </c>
      <c r="E296" s="33" t="str">
        <f>MID(調査票入力!$N544,1,調査票入力!P544)</f>
        <v/>
      </c>
      <c r="F296" s="34" t="str">
        <f t="shared" si="5"/>
        <v>非表示</v>
      </c>
    </row>
    <row r="297" spans="2:6" s="34" customFormat="1" ht="15" customHeight="1">
      <c r="B297" s="30"/>
      <c r="C297" s="31"/>
      <c r="D297" s="32"/>
      <c r="E297" s="33" t="str">
        <f>MID(調査票入力!$N544,SUM(調査票入力!$P544:P544)+1,調査票入力!Q544)</f>
        <v/>
      </c>
      <c r="F297" s="34" t="str">
        <f t="shared" si="5"/>
        <v>非表示</v>
      </c>
    </row>
    <row r="298" spans="2:6" s="34" customFormat="1" ht="15" customHeight="1">
      <c r="B298" s="30"/>
      <c r="C298" s="31"/>
      <c r="D298" s="32"/>
      <c r="E298" s="33" t="str">
        <f>MID(調査票入力!$N544,SUM(調査票入力!$P544:Q544)+1,調査票入力!R544)</f>
        <v/>
      </c>
      <c r="F298" s="34" t="str">
        <f t="shared" si="5"/>
        <v>非表示</v>
      </c>
    </row>
    <row r="299" spans="2:6" s="34" customFormat="1" ht="15" customHeight="1">
      <c r="B299" s="30"/>
      <c r="C299" s="31"/>
      <c r="D299" s="32"/>
      <c r="E299" s="33" t="str">
        <f>MID(調査票入力!$N544,SUM(調査票入力!$P544:R544)+1,調査票入力!S544)</f>
        <v/>
      </c>
      <c r="F299" s="34" t="str">
        <f t="shared" si="5"/>
        <v>非表示</v>
      </c>
    </row>
    <row r="300" spans="2:6" s="34" customFormat="1" ht="15" customHeight="1">
      <c r="B300" s="30"/>
      <c r="C300" s="31"/>
      <c r="D300" s="32"/>
      <c r="E300" s="33" t="str">
        <f>MID(調査票入力!$N544,SUM(調査票入力!$P544:S544)+1,調査票入力!T544)</f>
        <v/>
      </c>
      <c r="F300" s="34" t="str">
        <f t="shared" si="5"/>
        <v>非表示</v>
      </c>
    </row>
    <row r="301" spans="2:6" s="34" customFormat="1" ht="15" customHeight="1">
      <c r="B301" s="30"/>
      <c r="C301" s="31"/>
      <c r="D301" s="32"/>
      <c r="E301" s="33" t="str">
        <f>MID(調査票入力!$N544,SUM(調査票入力!$P544:T544)+1,調査票入力!U544)</f>
        <v/>
      </c>
      <c r="F301" s="34" t="str">
        <f t="shared" si="5"/>
        <v>非表示</v>
      </c>
    </row>
    <row r="302" spans="2:6" s="34" customFormat="1" ht="15" customHeight="1">
      <c r="B302" s="30"/>
      <c r="C302" s="31" t="s">
        <v>291</v>
      </c>
      <c r="D302" s="32" t="str">
        <f>調査票入力!J545&amp;"."&amp;調査票入力!M545</f>
        <v>1.支援不要</v>
      </c>
      <c r="E302" s="33" t="str">
        <f>MID(調査票入力!$N545,1,調査票入力!P545)</f>
        <v/>
      </c>
      <c r="F302" s="34" t="str">
        <f t="shared" si="5"/>
        <v>非表示</v>
      </c>
    </row>
    <row r="303" spans="2:6" s="34" customFormat="1" ht="15" customHeight="1">
      <c r="B303" s="30"/>
      <c r="C303" s="31"/>
      <c r="D303" s="32"/>
      <c r="E303" s="33" t="str">
        <f>MID(調査票入力!$N545,SUM(調査票入力!$P545:P545)+1,調査票入力!Q545)</f>
        <v/>
      </c>
      <c r="F303" s="34" t="str">
        <f t="shared" si="5"/>
        <v>非表示</v>
      </c>
    </row>
    <row r="304" spans="2:6" s="34" customFormat="1" ht="15" customHeight="1">
      <c r="B304" s="30"/>
      <c r="C304" s="31"/>
      <c r="D304" s="32"/>
      <c r="E304" s="33" t="str">
        <f>MID(調査票入力!$N545,SUM(調査票入力!$P545:Q545)+1,調査票入力!R545)</f>
        <v/>
      </c>
      <c r="F304" s="34" t="str">
        <f t="shared" si="5"/>
        <v>非表示</v>
      </c>
    </row>
    <row r="305" spans="2:6" s="34" customFormat="1" ht="15" customHeight="1">
      <c r="B305" s="30"/>
      <c r="C305" s="31"/>
      <c r="D305" s="32"/>
      <c r="E305" s="33" t="str">
        <f>MID(調査票入力!$N545,SUM(調査票入力!$P545:R545)+1,調査票入力!S545)</f>
        <v/>
      </c>
      <c r="F305" s="34" t="str">
        <f t="shared" si="5"/>
        <v>非表示</v>
      </c>
    </row>
    <row r="306" spans="2:6" s="34" customFormat="1" ht="15" customHeight="1">
      <c r="B306" s="30"/>
      <c r="C306" s="31"/>
      <c r="D306" s="32"/>
      <c r="E306" s="33" t="str">
        <f>MID(調査票入力!$N545,SUM(調査票入力!$P545:S545)+1,調査票入力!T545)</f>
        <v/>
      </c>
      <c r="F306" s="34" t="str">
        <f t="shared" si="5"/>
        <v>非表示</v>
      </c>
    </row>
    <row r="307" spans="2:6" s="34" customFormat="1" ht="15" customHeight="1">
      <c r="B307" s="30"/>
      <c r="C307" s="31"/>
      <c r="D307" s="32"/>
      <c r="E307" s="33" t="str">
        <f>MID(調査票入力!$N545,SUM(調査票入力!$P545:T545)+1,調査票入力!U545)</f>
        <v/>
      </c>
      <c r="F307" s="34" t="str">
        <f t="shared" si="5"/>
        <v>非表示</v>
      </c>
    </row>
    <row r="308" spans="2:6" s="34" customFormat="1" ht="15" customHeight="1">
      <c r="B308" s="30"/>
      <c r="C308" s="31" t="s">
        <v>292</v>
      </c>
      <c r="D308" s="32" t="str">
        <f>調査票入力!J546&amp;"."&amp;調査票入力!M546</f>
        <v>1.支援不要</v>
      </c>
      <c r="E308" s="33" t="str">
        <f>MID(調査票入力!$N546,1,調査票入力!P546)</f>
        <v/>
      </c>
      <c r="F308" s="34" t="str">
        <f t="shared" si="5"/>
        <v>非表示</v>
      </c>
    </row>
    <row r="309" spans="2:6" s="34" customFormat="1" ht="15" customHeight="1">
      <c r="B309" s="30"/>
      <c r="C309" s="31"/>
      <c r="D309" s="32"/>
      <c r="E309" s="33" t="str">
        <f>MID(調査票入力!$N546,SUM(調査票入力!$P546:P546)+1,調査票入力!Q546)</f>
        <v/>
      </c>
      <c r="F309" s="34" t="str">
        <f t="shared" si="5"/>
        <v>非表示</v>
      </c>
    </row>
    <row r="310" spans="2:6" s="34" customFormat="1" ht="15" customHeight="1">
      <c r="B310" s="30"/>
      <c r="C310" s="31"/>
      <c r="D310" s="32"/>
      <c r="E310" s="33" t="str">
        <f>MID(調査票入力!$N546,SUM(調査票入力!$P546:Q546)+1,調査票入力!R546)</f>
        <v/>
      </c>
      <c r="F310" s="34" t="str">
        <f t="shared" si="5"/>
        <v>非表示</v>
      </c>
    </row>
    <row r="311" spans="2:6" s="34" customFormat="1" ht="15" customHeight="1">
      <c r="B311" s="30"/>
      <c r="C311" s="31"/>
      <c r="D311" s="32"/>
      <c r="E311" s="33" t="str">
        <f>MID(調査票入力!$N546,SUM(調査票入力!$P546:R546)+1,調査票入力!S546)</f>
        <v/>
      </c>
      <c r="F311" s="34" t="str">
        <f t="shared" si="5"/>
        <v>非表示</v>
      </c>
    </row>
    <row r="312" spans="2:6" s="34" customFormat="1" ht="15" customHeight="1">
      <c r="B312" s="30"/>
      <c r="C312" s="31"/>
      <c r="D312" s="32"/>
      <c r="E312" s="33" t="str">
        <f>MID(調査票入力!$N546,SUM(調査票入力!$P546:S546)+1,調査票入力!T546)</f>
        <v/>
      </c>
      <c r="F312" s="34" t="str">
        <f t="shared" si="5"/>
        <v>非表示</v>
      </c>
    </row>
    <row r="313" spans="2:6" s="34" customFormat="1" ht="15" customHeight="1">
      <c r="B313" s="30"/>
      <c r="C313" s="31"/>
      <c r="D313" s="32"/>
      <c r="E313" s="33" t="str">
        <f>MID(調査票入力!$N546,SUM(調査票入力!$P546:T546)+1,調査票入力!U546)</f>
        <v/>
      </c>
      <c r="F313" s="34" t="str">
        <f t="shared" si="5"/>
        <v>非表示</v>
      </c>
    </row>
    <row r="314" spans="2:6" s="34" customFormat="1" ht="15" customHeight="1">
      <c r="B314" s="30"/>
      <c r="C314" s="31" t="s">
        <v>293</v>
      </c>
      <c r="D314" s="32" t="str">
        <f>調査票入力!J547&amp;"."&amp;調査票入力!M547</f>
        <v>1.支援不要</v>
      </c>
      <c r="E314" s="33" t="str">
        <f>MID(調査票入力!$N547,1,調査票入力!P547)</f>
        <v/>
      </c>
      <c r="F314" s="34" t="str">
        <f t="shared" si="5"/>
        <v>非表示</v>
      </c>
    </row>
    <row r="315" spans="2:6" s="34" customFormat="1" ht="15" customHeight="1">
      <c r="B315" s="30"/>
      <c r="C315" s="31"/>
      <c r="D315" s="32"/>
      <c r="E315" s="33" t="str">
        <f>MID(調査票入力!$N547,SUM(調査票入力!$P547:P547)+1,調査票入力!Q547)</f>
        <v/>
      </c>
      <c r="F315" s="34" t="str">
        <f t="shared" si="5"/>
        <v>非表示</v>
      </c>
    </row>
    <row r="316" spans="2:6" s="34" customFormat="1" ht="15" customHeight="1">
      <c r="B316" s="30"/>
      <c r="C316" s="31"/>
      <c r="D316" s="32"/>
      <c r="E316" s="33" t="str">
        <f>MID(調査票入力!$N547,SUM(調査票入力!$P547:Q547)+1,調査票入力!R547)</f>
        <v/>
      </c>
      <c r="F316" s="34" t="str">
        <f t="shared" si="5"/>
        <v>非表示</v>
      </c>
    </row>
    <row r="317" spans="2:6" s="34" customFormat="1" ht="15" customHeight="1">
      <c r="B317" s="30"/>
      <c r="C317" s="31"/>
      <c r="D317" s="32"/>
      <c r="E317" s="33" t="str">
        <f>MID(調査票入力!$N547,SUM(調査票入力!$P547:R547)+1,調査票入力!S547)</f>
        <v/>
      </c>
      <c r="F317" s="34" t="str">
        <f t="shared" si="5"/>
        <v>非表示</v>
      </c>
    </row>
    <row r="318" spans="2:6" s="34" customFormat="1" ht="15" customHeight="1">
      <c r="B318" s="30"/>
      <c r="C318" s="31"/>
      <c r="D318" s="32"/>
      <c r="E318" s="33" t="str">
        <f>MID(調査票入力!$N547,SUM(調査票入力!$P547:S547)+1,調査票入力!T547)</f>
        <v/>
      </c>
      <c r="F318" s="34" t="str">
        <f t="shared" si="5"/>
        <v>非表示</v>
      </c>
    </row>
    <row r="319" spans="2:6" s="34" customFormat="1" ht="15" customHeight="1">
      <c r="B319" s="30"/>
      <c r="C319" s="31"/>
      <c r="D319" s="32"/>
      <c r="E319" s="33" t="str">
        <f>MID(調査票入力!$N547,SUM(調査票入力!$P547:T547)+1,調査票入力!U547)</f>
        <v/>
      </c>
      <c r="F319" s="34" t="str">
        <f t="shared" si="5"/>
        <v>非表示</v>
      </c>
    </row>
    <row r="320" spans="2:6" s="34" customFormat="1" ht="15" customHeight="1">
      <c r="B320" s="30"/>
      <c r="C320" s="31" t="s">
        <v>294</v>
      </c>
      <c r="D320" s="32" t="str">
        <f>調査票入力!J548&amp;"."&amp;調査票入力!M548</f>
        <v>1.支援不要</v>
      </c>
      <c r="E320" s="33" t="str">
        <f>MID(調査票入力!$N548,1,調査票入力!P548)</f>
        <v/>
      </c>
      <c r="F320" s="34" t="str">
        <f t="shared" si="5"/>
        <v>非表示</v>
      </c>
    </row>
    <row r="321" spans="2:6" s="34" customFormat="1" ht="15" customHeight="1">
      <c r="B321" s="30"/>
      <c r="C321" s="31"/>
      <c r="D321" s="32"/>
      <c r="E321" s="33" t="str">
        <f>MID(調査票入力!$N548,SUM(調査票入力!$P548:P548)+1,調査票入力!Q548)</f>
        <v/>
      </c>
      <c r="F321" s="34" t="str">
        <f t="shared" si="5"/>
        <v>非表示</v>
      </c>
    </row>
    <row r="322" spans="2:6" s="34" customFormat="1" ht="15" customHeight="1">
      <c r="B322" s="30"/>
      <c r="C322" s="31"/>
      <c r="D322" s="32"/>
      <c r="E322" s="33" t="str">
        <f>MID(調査票入力!$N548,SUM(調査票入力!$P548:Q548)+1,調査票入力!R548)</f>
        <v/>
      </c>
      <c r="F322" s="34" t="str">
        <f t="shared" si="5"/>
        <v>非表示</v>
      </c>
    </row>
    <row r="323" spans="2:6" s="34" customFormat="1" ht="15" customHeight="1">
      <c r="B323" s="30"/>
      <c r="C323" s="31"/>
      <c r="D323" s="32"/>
      <c r="E323" s="33" t="str">
        <f>MID(調査票入力!$N548,SUM(調査票入力!$P548:R548)+1,調査票入力!S548)</f>
        <v/>
      </c>
      <c r="F323" s="34" t="str">
        <f t="shared" si="5"/>
        <v>非表示</v>
      </c>
    </row>
    <row r="324" spans="2:6" s="34" customFormat="1" ht="15" customHeight="1">
      <c r="B324" s="30"/>
      <c r="C324" s="31"/>
      <c r="D324" s="32"/>
      <c r="E324" s="33" t="str">
        <f>MID(調査票入力!$N548,SUM(調査票入力!$P548:S548)+1,調査票入力!T548)</f>
        <v/>
      </c>
      <c r="F324" s="34" t="str">
        <f t="shared" si="5"/>
        <v>非表示</v>
      </c>
    </row>
    <row r="325" spans="2:6" s="34" customFormat="1" ht="15" customHeight="1">
      <c r="B325" s="30"/>
      <c r="C325" s="31"/>
      <c r="D325" s="32"/>
      <c r="E325" s="33" t="str">
        <f>MID(調査票入力!$N548,SUM(調査票入力!$P548:T548)+1,調査票入力!U548)</f>
        <v/>
      </c>
      <c r="F325" s="34" t="str">
        <f t="shared" si="5"/>
        <v>非表示</v>
      </c>
    </row>
    <row r="326" spans="2:6" s="34" customFormat="1" ht="15" customHeight="1">
      <c r="B326" s="30"/>
      <c r="C326" s="31" t="s">
        <v>295</v>
      </c>
      <c r="D326" s="32" t="str">
        <f>調査票入力!J549&amp;"."&amp;調査票入力!M549</f>
        <v>1.支援不要</v>
      </c>
      <c r="E326" s="33" t="str">
        <f>MID(調査票入力!$N549,1,調査票入力!P549)</f>
        <v/>
      </c>
      <c r="F326" s="34" t="str">
        <f t="shared" si="5"/>
        <v>非表示</v>
      </c>
    </row>
    <row r="327" spans="2:6" s="34" customFormat="1" ht="15" customHeight="1">
      <c r="B327" s="30"/>
      <c r="C327" s="31"/>
      <c r="D327" s="32"/>
      <c r="E327" s="33" t="str">
        <f>MID(調査票入力!$N549,SUM(調査票入力!$P549:P549)+1,調査票入力!Q549)</f>
        <v/>
      </c>
      <c r="F327" s="34" t="str">
        <f t="shared" si="5"/>
        <v>非表示</v>
      </c>
    </row>
    <row r="328" spans="2:6" s="34" customFormat="1" ht="15" customHeight="1">
      <c r="B328" s="30"/>
      <c r="C328" s="31"/>
      <c r="D328" s="32"/>
      <c r="E328" s="33" t="str">
        <f>MID(調査票入力!$N549,SUM(調査票入力!$P549:Q549)+1,調査票入力!R549)</f>
        <v/>
      </c>
      <c r="F328" s="34" t="str">
        <f t="shared" si="5"/>
        <v>非表示</v>
      </c>
    </row>
    <row r="329" spans="2:6" s="34" customFormat="1" ht="15" customHeight="1">
      <c r="B329" s="30"/>
      <c r="C329" s="31"/>
      <c r="D329" s="32"/>
      <c r="E329" s="33" t="str">
        <f>MID(調査票入力!$N549,SUM(調査票入力!$P549:R549)+1,調査票入力!S549)</f>
        <v/>
      </c>
      <c r="F329" s="34" t="str">
        <f t="shared" si="5"/>
        <v>非表示</v>
      </c>
    </row>
    <row r="330" spans="2:6" s="34" customFormat="1" ht="15" customHeight="1">
      <c r="B330" s="30"/>
      <c r="C330" s="31"/>
      <c r="D330" s="32"/>
      <c r="E330" s="33" t="str">
        <f>MID(調査票入力!$N549,SUM(調査票入力!$P549:S549)+1,調査票入力!T549)</f>
        <v/>
      </c>
      <c r="F330" s="34" t="str">
        <f t="shared" si="5"/>
        <v>非表示</v>
      </c>
    </row>
    <row r="331" spans="2:6" s="34" customFormat="1" ht="15" customHeight="1">
      <c r="B331" s="30"/>
      <c r="C331" s="31"/>
      <c r="D331" s="32"/>
      <c r="E331" s="33" t="str">
        <f>MID(調査票入力!$N549,SUM(調査票入力!$P549:T549)+1,調査票入力!U549)</f>
        <v/>
      </c>
      <c r="F331" s="34" t="str">
        <f t="shared" si="5"/>
        <v>非表示</v>
      </c>
    </row>
    <row r="332" spans="2:6" s="34" customFormat="1" ht="15" customHeight="1">
      <c r="B332" s="30"/>
      <c r="C332" s="31" t="s">
        <v>296</v>
      </c>
      <c r="D332" s="32" t="str">
        <f>調査票入力!J550&amp;"."&amp;調査票入力!M550</f>
        <v>1.支援不要</v>
      </c>
      <c r="E332" s="33" t="str">
        <f>MID(調査票入力!$N550,1,調査票入力!P550)</f>
        <v/>
      </c>
      <c r="F332" s="34" t="str">
        <f t="shared" si="5"/>
        <v>非表示</v>
      </c>
    </row>
    <row r="333" spans="2:6" s="34" customFormat="1" ht="15" customHeight="1">
      <c r="B333" s="30"/>
      <c r="C333" s="31"/>
      <c r="D333" s="32"/>
      <c r="E333" s="33" t="str">
        <f>MID(調査票入力!$N550,SUM(調査票入力!$P550:P550)+1,調査票入力!Q550)</f>
        <v/>
      </c>
      <c r="F333" s="34" t="str">
        <f t="shared" si="5"/>
        <v>非表示</v>
      </c>
    </row>
    <row r="334" spans="2:6" s="34" customFormat="1" ht="15" customHeight="1">
      <c r="B334" s="30"/>
      <c r="C334" s="31"/>
      <c r="D334" s="32"/>
      <c r="E334" s="33" t="str">
        <f>MID(調査票入力!$N550,SUM(調査票入力!$P550:Q550)+1,調査票入力!R550)</f>
        <v/>
      </c>
      <c r="F334" s="34" t="str">
        <f t="shared" si="5"/>
        <v>非表示</v>
      </c>
    </row>
    <row r="335" spans="2:6" s="34" customFormat="1" ht="15" customHeight="1">
      <c r="B335" s="30"/>
      <c r="C335" s="31"/>
      <c r="D335" s="32"/>
      <c r="E335" s="33" t="str">
        <f>MID(調査票入力!$N550,SUM(調査票入力!$P550:R550)+1,調査票入力!S550)</f>
        <v/>
      </c>
      <c r="F335" s="34" t="str">
        <f t="shared" si="5"/>
        <v>非表示</v>
      </c>
    </row>
    <row r="336" spans="2:6" s="34" customFormat="1" ht="15" customHeight="1">
      <c r="B336" s="30"/>
      <c r="C336" s="31"/>
      <c r="D336" s="32"/>
      <c r="E336" s="33" t="str">
        <f>MID(調査票入力!$N550,SUM(調査票入力!$P550:S550)+1,調査票入力!T550)</f>
        <v/>
      </c>
      <c r="F336" s="34" t="str">
        <f t="shared" si="5"/>
        <v>非表示</v>
      </c>
    </row>
    <row r="337" spans="2:6" s="34" customFormat="1" ht="15" customHeight="1">
      <c r="B337" s="30"/>
      <c r="C337" s="31"/>
      <c r="D337" s="32"/>
      <c r="E337" s="33" t="str">
        <f>MID(調査票入力!$N550,SUM(調査票入力!$P550:T550)+1,調査票入力!U550)</f>
        <v/>
      </c>
      <c r="F337" s="34" t="str">
        <f t="shared" si="5"/>
        <v>非表示</v>
      </c>
    </row>
    <row r="338" spans="2:6" s="34" customFormat="1" ht="15" customHeight="1">
      <c r="B338" s="30"/>
      <c r="C338" s="31" t="s">
        <v>297</v>
      </c>
      <c r="D338" s="32" t="str">
        <f>調査票入力!J551&amp;"."&amp;調査票入力!M551</f>
        <v>1.支援不要</v>
      </c>
      <c r="E338" s="33" t="str">
        <f>MID(調査票入力!$N551,1,調査票入力!P551)</f>
        <v/>
      </c>
      <c r="F338" s="34" t="str">
        <f t="shared" si="5"/>
        <v>非表示</v>
      </c>
    </row>
    <row r="339" spans="2:6" s="34" customFormat="1" ht="15" customHeight="1">
      <c r="B339" s="30"/>
      <c r="C339" s="31"/>
      <c r="D339" s="32"/>
      <c r="E339" s="33" t="str">
        <f>MID(調査票入力!$N551,SUM(調査票入力!$P551:P551)+1,調査票入力!Q551)</f>
        <v/>
      </c>
      <c r="F339" s="34" t="str">
        <f t="shared" si="5"/>
        <v>非表示</v>
      </c>
    </row>
    <row r="340" spans="2:6" s="34" customFormat="1" ht="15" customHeight="1">
      <c r="B340" s="30"/>
      <c r="C340" s="31"/>
      <c r="D340" s="32"/>
      <c r="E340" s="33" t="str">
        <f>MID(調査票入力!$N551,SUM(調査票入力!$P551:Q551)+1,調査票入力!R551)</f>
        <v/>
      </c>
      <c r="F340" s="34" t="str">
        <f t="shared" si="5"/>
        <v>非表示</v>
      </c>
    </row>
    <row r="341" spans="2:6" s="34" customFormat="1" ht="15" customHeight="1">
      <c r="B341" s="30"/>
      <c r="C341" s="31"/>
      <c r="D341" s="32"/>
      <c r="E341" s="33" t="str">
        <f>MID(調査票入力!$N551,SUM(調査票入力!$P551:R551)+1,調査票入力!S551)</f>
        <v/>
      </c>
      <c r="F341" s="34" t="str">
        <f t="shared" si="5"/>
        <v>非表示</v>
      </c>
    </row>
    <row r="342" spans="2:6" s="34" customFormat="1" ht="15" customHeight="1">
      <c r="B342" s="30"/>
      <c r="C342" s="31"/>
      <c r="D342" s="32"/>
      <c r="E342" s="33" t="str">
        <f>MID(調査票入力!$N551,SUM(調査票入力!$P551:S551)+1,調査票入力!T551)</f>
        <v/>
      </c>
      <c r="F342" s="34" t="str">
        <f t="shared" si="5"/>
        <v>非表示</v>
      </c>
    </row>
    <row r="343" spans="2:6" s="34" customFormat="1" ht="15" customHeight="1">
      <c r="B343" s="30"/>
      <c r="C343" s="31"/>
      <c r="D343" s="32"/>
      <c r="E343" s="33" t="str">
        <f>MID(調査票入力!$N551,SUM(調査票入力!$P551:T551)+1,調査票入力!U551)</f>
        <v/>
      </c>
      <c r="F343" s="34" t="str">
        <f t="shared" si="5"/>
        <v>非表示</v>
      </c>
    </row>
    <row r="344" spans="2:6" s="34" customFormat="1" ht="15" customHeight="1">
      <c r="B344" s="30"/>
      <c r="C344" s="31" t="s">
        <v>298</v>
      </c>
      <c r="D344" s="32" t="str">
        <f>調査票入力!J552&amp;"."&amp;調査票入力!M552</f>
        <v>1.支援不要</v>
      </c>
      <c r="E344" s="33" t="str">
        <f>MID(調査票入力!$N552,1,調査票入力!P552)</f>
        <v/>
      </c>
      <c r="F344" s="34" t="str">
        <f t="shared" si="5"/>
        <v>非表示</v>
      </c>
    </row>
    <row r="345" spans="2:6" s="34" customFormat="1" ht="15" customHeight="1">
      <c r="B345" s="30"/>
      <c r="C345" s="31"/>
      <c r="D345" s="32"/>
      <c r="E345" s="33" t="str">
        <f>MID(調査票入力!$N552,SUM(調査票入力!$P552:P552)+1,調査票入力!Q552)</f>
        <v/>
      </c>
      <c r="F345" s="34" t="str">
        <f t="shared" ref="F345:F408" si="6">IF(OR(B345&lt;&gt;"",E345&lt;&gt;""),"表示","非表示")</f>
        <v>非表示</v>
      </c>
    </row>
    <row r="346" spans="2:6" s="34" customFormat="1" ht="15" customHeight="1">
      <c r="B346" s="30"/>
      <c r="C346" s="31"/>
      <c r="D346" s="32"/>
      <c r="E346" s="33" t="str">
        <f>MID(調査票入力!$N552,SUM(調査票入力!$P552:Q552)+1,調査票入力!R552)</f>
        <v/>
      </c>
      <c r="F346" s="34" t="str">
        <f t="shared" si="6"/>
        <v>非表示</v>
      </c>
    </row>
    <row r="347" spans="2:6" s="34" customFormat="1" ht="15" customHeight="1">
      <c r="B347" s="30"/>
      <c r="C347" s="31"/>
      <c r="D347" s="32"/>
      <c r="E347" s="33" t="str">
        <f>MID(調査票入力!$N552,SUM(調査票入力!$P552:R552)+1,調査票入力!S552)</f>
        <v/>
      </c>
      <c r="F347" s="34" t="str">
        <f t="shared" si="6"/>
        <v>非表示</v>
      </c>
    </row>
    <row r="348" spans="2:6" s="34" customFormat="1" ht="15" customHeight="1">
      <c r="B348" s="30"/>
      <c r="C348" s="31"/>
      <c r="D348" s="32"/>
      <c r="E348" s="33" t="str">
        <f>MID(調査票入力!$N552,SUM(調査票入力!$P552:S552)+1,調査票入力!T552)</f>
        <v/>
      </c>
      <c r="F348" s="34" t="str">
        <f t="shared" si="6"/>
        <v>非表示</v>
      </c>
    </row>
    <row r="349" spans="2:6" s="34" customFormat="1" ht="15" customHeight="1">
      <c r="B349" s="30"/>
      <c r="C349" s="31"/>
      <c r="D349" s="32"/>
      <c r="E349" s="33" t="str">
        <f>MID(調査票入力!$N552,SUM(調査票入力!$P552:T552)+1,調査票入力!U552)</f>
        <v/>
      </c>
      <c r="F349" s="34" t="str">
        <f t="shared" si="6"/>
        <v>非表示</v>
      </c>
    </row>
    <row r="350" spans="2:6" s="34" customFormat="1" ht="15" customHeight="1">
      <c r="B350" s="30"/>
      <c r="C350" s="31" t="s">
        <v>299</v>
      </c>
      <c r="D350" s="32" t="str">
        <f>調査票入力!J553&amp;"."&amp;調査票入力!M553</f>
        <v>1.支援不要</v>
      </c>
      <c r="E350" s="33" t="str">
        <f>MID(調査票入力!$N553,1,調査票入力!P553)</f>
        <v/>
      </c>
      <c r="F350" s="34" t="str">
        <f t="shared" si="6"/>
        <v>非表示</v>
      </c>
    </row>
    <row r="351" spans="2:6" s="34" customFormat="1" ht="15" customHeight="1">
      <c r="B351" s="30"/>
      <c r="C351" s="31"/>
      <c r="D351" s="32"/>
      <c r="E351" s="33" t="str">
        <f>MID(調査票入力!$N553,SUM(調査票入力!$P553:P553)+1,調査票入力!Q553)</f>
        <v/>
      </c>
      <c r="F351" s="34" t="str">
        <f t="shared" si="6"/>
        <v>非表示</v>
      </c>
    </row>
    <row r="352" spans="2:6" s="34" customFormat="1" ht="15" customHeight="1">
      <c r="B352" s="30"/>
      <c r="C352" s="31"/>
      <c r="D352" s="32"/>
      <c r="E352" s="33" t="str">
        <f>MID(調査票入力!$N553,SUM(調査票入力!$P553:Q553)+1,調査票入力!R553)</f>
        <v/>
      </c>
      <c r="F352" s="34" t="str">
        <f t="shared" si="6"/>
        <v>非表示</v>
      </c>
    </row>
    <row r="353" spans="2:6" s="34" customFormat="1" ht="15" customHeight="1">
      <c r="B353" s="30"/>
      <c r="C353" s="31"/>
      <c r="D353" s="32"/>
      <c r="E353" s="33" t="str">
        <f>MID(調査票入力!$N553,SUM(調査票入力!$P553:R553)+1,調査票入力!S553)</f>
        <v/>
      </c>
      <c r="F353" s="34" t="str">
        <f t="shared" si="6"/>
        <v>非表示</v>
      </c>
    </row>
    <row r="354" spans="2:6" s="34" customFormat="1" ht="15" customHeight="1">
      <c r="B354" s="30"/>
      <c r="C354" s="31"/>
      <c r="D354" s="32"/>
      <c r="E354" s="33" t="str">
        <f>MID(調査票入力!$N553,SUM(調査票入力!$P553:S553)+1,調査票入力!T553)</f>
        <v/>
      </c>
      <c r="F354" s="34" t="str">
        <f t="shared" si="6"/>
        <v>非表示</v>
      </c>
    </row>
    <row r="355" spans="2:6" s="34" customFormat="1" ht="15" customHeight="1">
      <c r="B355" s="30"/>
      <c r="C355" s="31"/>
      <c r="D355" s="32"/>
      <c r="E355" s="33" t="str">
        <f>MID(調査票入力!$N553,SUM(調査票入力!$P553:T553)+1,調査票入力!U553)</f>
        <v/>
      </c>
      <c r="F355" s="34" t="str">
        <f t="shared" si="6"/>
        <v>非表示</v>
      </c>
    </row>
    <row r="356" spans="2:6" s="34" customFormat="1" ht="15" customHeight="1">
      <c r="B356" s="30"/>
      <c r="C356" s="31" t="s">
        <v>300</v>
      </c>
      <c r="D356" s="32" t="str">
        <f>調査票入力!J554&amp;"."&amp;調査票入力!M554</f>
        <v>1.支援不要</v>
      </c>
      <c r="E356" s="33" t="str">
        <f>MID(調査票入力!$N554,1,調査票入力!P554)</f>
        <v/>
      </c>
      <c r="F356" s="34" t="str">
        <f t="shared" si="6"/>
        <v>非表示</v>
      </c>
    </row>
    <row r="357" spans="2:6" s="34" customFormat="1" ht="15" customHeight="1">
      <c r="B357" s="30"/>
      <c r="C357" s="31"/>
      <c r="D357" s="32"/>
      <c r="E357" s="33" t="str">
        <f>MID(調査票入力!$N554,SUM(調査票入力!$P554:P554)+1,調査票入力!Q554)</f>
        <v/>
      </c>
      <c r="F357" s="34" t="str">
        <f t="shared" si="6"/>
        <v>非表示</v>
      </c>
    </row>
    <row r="358" spans="2:6" s="34" customFormat="1" ht="15" customHeight="1">
      <c r="B358" s="30"/>
      <c r="C358" s="31"/>
      <c r="D358" s="32"/>
      <c r="E358" s="33" t="str">
        <f>MID(調査票入力!$N554,SUM(調査票入力!$P554:Q554)+1,調査票入力!R554)</f>
        <v/>
      </c>
      <c r="F358" s="34" t="str">
        <f t="shared" si="6"/>
        <v>非表示</v>
      </c>
    </row>
    <row r="359" spans="2:6" s="34" customFormat="1" ht="15" customHeight="1">
      <c r="B359" s="30"/>
      <c r="C359" s="31"/>
      <c r="D359" s="32"/>
      <c r="E359" s="33" t="str">
        <f>MID(調査票入力!$N554,SUM(調査票入力!$P554:R554)+1,調査票入力!S554)</f>
        <v/>
      </c>
      <c r="F359" s="34" t="str">
        <f t="shared" si="6"/>
        <v>非表示</v>
      </c>
    </row>
    <row r="360" spans="2:6" s="34" customFormat="1" ht="15" customHeight="1">
      <c r="B360" s="30"/>
      <c r="C360" s="31"/>
      <c r="D360" s="32"/>
      <c r="E360" s="33" t="str">
        <f>MID(調査票入力!$N554,SUM(調査票入力!$P554:S554)+1,調査票入力!T554)</f>
        <v/>
      </c>
      <c r="F360" s="34" t="str">
        <f t="shared" si="6"/>
        <v>非表示</v>
      </c>
    </row>
    <row r="361" spans="2:6" s="34" customFormat="1" ht="15" customHeight="1">
      <c r="B361" s="30"/>
      <c r="C361" s="31"/>
      <c r="D361" s="32"/>
      <c r="E361" s="33" t="str">
        <f>MID(調査票入力!$N554,SUM(調査票入力!$P554:T554)+1,調査票入力!U554)</f>
        <v/>
      </c>
      <c r="F361" s="34" t="str">
        <f t="shared" si="6"/>
        <v>非表示</v>
      </c>
    </row>
    <row r="362" spans="2:6" s="34" customFormat="1" ht="15" customHeight="1">
      <c r="B362" s="30"/>
      <c r="C362" s="31" t="s">
        <v>301</v>
      </c>
      <c r="D362" s="32" t="str">
        <f>調査票入力!J555&amp;"."&amp;調査票入力!M555</f>
        <v>1.支援不要</v>
      </c>
      <c r="E362" s="33" t="str">
        <f>MID(調査票入力!$N555,1,調査票入力!P555)</f>
        <v/>
      </c>
      <c r="F362" s="34" t="str">
        <f t="shared" si="6"/>
        <v>非表示</v>
      </c>
    </row>
    <row r="363" spans="2:6" s="34" customFormat="1" ht="15" customHeight="1">
      <c r="B363" s="30"/>
      <c r="C363" s="31"/>
      <c r="D363" s="32"/>
      <c r="E363" s="33" t="str">
        <f>MID(調査票入力!$N555,SUM(調査票入力!$P555:P555)+1,調査票入力!Q555)</f>
        <v/>
      </c>
      <c r="F363" s="34" t="str">
        <f t="shared" si="6"/>
        <v>非表示</v>
      </c>
    </row>
    <row r="364" spans="2:6" s="34" customFormat="1" ht="15" customHeight="1">
      <c r="B364" s="30"/>
      <c r="C364" s="31"/>
      <c r="D364" s="32"/>
      <c r="E364" s="33" t="str">
        <f>MID(調査票入力!$N555,SUM(調査票入力!$P555:Q555)+1,調査票入力!R555)</f>
        <v/>
      </c>
      <c r="F364" s="34" t="str">
        <f t="shared" si="6"/>
        <v>非表示</v>
      </c>
    </row>
    <row r="365" spans="2:6" s="34" customFormat="1" ht="15" customHeight="1">
      <c r="B365" s="30"/>
      <c r="C365" s="31"/>
      <c r="D365" s="32"/>
      <c r="E365" s="33" t="str">
        <f>MID(調査票入力!$N555,SUM(調査票入力!$P555:R555)+1,調査票入力!S555)</f>
        <v/>
      </c>
      <c r="F365" s="34" t="str">
        <f t="shared" si="6"/>
        <v>非表示</v>
      </c>
    </row>
    <row r="366" spans="2:6" s="34" customFormat="1" ht="15" customHeight="1">
      <c r="B366" s="30"/>
      <c r="C366" s="31"/>
      <c r="D366" s="32"/>
      <c r="E366" s="33" t="str">
        <f>MID(調査票入力!$N555,SUM(調査票入力!$P555:S555)+1,調査票入力!T555)</f>
        <v/>
      </c>
      <c r="F366" s="34" t="str">
        <f t="shared" si="6"/>
        <v>非表示</v>
      </c>
    </row>
    <row r="367" spans="2:6" s="34" customFormat="1" ht="15" customHeight="1">
      <c r="B367" s="30"/>
      <c r="C367" s="31"/>
      <c r="D367" s="32"/>
      <c r="E367" s="33" t="str">
        <f>MID(調査票入力!$N555,SUM(調査票入力!$P555:T555)+1,調査票入力!U555)</f>
        <v/>
      </c>
      <c r="F367" s="34" t="str">
        <f t="shared" si="6"/>
        <v>非表示</v>
      </c>
    </row>
    <row r="368" spans="2:6" s="34" customFormat="1" ht="15" customHeight="1">
      <c r="B368" s="30"/>
      <c r="C368" s="31" t="s">
        <v>302</v>
      </c>
      <c r="D368" s="32" t="str">
        <f>調査票入力!J556&amp;"."&amp;調査票入力!M556</f>
        <v>1.支援不要</v>
      </c>
      <c r="E368" s="33" t="str">
        <f>MID(調査票入力!$N556,1,調査票入力!P556)</f>
        <v/>
      </c>
      <c r="F368" s="34" t="str">
        <f t="shared" si="6"/>
        <v>非表示</v>
      </c>
    </row>
    <row r="369" spans="2:6" s="34" customFormat="1" ht="15" customHeight="1">
      <c r="B369" s="30"/>
      <c r="C369" s="31"/>
      <c r="D369" s="32"/>
      <c r="E369" s="33" t="str">
        <f>MID(調査票入力!$N556,SUM(調査票入力!$P556:P556)+1,調査票入力!Q556)</f>
        <v/>
      </c>
      <c r="F369" s="34" t="str">
        <f t="shared" si="6"/>
        <v>非表示</v>
      </c>
    </row>
    <row r="370" spans="2:6" s="34" customFormat="1" ht="15" customHeight="1">
      <c r="B370" s="30"/>
      <c r="C370" s="31"/>
      <c r="D370" s="32"/>
      <c r="E370" s="33" t="str">
        <f>MID(調査票入力!$N556,SUM(調査票入力!$P556:Q556)+1,調査票入力!R556)</f>
        <v/>
      </c>
      <c r="F370" s="34" t="str">
        <f t="shared" si="6"/>
        <v>非表示</v>
      </c>
    </row>
    <row r="371" spans="2:6" s="34" customFormat="1" ht="15" customHeight="1">
      <c r="B371" s="30"/>
      <c r="C371" s="31"/>
      <c r="D371" s="32"/>
      <c r="E371" s="33" t="str">
        <f>MID(調査票入力!$N556,SUM(調査票入力!$P556:R556)+1,調査票入力!S556)</f>
        <v/>
      </c>
      <c r="F371" s="34" t="str">
        <f t="shared" si="6"/>
        <v>非表示</v>
      </c>
    </row>
    <row r="372" spans="2:6" s="34" customFormat="1" ht="15" customHeight="1">
      <c r="B372" s="30"/>
      <c r="C372" s="31"/>
      <c r="D372" s="32"/>
      <c r="E372" s="33" t="str">
        <f>MID(調査票入力!$N556,SUM(調査票入力!$P556:S556)+1,調査票入力!T556)</f>
        <v/>
      </c>
      <c r="F372" s="34" t="str">
        <f t="shared" si="6"/>
        <v>非表示</v>
      </c>
    </row>
    <row r="373" spans="2:6" s="34" customFormat="1" ht="15" customHeight="1">
      <c r="B373" s="30"/>
      <c r="C373" s="31"/>
      <c r="D373" s="32"/>
      <c r="E373" s="33" t="str">
        <f>MID(調査票入力!$N556,SUM(調査票入力!$P556:T556)+1,調査票入力!U556)</f>
        <v/>
      </c>
      <c r="F373" s="34" t="str">
        <f t="shared" si="6"/>
        <v>非表示</v>
      </c>
    </row>
    <row r="374" spans="2:6" s="34" customFormat="1" ht="15" customHeight="1">
      <c r="B374" s="30"/>
      <c r="C374" s="31" t="s">
        <v>303</v>
      </c>
      <c r="D374" s="32" t="str">
        <f>調査票入力!J557&amp;"."&amp;調査票入力!M557</f>
        <v>1.支援不要</v>
      </c>
      <c r="E374" s="33" t="str">
        <f>MID(調査票入力!$N557,1,調査票入力!P557)</f>
        <v/>
      </c>
      <c r="F374" s="34" t="str">
        <f t="shared" si="6"/>
        <v>非表示</v>
      </c>
    </row>
    <row r="375" spans="2:6" s="34" customFormat="1" ht="15" customHeight="1">
      <c r="B375" s="30"/>
      <c r="C375" s="31"/>
      <c r="D375" s="32"/>
      <c r="E375" s="33" t="str">
        <f>MID(調査票入力!$N557,SUM(調査票入力!$P557:P557)+1,調査票入力!Q557)</f>
        <v/>
      </c>
      <c r="F375" s="34" t="str">
        <f t="shared" si="6"/>
        <v>非表示</v>
      </c>
    </row>
    <row r="376" spans="2:6" s="34" customFormat="1" ht="15" customHeight="1">
      <c r="B376" s="30"/>
      <c r="C376" s="31"/>
      <c r="D376" s="32"/>
      <c r="E376" s="33" t="str">
        <f>MID(調査票入力!$N557,SUM(調査票入力!$P557:Q557)+1,調査票入力!R557)</f>
        <v/>
      </c>
      <c r="F376" s="34" t="str">
        <f t="shared" si="6"/>
        <v>非表示</v>
      </c>
    </row>
    <row r="377" spans="2:6" s="34" customFormat="1" ht="15" customHeight="1">
      <c r="B377" s="30"/>
      <c r="C377" s="31"/>
      <c r="D377" s="32"/>
      <c r="E377" s="33" t="str">
        <f>MID(調査票入力!$N557,SUM(調査票入力!$P557:R557)+1,調査票入力!S557)</f>
        <v/>
      </c>
      <c r="F377" s="34" t="str">
        <f t="shared" si="6"/>
        <v>非表示</v>
      </c>
    </row>
    <row r="378" spans="2:6" s="34" customFormat="1" ht="15" customHeight="1">
      <c r="B378" s="30"/>
      <c r="C378" s="31"/>
      <c r="D378" s="32"/>
      <c r="E378" s="33" t="str">
        <f>MID(調査票入力!$N557,SUM(調査票入力!$P557:S557)+1,調査票入力!T557)</f>
        <v/>
      </c>
      <c r="F378" s="34" t="str">
        <f t="shared" si="6"/>
        <v>非表示</v>
      </c>
    </row>
    <row r="379" spans="2:6" s="34" customFormat="1" ht="15" customHeight="1">
      <c r="B379" s="30"/>
      <c r="C379" s="31"/>
      <c r="D379" s="32"/>
      <c r="E379" s="33" t="str">
        <f>MID(調査票入力!$N557,SUM(調査票入力!$P557:T557)+1,調査票入力!U557)</f>
        <v/>
      </c>
      <c r="F379" s="34" t="str">
        <f t="shared" si="6"/>
        <v>非表示</v>
      </c>
    </row>
    <row r="380" spans="2:6" s="34" customFormat="1" ht="15" customHeight="1">
      <c r="B380" s="30"/>
      <c r="C380" s="31" t="s">
        <v>304</v>
      </c>
      <c r="D380" s="32" t="str">
        <f>調査票入力!J558&amp;"."&amp;調査票入力!M558</f>
        <v>1.支援不要</v>
      </c>
      <c r="E380" s="33" t="str">
        <f>MID(調査票入力!$N558,1,調査票入力!P558)</f>
        <v/>
      </c>
      <c r="F380" s="34" t="str">
        <f t="shared" si="6"/>
        <v>非表示</v>
      </c>
    </row>
    <row r="381" spans="2:6" s="34" customFormat="1" ht="15" customHeight="1">
      <c r="B381" s="30"/>
      <c r="C381" s="31"/>
      <c r="D381" s="32"/>
      <c r="E381" s="33" t="str">
        <f>MID(調査票入力!$N558,SUM(調査票入力!$P558:P558)+1,調査票入力!Q558)</f>
        <v/>
      </c>
      <c r="F381" s="34" t="str">
        <f t="shared" si="6"/>
        <v>非表示</v>
      </c>
    </row>
    <row r="382" spans="2:6" s="34" customFormat="1" ht="15" customHeight="1">
      <c r="B382" s="30"/>
      <c r="C382" s="31"/>
      <c r="D382" s="32"/>
      <c r="E382" s="33" t="str">
        <f>MID(調査票入力!$N558,SUM(調査票入力!$P558:Q558)+1,調査票入力!R558)</f>
        <v/>
      </c>
      <c r="F382" s="34" t="str">
        <f t="shared" si="6"/>
        <v>非表示</v>
      </c>
    </row>
    <row r="383" spans="2:6" s="34" customFormat="1" ht="15" customHeight="1">
      <c r="B383" s="30"/>
      <c r="C383" s="31"/>
      <c r="D383" s="32"/>
      <c r="E383" s="33" t="str">
        <f>MID(調査票入力!$N558,SUM(調査票入力!$P558:R558)+1,調査票入力!S558)</f>
        <v/>
      </c>
      <c r="F383" s="34" t="str">
        <f t="shared" si="6"/>
        <v>非表示</v>
      </c>
    </row>
    <row r="384" spans="2:6" s="34" customFormat="1" ht="15" customHeight="1">
      <c r="B384" s="30"/>
      <c r="C384" s="31"/>
      <c r="D384" s="32"/>
      <c r="E384" s="33" t="str">
        <f>MID(調査票入力!$N558,SUM(調査票入力!$P558:S558)+1,調査票入力!T558)</f>
        <v/>
      </c>
      <c r="F384" s="34" t="str">
        <f t="shared" si="6"/>
        <v>非表示</v>
      </c>
    </row>
    <row r="385" spans="2:6" s="34" customFormat="1" ht="15" customHeight="1">
      <c r="B385" s="30"/>
      <c r="C385" s="31"/>
      <c r="D385" s="32"/>
      <c r="E385" s="33" t="str">
        <f>MID(調査票入力!$N558,SUM(調査票入力!$P558:T558)+1,調査票入力!U558)</f>
        <v/>
      </c>
      <c r="F385" s="34" t="str">
        <f t="shared" si="6"/>
        <v>非表示</v>
      </c>
    </row>
    <row r="386" spans="2:6" s="34" customFormat="1" ht="15" customHeight="1">
      <c r="B386" s="30"/>
      <c r="C386" s="31" t="s">
        <v>305</v>
      </c>
      <c r="D386" s="32" t="str">
        <f>調査票入力!J559&amp;"."&amp;調査票入力!M559</f>
        <v>1.支援不要</v>
      </c>
      <c r="E386" s="33" t="str">
        <f>MID(調査票入力!$N559,1,調査票入力!P559)</f>
        <v/>
      </c>
      <c r="F386" s="34" t="str">
        <f t="shared" si="6"/>
        <v>非表示</v>
      </c>
    </row>
    <row r="387" spans="2:6" s="34" customFormat="1" ht="15" customHeight="1">
      <c r="B387" s="30"/>
      <c r="C387" s="31"/>
      <c r="D387" s="32"/>
      <c r="E387" s="33" t="str">
        <f>MID(調査票入力!$N559,SUM(調査票入力!$P559:P559)+1,調査票入力!Q559)</f>
        <v/>
      </c>
      <c r="F387" s="34" t="str">
        <f t="shared" si="6"/>
        <v>非表示</v>
      </c>
    </row>
    <row r="388" spans="2:6" s="34" customFormat="1" ht="15" customHeight="1">
      <c r="B388" s="30"/>
      <c r="C388" s="31"/>
      <c r="D388" s="32"/>
      <c r="E388" s="33" t="str">
        <f>MID(調査票入力!$N559,SUM(調査票入力!$P559:Q559)+1,調査票入力!R559)</f>
        <v/>
      </c>
      <c r="F388" s="34" t="str">
        <f t="shared" si="6"/>
        <v>非表示</v>
      </c>
    </row>
    <row r="389" spans="2:6" s="34" customFormat="1" ht="15" customHeight="1">
      <c r="B389" s="30"/>
      <c r="C389" s="31"/>
      <c r="D389" s="32"/>
      <c r="E389" s="33" t="str">
        <f>MID(調査票入力!$N559,SUM(調査票入力!$P559:R559)+1,調査票入力!S559)</f>
        <v/>
      </c>
      <c r="F389" s="34" t="str">
        <f t="shared" si="6"/>
        <v>非表示</v>
      </c>
    </row>
    <row r="390" spans="2:6" s="34" customFormat="1" ht="15" customHeight="1">
      <c r="B390" s="30"/>
      <c r="C390" s="31"/>
      <c r="D390" s="32"/>
      <c r="E390" s="33" t="str">
        <f>MID(調査票入力!$N559,SUM(調査票入力!$P559:S559)+1,調査票入力!T559)</f>
        <v/>
      </c>
      <c r="F390" s="34" t="str">
        <f t="shared" si="6"/>
        <v>非表示</v>
      </c>
    </row>
    <row r="391" spans="2:6" s="34" customFormat="1" ht="15" customHeight="1">
      <c r="B391" s="30"/>
      <c r="C391" s="31"/>
      <c r="D391" s="32"/>
      <c r="E391" s="33" t="str">
        <f>MID(調査票入力!$N559,SUM(調査票入力!$P559:T559)+1,調査票入力!U559)</f>
        <v/>
      </c>
      <c r="F391" s="34" t="str">
        <f t="shared" si="6"/>
        <v>非表示</v>
      </c>
    </row>
    <row r="392" spans="2:6" s="34" customFormat="1" ht="15" customHeight="1">
      <c r="B392" s="30"/>
      <c r="C392" s="31" t="s">
        <v>306</v>
      </c>
      <c r="D392" s="32" t="str">
        <f>調査票入力!J560&amp;"."&amp;調査票入力!M560</f>
        <v>1.支援不要</v>
      </c>
      <c r="E392" s="33" t="str">
        <f>MID(調査票入力!$N560,1,調査票入力!P560)</f>
        <v/>
      </c>
      <c r="F392" s="34" t="str">
        <f t="shared" si="6"/>
        <v>非表示</v>
      </c>
    </row>
    <row r="393" spans="2:6" s="34" customFormat="1" ht="15" customHeight="1">
      <c r="B393" s="30"/>
      <c r="C393" s="31"/>
      <c r="D393" s="32"/>
      <c r="E393" s="33" t="str">
        <f>MID(調査票入力!$N560,SUM(調査票入力!$P560:P560)+1,調査票入力!Q560)</f>
        <v/>
      </c>
      <c r="F393" s="34" t="str">
        <f t="shared" si="6"/>
        <v>非表示</v>
      </c>
    </row>
    <row r="394" spans="2:6" s="34" customFormat="1" ht="15" customHeight="1">
      <c r="B394" s="30"/>
      <c r="C394" s="31"/>
      <c r="D394" s="32"/>
      <c r="E394" s="33" t="str">
        <f>MID(調査票入力!$N560,SUM(調査票入力!$P560:Q560)+1,調査票入力!R560)</f>
        <v/>
      </c>
      <c r="F394" s="34" t="str">
        <f t="shared" si="6"/>
        <v>非表示</v>
      </c>
    </row>
    <row r="395" spans="2:6" s="34" customFormat="1" ht="15" customHeight="1">
      <c r="B395" s="30"/>
      <c r="C395" s="31"/>
      <c r="D395" s="32"/>
      <c r="E395" s="33" t="str">
        <f>MID(調査票入力!$N560,SUM(調査票入力!$P560:R560)+1,調査票入力!S560)</f>
        <v/>
      </c>
      <c r="F395" s="34" t="str">
        <f t="shared" si="6"/>
        <v>非表示</v>
      </c>
    </row>
    <row r="396" spans="2:6" s="34" customFormat="1" ht="15" customHeight="1">
      <c r="B396" s="30"/>
      <c r="C396" s="31"/>
      <c r="D396" s="32"/>
      <c r="E396" s="33" t="str">
        <f>MID(調査票入力!$N560,SUM(調査票入力!$P560:S560)+1,調査票入力!T560)</f>
        <v/>
      </c>
      <c r="F396" s="34" t="str">
        <f t="shared" si="6"/>
        <v>非表示</v>
      </c>
    </row>
    <row r="397" spans="2:6" s="34" customFormat="1" ht="15" customHeight="1">
      <c r="B397" s="30"/>
      <c r="C397" s="31"/>
      <c r="D397" s="32"/>
      <c r="E397" s="33" t="str">
        <f>MID(調査票入力!$N560,SUM(調査票入力!$P560:T560)+1,調査票入力!U560)</f>
        <v/>
      </c>
      <c r="F397" s="34" t="str">
        <f t="shared" si="6"/>
        <v>非表示</v>
      </c>
    </row>
    <row r="398" spans="2:6" s="34" customFormat="1" ht="15" customHeight="1">
      <c r="B398" s="30"/>
      <c r="C398" s="31" t="s">
        <v>307</v>
      </c>
      <c r="D398" s="32" t="str">
        <f>調査票入力!J561&amp;"."&amp;調査票入力!M561</f>
        <v>1.支援不要</v>
      </c>
      <c r="E398" s="33" t="str">
        <f>MID(調査票入力!$N561,1,調査票入力!P561)</f>
        <v/>
      </c>
      <c r="F398" s="34" t="str">
        <f t="shared" si="6"/>
        <v>非表示</v>
      </c>
    </row>
    <row r="399" spans="2:6" s="34" customFormat="1" ht="15" customHeight="1">
      <c r="B399" s="30"/>
      <c r="C399" s="31"/>
      <c r="D399" s="32"/>
      <c r="E399" s="33" t="str">
        <f>MID(調査票入力!$N561,SUM(調査票入力!$P561:P561)+1,調査票入力!Q561)</f>
        <v/>
      </c>
      <c r="F399" s="34" t="str">
        <f t="shared" si="6"/>
        <v>非表示</v>
      </c>
    </row>
    <row r="400" spans="2:6" s="34" customFormat="1" ht="15" customHeight="1">
      <c r="B400" s="30"/>
      <c r="C400" s="31"/>
      <c r="D400" s="32"/>
      <c r="E400" s="33" t="str">
        <f>MID(調査票入力!$N561,SUM(調査票入力!$P561:Q561)+1,調査票入力!R561)</f>
        <v/>
      </c>
      <c r="F400" s="34" t="str">
        <f t="shared" si="6"/>
        <v>非表示</v>
      </c>
    </row>
    <row r="401" spans="2:6" s="34" customFormat="1" ht="15" customHeight="1">
      <c r="B401" s="30"/>
      <c r="C401" s="31"/>
      <c r="D401" s="32"/>
      <c r="E401" s="33" t="str">
        <f>MID(調査票入力!$N561,SUM(調査票入力!$P561:R561)+1,調査票入力!S561)</f>
        <v/>
      </c>
      <c r="F401" s="34" t="str">
        <f t="shared" si="6"/>
        <v>非表示</v>
      </c>
    </row>
    <row r="402" spans="2:6" s="34" customFormat="1" ht="15" customHeight="1">
      <c r="B402" s="30"/>
      <c r="C402" s="31"/>
      <c r="D402" s="32"/>
      <c r="E402" s="33" t="str">
        <f>MID(調査票入力!$N561,SUM(調査票入力!$P561:S561)+1,調査票入力!T561)</f>
        <v/>
      </c>
      <c r="F402" s="34" t="str">
        <f t="shared" si="6"/>
        <v>非表示</v>
      </c>
    </row>
    <row r="403" spans="2:6" s="34" customFormat="1" ht="15" customHeight="1">
      <c r="B403" s="30"/>
      <c r="C403" s="31"/>
      <c r="D403" s="32"/>
      <c r="E403" s="33" t="str">
        <f>MID(調査票入力!$N561,SUM(調査票入力!$P561:T561)+1,調査票入力!U561)</f>
        <v/>
      </c>
      <c r="F403" s="34" t="str">
        <f t="shared" si="6"/>
        <v>非表示</v>
      </c>
    </row>
    <row r="404" spans="2:6" s="34" customFormat="1" ht="15" customHeight="1">
      <c r="B404" s="30"/>
      <c r="C404" s="31" t="s">
        <v>308</v>
      </c>
      <c r="D404" s="32" t="str">
        <f>調査票入力!J562&amp;"."&amp;調査票入力!M562</f>
        <v>1.支援不要</v>
      </c>
      <c r="E404" s="33" t="str">
        <f>MID(調査票入力!$N562,1,調査票入力!P562)</f>
        <v/>
      </c>
      <c r="F404" s="34" t="str">
        <f t="shared" si="6"/>
        <v>非表示</v>
      </c>
    </row>
    <row r="405" spans="2:6" s="34" customFormat="1" ht="15" customHeight="1">
      <c r="B405" s="30"/>
      <c r="C405" s="31"/>
      <c r="D405" s="32"/>
      <c r="E405" s="33" t="str">
        <f>MID(調査票入力!$N562,SUM(調査票入力!$P562:P562)+1,調査票入力!Q562)</f>
        <v/>
      </c>
      <c r="F405" s="34" t="str">
        <f t="shared" si="6"/>
        <v>非表示</v>
      </c>
    </row>
    <row r="406" spans="2:6" s="34" customFormat="1" ht="15" customHeight="1">
      <c r="B406" s="30"/>
      <c r="C406" s="31"/>
      <c r="D406" s="32"/>
      <c r="E406" s="33" t="str">
        <f>MID(調査票入力!$N562,SUM(調査票入力!$P562:Q562)+1,調査票入力!R562)</f>
        <v/>
      </c>
      <c r="F406" s="34" t="str">
        <f t="shared" si="6"/>
        <v>非表示</v>
      </c>
    </row>
    <row r="407" spans="2:6" s="34" customFormat="1" ht="15" customHeight="1">
      <c r="B407" s="30"/>
      <c r="C407" s="31"/>
      <c r="D407" s="32"/>
      <c r="E407" s="33" t="str">
        <f>MID(調査票入力!$N562,SUM(調査票入力!$P562:R562)+1,調査票入力!S562)</f>
        <v/>
      </c>
      <c r="F407" s="34" t="str">
        <f t="shared" si="6"/>
        <v>非表示</v>
      </c>
    </row>
    <row r="408" spans="2:6" s="34" customFormat="1" ht="15" customHeight="1">
      <c r="B408" s="30"/>
      <c r="C408" s="31"/>
      <c r="D408" s="32"/>
      <c r="E408" s="33" t="str">
        <f>MID(調査票入力!$N562,SUM(調査票入力!$P562:S562)+1,調査票入力!T562)</f>
        <v/>
      </c>
      <c r="F408" s="34" t="str">
        <f t="shared" si="6"/>
        <v>非表示</v>
      </c>
    </row>
    <row r="409" spans="2:6" s="34" customFormat="1" ht="15" customHeight="1">
      <c r="B409" s="30"/>
      <c r="C409" s="31"/>
      <c r="D409" s="32"/>
      <c r="E409" s="33" t="str">
        <f>MID(調査票入力!$N562,SUM(調査票入力!$P562:T562)+1,調査票入力!U562)</f>
        <v/>
      </c>
      <c r="F409" s="34" t="str">
        <f t="shared" ref="F409:F472" si="7">IF(OR(B409&lt;&gt;"",E409&lt;&gt;""),"表示","非表示")</f>
        <v>非表示</v>
      </c>
    </row>
    <row r="410" spans="2:6" s="34" customFormat="1" ht="15" customHeight="1">
      <c r="B410" s="30"/>
      <c r="C410" s="31" t="s">
        <v>309</v>
      </c>
      <c r="D410" s="32" t="str">
        <f>調査票入力!J563&amp;"."&amp;調査票入力!M563</f>
        <v>1.支援不要</v>
      </c>
      <c r="E410" s="33" t="str">
        <f>MID(調査票入力!$N563,1,調査票入力!P563)</f>
        <v/>
      </c>
      <c r="F410" s="34" t="str">
        <f t="shared" si="7"/>
        <v>非表示</v>
      </c>
    </row>
    <row r="411" spans="2:6" s="34" customFormat="1" ht="15" customHeight="1">
      <c r="B411" s="30"/>
      <c r="C411" s="31"/>
      <c r="D411" s="32"/>
      <c r="E411" s="33" t="str">
        <f>MID(調査票入力!$N563,SUM(調査票入力!$P563:P563)+1,調査票入力!Q563)</f>
        <v/>
      </c>
      <c r="F411" s="34" t="str">
        <f t="shared" si="7"/>
        <v>非表示</v>
      </c>
    </row>
    <row r="412" spans="2:6" s="34" customFormat="1" ht="15" customHeight="1">
      <c r="B412" s="30"/>
      <c r="C412" s="31"/>
      <c r="D412" s="32"/>
      <c r="E412" s="33" t="str">
        <f>MID(調査票入力!$N563,SUM(調査票入力!$P563:Q563)+1,調査票入力!R563)</f>
        <v/>
      </c>
      <c r="F412" s="34" t="str">
        <f t="shared" si="7"/>
        <v>非表示</v>
      </c>
    </row>
    <row r="413" spans="2:6" s="34" customFormat="1" ht="15" customHeight="1">
      <c r="B413" s="30"/>
      <c r="C413" s="31"/>
      <c r="D413" s="32"/>
      <c r="E413" s="33" t="str">
        <f>MID(調査票入力!$N563,SUM(調査票入力!$P563:R563)+1,調査票入力!S563)</f>
        <v/>
      </c>
      <c r="F413" s="34" t="str">
        <f t="shared" si="7"/>
        <v>非表示</v>
      </c>
    </row>
    <row r="414" spans="2:6" s="34" customFormat="1" ht="15" customHeight="1">
      <c r="B414" s="30"/>
      <c r="C414" s="31"/>
      <c r="D414" s="32"/>
      <c r="E414" s="33" t="str">
        <f>MID(調査票入力!$N563,SUM(調査票入力!$P563:S563)+1,調査票入力!T563)</f>
        <v/>
      </c>
      <c r="F414" s="34" t="str">
        <f t="shared" si="7"/>
        <v>非表示</v>
      </c>
    </row>
    <row r="415" spans="2:6" s="34" customFormat="1" ht="15" customHeight="1">
      <c r="B415" s="30"/>
      <c r="C415" s="31"/>
      <c r="D415" s="32"/>
      <c r="E415" s="33" t="str">
        <f>MID(調査票入力!$N563,SUM(調査票入力!$P563:T563)+1,調査票入力!U563)</f>
        <v/>
      </c>
      <c r="F415" s="34" t="str">
        <f t="shared" si="7"/>
        <v>非表示</v>
      </c>
    </row>
    <row r="416" spans="2:6" s="34" customFormat="1" ht="15" customHeight="1">
      <c r="B416" s="30"/>
      <c r="C416" s="31" t="s">
        <v>310</v>
      </c>
      <c r="D416" s="32" t="str">
        <f>調査票入力!J564&amp;"."&amp;調査票入力!M564</f>
        <v>1.支援不要</v>
      </c>
      <c r="E416" s="33" t="str">
        <f>MID(調査票入力!$N564,1,調査票入力!P564)</f>
        <v/>
      </c>
      <c r="F416" s="34" t="str">
        <f t="shared" si="7"/>
        <v>非表示</v>
      </c>
    </row>
    <row r="417" spans="2:6" s="34" customFormat="1" ht="15" customHeight="1">
      <c r="B417" s="30"/>
      <c r="C417" s="31"/>
      <c r="D417" s="32"/>
      <c r="E417" s="33" t="str">
        <f>MID(調査票入力!$N564,SUM(調査票入力!$P564:P564)+1,調査票入力!Q564)</f>
        <v/>
      </c>
      <c r="F417" s="34" t="str">
        <f t="shared" si="7"/>
        <v>非表示</v>
      </c>
    </row>
    <row r="418" spans="2:6" s="34" customFormat="1" ht="15" customHeight="1">
      <c r="B418" s="30"/>
      <c r="C418" s="31"/>
      <c r="D418" s="32"/>
      <c r="E418" s="33" t="str">
        <f>MID(調査票入力!$N564,SUM(調査票入力!$P564:Q564)+1,調査票入力!R564)</f>
        <v/>
      </c>
      <c r="F418" s="34" t="str">
        <f t="shared" si="7"/>
        <v>非表示</v>
      </c>
    </row>
    <row r="419" spans="2:6" s="34" customFormat="1" ht="15" customHeight="1">
      <c r="B419" s="30"/>
      <c r="C419" s="31"/>
      <c r="D419" s="32"/>
      <c r="E419" s="33" t="str">
        <f>MID(調査票入力!$N564,SUM(調査票入力!$P564:R564)+1,調査票入力!S564)</f>
        <v/>
      </c>
      <c r="F419" s="34" t="str">
        <f t="shared" si="7"/>
        <v>非表示</v>
      </c>
    </row>
    <row r="420" spans="2:6" s="34" customFormat="1" ht="15" customHeight="1">
      <c r="B420" s="30"/>
      <c r="C420" s="31"/>
      <c r="D420" s="32"/>
      <c r="E420" s="33" t="str">
        <f>MID(調査票入力!$N564,SUM(調査票入力!$P564:S564)+1,調査票入力!T564)</f>
        <v/>
      </c>
      <c r="F420" s="34" t="str">
        <f t="shared" si="7"/>
        <v>非表示</v>
      </c>
    </row>
    <row r="421" spans="2:6" s="34" customFormat="1" ht="15" customHeight="1">
      <c r="B421" s="30"/>
      <c r="C421" s="31"/>
      <c r="D421" s="32"/>
      <c r="E421" s="33" t="str">
        <f>MID(調査票入力!$N564,SUM(調査票入力!$P564:T564)+1,調査票入力!U564)</f>
        <v/>
      </c>
      <c r="F421" s="34" t="str">
        <f t="shared" si="7"/>
        <v>非表示</v>
      </c>
    </row>
    <row r="422" spans="2:6" s="34" customFormat="1" ht="15" customHeight="1">
      <c r="B422" s="30"/>
      <c r="C422" s="31" t="s">
        <v>311</v>
      </c>
      <c r="D422" s="32" t="str">
        <f>調査票入力!J565&amp;"."&amp;調査票入力!M565</f>
        <v>1.支援不要</v>
      </c>
      <c r="E422" s="33" t="str">
        <f>MID(調査票入力!$N565,1,調査票入力!P565)</f>
        <v/>
      </c>
      <c r="F422" s="34" t="str">
        <f t="shared" si="7"/>
        <v>非表示</v>
      </c>
    </row>
    <row r="423" spans="2:6" s="34" customFormat="1" ht="15" customHeight="1">
      <c r="B423" s="30"/>
      <c r="C423" s="31"/>
      <c r="D423" s="32"/>
      <c r="E423" s="33" t="str">
        <f>MID(調査票入力!$N565,SUM(調査票入力!$P565:P565)+1,調査票入力!Q565)</f>
        <v/>
      </c>
      <c r="F423" s="34" t="str">
        <f t="shared" si="7"/>
        <v>非表示</v>
      </c>
    </row>
    <row r="424" spans="2:6" s="34" customFormat="1" ht="15" customHeight="1">
      <c r="B424" s="30"/>
      <c r="C424" s="31"/>
      <c r="D424" s="32"/>
      <c r="E424" s="33" t="str">
        <f>MID(調査票入力!$N565,SUM(調査票入力!$P565:Q565)+1,調査票入力!R565)</f>
        <v/>
      </c>
      <c r="F424" s="34" t="str">
        <f t="shared" si="7"/>
        <v>非表示</v>
      </c>
    </row>
    <row r="425" spans="2:6" s="34" customFormat="1" ht="15" customHeight="1">
      <c r="B425" s="30"/>
      <c r="C425" s="31"/>
      <c r="D425" s="32"/>
      <c r="E425" s="33" t="str">
        <f>MID(調査票入力!$N565,SUM(調査票入力!$P565:R565)+1,調査票入力!S565)</f>
        <v/>
      </c>
      <c r="F425" s="34" t="str">
        <f t="shared" si="7"/>
        <v>非表示</v>
      </c>
    </row>
    <row r="426" spans="2:6" s="34" customFormat="1" ht="15" customHeight="1">
      <c r="B426" s="30"/>
      <c r="C426" s="31"/>
      <c r="D426" s="32"/>
      <c r="E426" s="33" t="str">
        <f>MID(調査票入力!$N565,SUM(調査票入力!$P565:S565)+1,調査票入力!T565)</f>
        <v/>
      </c>
      <c r="F426" s="34" t="str">
        <f t="shared" si="7"/>
        <v>非表示</v>
      </c>
    </row>
    <row r="427" spans="2:6" s="34" customFormat="1" ht="15" customHeight="1">
      <c r="B427" s="30"/>
      <c r="C427" s="31"/>
      <c r="D427" s="32"/>
      <c r="E427" s="33" t="str">
        <f>MID(調査票入力!$N565,SUM(調査票入力!$P565:T565)+1,調査票入力!U565)</f>
        <v/>
      </c>
      <c r="F427" s="34" t="str">
        <f t="shared" si="7"/>
        <v>非表示</v>
      </c>
    </row>
    <row r="428" spans="2:6" ht="6" customHeight="1">
      <c r="B428" s="14" t="s">
        <v>323</v>
      </c>
      <c r="C428" s="35"/>
      <c r="D428" s="36"/>
      <c r="F428" s="13" t="str">
        <f t="shared" si="7"/>
        <v>表示</v>
      </c>
    </row>
    <row r="429" spans="2:6" ht="18" customHeight="1">
      <c r="B429" s="29" t="s">
        <v>343</v>
      </c>
      <c r="E429" s="18"/>
      <c r="F429" s="13" t="str">
        <f t="shared" si="7"/>
        <v>表示</v>
      </c>
    </row>
    <row r="430" spans="2:6" s="40" customFormat="1" ht="15" customHeight="1">
      <c r="B430" s="37"/>
      <c r="C430" s="38" t="s">
        <v>312</v>
      </c>
      <c r="D430" s="36" t="str">
        <f>調査票入力!J566&amp;"."&amp;調査票入力!M566</f>
        <v>1.ない</v>
      </c>
      <c r="E430" s="39" t="str">
        <f>MID(調査票入力!$N566,1,調査票入力!P566)</f>
        <v/>
      </c>
      <c r="F430" s="40" t="str">
        <f t="shared" si="7"/>
        <v>非表示</v>
      </c>
    </row>
    <row r="431" spans="2:6" s="40" customFormat="1" ht="15" customHeight="1">
      <c r="B431" s="37"/>
      <c r="C431" s="38"/>
      <c r="D431" s="36"/>
      <c r="E431" s="39" t="str">
        <f>MID(調査票入力!$N566,SUM(調査票入力!$P566:P566)+1,調査票入力!Q566)</f>
        <v/>
      </c>
      <c r="F431" s="40" t="str">
        <f t="shared" si="7"/>
        <v>非表示</v>
      </c>
    </row>
    <row r="432" spans="2:6" s="40" customFormat="1" ht="15" customHeight="1">
      <c r="B432" s="37"/>
      <c r="C432" s="38"/>
      <c r="D432" s="36"/>
      <c r="E432" s="39" t="str">
        <f>MID(調査票入力!$N566,SUM(調査票入力!$P566:Q566)+1,調査票入力!R566)</f>
        <v/>
      </c>
      <c r="F432" s="40" t="str">
        <f t="shared" si="7"/>
        <v>非表示</v>
      </c>
    </row>
    <row r="433" spans="2:6" s="40" customFormat="1" ht="15" customHeight="1">
      <c r="B433" s="37"/>
      <c r="C433" s="38"/>
      <c r="D433" s="36"/>
      <c r="E433" s="39" t="str">
        <f>MID(調査票入力!$N566,SUM(調査票入力!$P566:R566)+1,調査票入力!S566)</f>
        <v/>
      </c>
      <c r="F433" s="40" t="str">
        <f t="shared" si="7"/>
        <v>非表示</v>
      </c>
    </row>
    <row r="434" spans="2:6" s="40" customFormat="1" ht="15" customHeight="1">
      <c r="B434" s="37"/>
      <c r="C434" s="38"/>
      <c r="D434" s="36"/>
      <c r="E434" s="39" t="str">
        <f>MID(調査票入力!$N566,SUM(調査票入力!$P566:S566)+1,調査票入力!T566)</f>
        <v/>
      </c>
      <c r="F434" s="40" t="str">
        <f t="shared" si="7"/>
        <v>非表示</v>
      </c>
    </row>
    <row r="435" spans="2:6" s="40" customFormat="1" ht="15" customHeight="1">
      <c r="B435" s="37"/>
      <c r="C435" s="38"/>
      <c r="D435" s="36"/>
      <c r="E435" s="39" t="str">
        <f>MID(調査票入力!$N566,SUM(調査票入力!$P566:T566)+1,調査票入力!U566)</f>
        <v/>
      </c>
      <c r="F435" s="40" t="str">
        <f t="shared" si="7"/>
        <v>非表示</v>
      </c>
    </row>
    <row r="436" spans="2:6" s="40" customFormat="1" ht="15" customHeight="1">
      <c r="B436" s="37"/>
      <c r="C436" s="38" t="s">
        <v>313</v>
      </c>
      <c r="D436" s="36" t="str">
        <f>調査票入力!J567&amp;"."&amp;調査票入力!M567</f>
        <v>1.ない</v>
      </c>
      <c r="E436" s="39" t="str">
        <f>MID(調査票入力!$N567,1,調査票入力!P567)</f>
        <v/>
      </c>
      <c r="F436" s="40" t="str">
        <f t="shared" si="7"/>
        <v>非表示</v>
      </c>
    </row>
    <row r="437" spans="2:6" s="40" customFormat="1" ht="15" customHeight="1">
      <c r="B437" s="37"/>
      <c r="C437" s="38"/>
      <c r="D437" s="36"/>
      <c r="E437" s="39" t="str">
        <f>MID(調査票入力!$N567,SUM(調査票入力!$P567:P567)+1,調査票入力!Q567)</f>
        <v/>
      </c>
      <c r="F437" s="40" t="str">
        <f t="shared" si="7"/>
        <v>非表示</v>
      </c>
    </row>
    <row r="438" spans="2:6" s="40" customFormat="1" ht="15" customHeight="1">
      <c r="B438" s="37"/>
      <c r="C438" s="38"/>
      <c r="D438" s="36"/>
      <c r="E438" s="39" t="str">
        <f>MID(調査票入力!$N567,SUM(調査票入力!$P567:Q567)+1,調査票入力!R567)</f>
        <v/>
      </c>
      <c r="F438" s="40" t="str">
        <f t="shared" si="7"/>
        <v>非表示</v>
      </c>
    </row>
    <row r="439" spans="2:6" s="40" customFormat="1" ht="15" customHeight="1">
      <c r="B439" s="37"/>
      <c r="C439" s="38"/>
      <c r="D439" s="36"/>
      <c r="E439" s="39" t="str">
        <f>MID(調査票入力!$N567,SUM(調査票入力!$P567:R567)+1,調査票入力!S567)</f>
        <v/>
      </c>
      <c r="F439" s="40" t="str">
        <f t="shared" si="7"/>
        <v>非表示</v>
      </c>
    </row>
    <row r="440" spans="2:6" s="40" customFormat="1" ht="15" customHeight="1">
      <c r="B440" s="37"/>
      <c r="C440" s="38"/>
      <c r="D440" s="36"/>
      <c r="E440" s="39" t="str">
        <f>MID(調査票入力!$N567,SUM(調査票入力!$P567:S567)+1,調査票入力!T567)</f>
        <v/>
      </c>
      <c r="F440" s="40" t="str">
        <f t="shared" si="7"/>
        <v>非表示</v>
      </c>
    </row>
    <row r="441" spans="2:6" s="40" customFormat="1" ht="15" customHeight="1">
      <c r="B441" s="37"/>
      <c r="C441" s="38"/>
      <c r="D441" s="36"/>
      <c r="E441" s="39" t="str">
        <f>MID(調査票入力!$N567,SUM(調査票入力!$P567:T567)+1,調査票入力!U567)</f>
        <v/>
      </c>
      <c r="F441" s="40" t="str">
        <f t="shared" si="7"/>
        <v>非表示</v>
      </c>
    </row>
    <row r="442" spans="2:6" s="40" customFormat="1" ht="15" customHeight="1">
      <c r="B442" s="37"/>
      <c r="C442" s="38" t="s">
        <v>314</v>
      </c>
      <c r="D442" s="36" t="str">
        <f>調査票入力!J568&amp;"."&amp;調査票入力!M568</f>
        <v>1.ない</v>
      </c>
      <c r="E442" s="39" t="str">
        <f>MID(調査票入力!$N568,1,調査票入力!P568)</f>
        <v/>
      </c>
      <c r="F442" s="40" t="str">
        <f t="shared" si="7"/>
        <v>非表示</v>
      </c>
    </row>
    <row r="443" spans="2:6" s="40" customFormat="1" ht="15" customHeight="1">
      <c r="B443" s="37"/>
      <c r="C443" s="38"/>
      <c r="D443" s="36"/>
      <c r="E443" s="39" t="str">
        <f>MID(調査票入力!$N568,SUM(調査票入力!$P568:P568)+1,調査票入力!Q568)</f>
        <v/>
      </c>
      <c r="F443" s="40" t="str">
        <f t="shared" si="7"/>
        <v>非表示</v>
      </c>
    </row>
    <row r="444" spans="2:6" s="40" customFormat="1" ht="15" customHeight="1">
      <c r="B444" s="37"/>
      <c r="C444" s="38"/>
      <c r="D444" s="36"/>
      <c r="E444" s="39" t="str">
        <f>MID(調査票入力!$N568,SUM(調査票入力!$P568:Q568)+1,調査票入力!R568)</f>
        <v/>
      </c>
      <c r="F444" s="40" t="str">
        <f t="shared" si="7"/>
        <v>非表示</v>
      </c>
    </row>
    <row r="445" spans="2:6" s="40" customFormat="1" ht="15" customHeight="1">
      <c r="B445" s="37"/>
      <c r="C445" s="38"/>
      <c r="D445" s="36"/>
      <c r="E445" s="39" t="str">
        <f>MID(調査票入力!$N568,SUM(調査票入力!$P568:R568)+1,調査票入力!S568)</f>
        <v/>
      </c>
      <c r="F445" s="40" t="str">
        <f t="shared" si="7"/>
        <v>非表示</v>
      </c>
    </row>
    <row r="446" spans="2:6" s="40" customFormat="1" ht="15" customHeight="1">
      <c r="B446" s="37"/>
      <c r="C446" s="38"/>
      <c r="D446" s="36"/>
      <c r="E446" s="39" t="str">
        <f>MID(調査票入力!$N568,SUM(調査票入力!$P568:S568)+1,調査票入力!T568)</f>
        <v/>
      </c>
      <c r="F446" s="40" t="str">
        <f t="shared" si="7"/>
        <v>非表示</v>
      </c>
    </row>
    <row r="447" spans="2:6" s="40" customFormat="1" ht="15" customHeight="1">
      <c r="B447" s="37"/>
      <c r="C447" s="38"/>
      <c r="D447" s="36"/>
      <c r="E447" s="39" t="str">
        <f>MID(調査票入力!$N568,SUM(調査票入力!$P568:T568)+1,調査票入力!U568)</f>
        <v/>
      </c>
      <c r="F447" s="40" t="str">
        <f t="shared" si="7"/>
        <v>非表示</v>
      </c>
    </row>
    <row r="448" spans="2:6" s="40" customFormat="1" ht="15" customHeight="1">
      <c r="B448" s="37"/>
      <c r="C448" s="38" t="s">
        <v>320</v>
      </c>
      <c r="D448" s="36" t="str">
        <f>調査票入力!J569&amp;"."&amp;調査票入力!M569</f>
        <v>1.ない</v>
      </c>
      <c r="E448" s="39" t="str">
        <f>MID(調査票入力!$N569,1,調査票入力!P569)</f>
        <v/>
      </c>
      <c r="F448" s="40" t="str">
        <f t="shared" si="7"/>
        <v>非表示</v>
      </c>
    </row>
    <row r="449" spans="2:6" s="40" customFormat="1" ht="15" customHeight="1">
      <c r="B449" s="37"/>
      <c r="C449" s="38"/>
      <c r="D449" s="36"/>
      <c r="E449" s="39" t="str">
        <f>MID(調査票入力!$N569,SUM(調査票入力!$P569:P569)+1,調査票入力!Q569)</f>
        <v/>
      </c>
      <c r="F449" s="40" t="str">
        <f t="shared" si="7"/>
        <v>非表示</v>
      </c>
    </row>
    <row r="450" spans="2:6" s="40" customFormat="1" ht="15" customHeight="1">
      <c r="B450" s="37"/>
      <c r="C450" s="38"/>
      <c r="D450" s="36"/>
      <c r="E450" s="39" t="str">
        <f>MID(調査票入力!$N569,SUM(調査票入力!$P569:Q569)+1,調査票入力!R569)</f>
        <v/>
      </c>
      <c r="F450" s="40" t="str">
        <f t="shared" si="7"/>
        <v>非表示</v>
      </c>
    </row>
    <row r="451" spans="2:6" s="40" customFormat="1" ht="15" customHeight="1">
      <c r="B451" s="37"/>
      <c r="C451" s="38"/>
      <c r="D451" s="36"/>
      <c r="E451" s="39" t="str">
        <f>MID(調査票入力!$N569,SUM(調査票入力!$P569:R569)+1,調査票入力!S569)</f>
        <v/>
      </c>
      <c r="F451" s="40" t="str">
        <f t="shared" si="7"/>
        <v>非表示</v>
      </c>
    </row>
    <row r="452" spans="2:6" s="40" customFormat="1" ht="15" customHeight="1">
      <c r="B452" s="37"/>
      <c r="C452" s="38"/>
      <c r="D452" s="36"/>
      <c r="E452" s="39" t="str">
        <f>MID(調査票入力!$N569,SUM(調査票入力!$P569:S569)+1,調査票入力!T569)</f>
        <v/>
      </c>
      <c r="F452" s="40" t="str">
        <f t="shared" si="7"/>
        <v>非表示</v>
      </c>
    </row>
    <row r="453" spans="2:6" s="40" customFormat="1" ht="15" customHeight="1">
      <c r="B453" s="37"/>
      <c r="C453" s="38"/>
      <c r="D453" s="36"/>
      <c r="E453" s="39" t="str">
        <f>MID(調査票入力!$N569,SUM(調査票入力!$P569:T569)+1,調査票入力!U569)</f>
        <v/>
      </c>
      <c r="F453" s="40" t="str">
        <f t="shared" si="7"/>
        <v>非表示</v>
      </c>
    </row>
    <row r="454" spans="2:6" s="40" customFormat="1" ht="15" customHeight="1">
      <c r="B454" s="37"/>
      <c r="C454" s="38" t="s">
        <v>315</v>
      </c>
      <c r="D454" s="36" t="str">
        <f>調査票入力!J570&amp;"."&amp;調査票入力!M570</f>
        <v>1.ない</v>
      </c>
      <c r="E454" s="39" t="str">
        <f>MID(調査票入力!$N570,1,調査票入力!P570)</f>
        <v/>
      </c>
      <c r="F454" s="40" t="str">
        <f t="shared" si="7"/>
        <v>非表示</v>
      </c>
    </row>
    <row r="455" spans="2:6" s="40" customFormat="1" ht="15" customHeight="1">
      <c r="B455" s="37"/>
      <c r="C455" s="38"/>
      <c r="D455" s="36"/>
      <c r="E455" s="39" t="str">
        <f>MID(調査票入力!$N570,SUM(調査票入力!$P570:P570)+1,調査票入力!Q570)</f>
        <v/>
      </c>
      <c r="F455" s="40" t="str">
        <f t="shared" si="7"/>
        <v>非表示</v>
      </c>
    </row>
    <row r="456" spans="2:6" s="40" customFormat="1" ht="15" customHeight="1">
      <c r="B456" s="37"/>
      <c r="C456" s="38"/>
      <c r="D456" s="36"/>
      <c r="E456" s="39" t="str">
        <f>MID(調査票入力!$N570,SUM(調査票入力!$P570:Q570)+1,調査票入力!R570)</f>
        <v/>
      </c>
      <c r="F456" s="40" t="str">
        <f t="shared" si="7"/>
        <v>非表示</v>
      </c>
    </row>
    <row r="457" spans="2:6" s="40" customFormat="1" ht="15" customHeight="1">
      <c r="B457" s="37"/>
      <c r="C457" s="38"/>
      <c r="D457" s="36"/>
      <c r="E457" s="39" t="str">
        <f>MID(調査票入力!$N570,SUM(調査票入力!$P570:R570)+1,調査票入力!S570)</f>
        <v/>
      </c>
      <c r="F457" s="40" t="str">
        <f t="shared" si="7"/>
        <v>非表示</v>
      </c>
    </row>
    <row r="458" spans="2:6" s="40" customFormat="1" ht="15" customHeight="1">
      <c r="B458" s="37"/>
      <c r="C458" s="38"/>
      <c r="D458" s="36"/>
      <c r="E458" s="39" t="str">
        <f>MID(調査票入力!$N570,SUM(調査票入力!$P570:S570)+1,調査票入力!T570)</f>
        <v/>
      </c>
      <c r="F458" s="40" t="str">
        <f t="shared" si="7"/>
        <v>非表示</v>
      </c>
    </row>
    <row r="459" spans="2:6" s="40" customFormat="1" ht="15" customHeight="1">
      <c r="B459" s="37"/>
      <c r="C459" s="38"/>
      <c r="D459" s="36"/>
      <c r="E459" s="39" t="str">
        <f>MID(調査票入力!$N570,SUM(調査票入力!$P570:T570)+1,調査票入力!U570)</f>
        <v/>
      </c>
      <c r="F459" s="40" t="str">
        <f t="shared" si="7"/>
        <v>非表示</v>
      </c>
    </row>
    <row r="460" spans="2:6" s="40" customFormat="1" ht="15" customHeight="1">
      <c r="B460" s="37"/>
      <c r="C460" s="38" t="s">
        <v>321</v>
      </c>
      <c r="D460" s="36" t="str">
        <f>調査票入力!J571&amp;"."&amp;調査票入力!M571</f>
        <v>1.ない</v>
      </c>
      <c r="E460" s="39" t="str">
        <f>MID(調査票入力!$N571,1,調査票入力!P571)</f>
        <v/>
      </c>
      <c r="F460" s="40" t="str">
        <f t="shared" si="7"/>
        <v>非表示</v>
      </c>
    </row>
    <row r="461" spans="2:6" s="40" customFormat="1" ht="15" customHeight="1">
      <c r="B461" s="37"/>
      <c r="C461" s="38"/>
      <c r="D461" s="36"/>
      <c r="E461" s="39" t="str">
        <f>MID(調査票入力!$N571,SUM(調査票入力!$P571:P571)+1,調査票入力!Q571)</f>
        <v/>
      </c>
      <c r="F461" s="40" t="str">
        <f t="shared" si="7"/>
        <v>非表示</v>
      </c>
    </row>
    <row r="462" spans="2:6" s="40" customFormat="1" ht="15" customHeight="1">
      <c r="B462" s="37"/>
      <c r="C462" s="38"/>
      <c r="D462" s="36"/>
      <c r="E462" s="39" t="str">
        <f>MID(調査票入力!$N571,SUM(調査票入力!$P571:Q571)+1,調査票入力!R571)</f>
        <v/>
      </c>
      <c r="F462" s="40" t="str">
        <f t="shared" si="7"/>
        <v>非表示</v>
      </c>
    </row>
    <row r="463" spans="2:6" s="40" customFormat="1" ht="15" customHeight="1">
      <c r="B463" s="37"/>
      <c r="C463" s="38"/>
      <c r="D463" s="36"/>
      <c r="E463" s="39" t="str">
        <f>MID(調査票入力!$N571,SUM(調査票入力!$P571:R571)+1,調査票入力!S571)</f>
        <v/>
      </c>
      <c r="F463" s="40" t="str">
        <f t="shared" si="7"/>
        <v>非表示</v>
      </c>
    </row>
    <row r="464" spans="2:6" s="40" customFormat="1" ht="15" customHeight="1">
      <c r="B464" s="37"/>
      <c r="C464" s="38"/>
      <c r="D464" s="36"/>
      <c r="E464" s="39" t="str">
        <f>MID(調査票入力!$N571,SUM(調査票入力!$P571:S571)+1,調査票入力!T571)</f>
        <v/>
      </c>
      <c r="F464" s="40" t="str">
        <f t="shared" si="7"/>
        <v>非表示</v>
      </c>
    </row>
    <row r="465" spans="2:6" s="40" customFormat="1" ht="15" customHeight="1">
      <c r="B465" s="37"/>
      <c r="C465" s="38"/>
      <c r="D465" s="36"/>
      <c r="E465" s="39" t="str">
        <f>MID(調査票入力!$N571,SUM(調査票入力!$P571:T571)+1,調査票入力!U571)</f>
        <v/>
      </c>
      <c r="F465" s="40" t="str">
        <f t="shared" si="7"/>
        <v>非表示</v>
      </c>
    </row>
    <row r="466" spans="2:6" s="40" customFormat="1" ht="15" customHeight="1">
      <c r="B466" s="37"/>
      <c r="C466" s="38" t="s">
        <v>316</v>
      </c>
      <c r="D466" s="36" t="str">
        <f>調査票入力!J572&amp;"."&amp;調査票入力!M572</f>
        <v>1.ない</v>
      </c>
      <c r="E466" s="39" t="str">
        <f>MID(調査票入力!$N572,1,調査票入力!P572)</f>
        <v/>
      </c>
      <c r="F466" s="40" t="str">
        <f t="shared" si="7"/>
        <v>非表示</v>
      </c>
    </row>
    <row r="467" spans="2:6" s="40" customFormat="1" ht="15" customHeight="1">
      <c r="B467" s="37"/>
      <c r="C467" s="38"/>
      <c r="D467" s="36"/>
      <c r="E467" s="39" t="str">
        <f>MID(調査票入力!$N572,SUM(調査票入力!$P572:P572)+1,調査票入力!Q572)</f>
        <v/>
      </c>
      <c r="F467" s="40" t="str">
        <f t="shared" si="7"/>
        <v>非表示</v>
      </c>
    </row>
    <row r="468" spans="2:6" s="40" customFormat="1" ht="15" customHeight="1">
      <c r="B468" s="37"/>
      <c r="C468" s="38"/>
      <c r="D468" s="36"/>
      <c r="E468" s="39" t="str">
        <f>MID(調査票入力!$N572,SUM(調査票入力!$P572:Q572)+1,調査票入力!R572)</f>
        <v/>
      </c>
      <c r="F468" s="40" t="str">
        <f t="shared" si="7"/>
        <v>非表示</v>
      </c>
    </row>
    <row r="469" spans="2:6" s="40" customFormat="1" ht="15" customHeight="1">
      <c r="B469" s="37"/>
      <c r="C469" s="38"/>
      <c r="D469" s="36"/>
      <c r="E469" s="39" t="str">
        <f>MID(調査票入力!$N572,SUM(調査票入力!$P572:R572)+1,調査票入力!S572)</f>
        <v/>
      </c>
      <c r="F469" s="40" t="str">
        <f t="shared" si="7"/>
        <v>非表示</v>
      </c>
    </row>
    <row r="470" spans="2:6" s="40" customFormat="1" ht="15" customHeight="1">
      <c r="B470" s="37"/>
      <c r="C470" s="38"/>
      <c r="D470" s="36"/>
      <c r="E470" s="39" t="str">
        <f>MID(調査票入力!$N572,SUM(調査票入力!$P572:S572)+1,調査票入力!T572)</f>
        <v/>
      </c>
      <c r="F470" s="40" t="str">
        <f t="shared" si="7"/>
        <v>非表示</v>
      </c>
    </row>
    <row r="471" spans="2:6" s="40" customFormat="1" ht="15" customHeight="1">
      <c r="B471" s="37"/>
      <c r="C471" s="38"/>
      <c r="D471" s="36"/>
      <c r="E471" s="39" t="str">
        <f>MID(調査票入力!$N572,SUM(調査票入力!$P572:T572)+1,調査票入力!U572)</f>
        <v/>
      </c>
      <c r="F471" s="40" t="str">
        <f t="shared" si="7"/>
        <v>非表示</v>
      </c>
    </row>
    <row r="472" spans="2:6" s="40" customFormat="1" ht="15" customHeight="1">
      <c r="B472" s="37"/>
      <c r="C472" s="38" t="s">
        <v>317</v>
      </c>
      <c r="D472" s="36" t="str">
        <f>調査票入力!J573&amp;"."&amp;調査票入力!M573</f>
        <v>1.ない</v>
      </c>
      <c r="E472" s="39" t="str">
        <f>MID(調査票入力!$N573,1,調査票入力!P573)</f>
        <v/>
      </c>
      <c r="F472" s="40" t="str">
        <f t="shared" si="7"/>
        <v>非表示</v>
      </c>
    </row>
    <row r="473" spans="2:6" s="40" customFormat="1" ht="15" customHeight="1">
      <c r="B473" s="37"/>
      <c r="C473" s="38"/>
      <c r="D473" s="36"/>
      <c r="E473" s="39" t="str">
        <f>MID(調査票入力!$N573,SUM(調査票入力!$P573:P573)+1,調査票入力!Q573)</f>
        <v/>
      </c>
      <c r="F473" s="40" t="str">
        <f t="shared" ref="F473:F503" si="8">IF(OR(B473&lt;&gt;"",E473&lt;&gt;""),"表示","非表示")</f>
        <v>非表示</v>
      </c>
    </row>
    <row r="474" spans="2:6" s="40" customFormat="1" ht="15" customHeight="1">
      <c r="B474" s="37"/>
      <c r="C474" s="38"/>
      <c r="D474" s="36"/>
      <c r="E474" s="39" t="str">
        <f>MID(調査票入力!$N573,SUM(調査票入力!$P573:Q573)+1,調査票入力!R573)</f>
        <v/>
      </c>
      <c r="F474" s="40" t="str">
        <f t="shared" si="8"/>
        <v>非表示</v>
      </c>
    </row>
    <row r="475" spans="2:6" s="40" customFormat="1" ht="15" customHeight="1">
      <c r="B475" s="37"/>
      <c r="C475" s="38"/>
      <c r="D475" s="36"/>
      <c r="E475" s="39" t="str">
        <f>MID(調査票入力!$N573,SUM(調査票入力!$P573:R573)+1,調査票入力!S573)</f>
        <v/>
      </c>
      <c r="F475" s="40" t="str">
        <f t="shared" si="8"/>
        <v>非表示</v>
      </c>
    </row>
    <row r="476" spans="2:6" s="40" customFormat="1" ht="15" customHeight="1">
      <c r="B476" s="37"/>
      <c r="C476" s="38"/>
      <c r="D476" s="36"/>
      <c r="E476" s="39" t="str">
        <f>MID(調査票入力!$N573,SUM(調査票入力!$P573:S573)+1,調査票入力!T573)</f>
        <v/>
      </c>
      <c r="F476" s="40" t="str">
        <f t="shared" si="8"/>
        <v>非表示</v>
      </c>
    </row>
    <row r="477" spans="2:6" s="40" customFormat="1" ht="15" customHeight="1">
      <c r="B477" s="37"/>
      <c r="C477" s="38"/>
      <c r="D477" s="36"/>
      <c r="E477" s="39" t="str">
        <f>MID(調査票入力!$N573,SUM(調査票入力!$P573:T573)+1,調査票入力!U573)</f>
        <v/>
      </c>
      <c r="F477" s="40" t="str">
        <f t="shared" si="8"/>
        <v>非表示</v>
      </c>
    </row>
    <row r="478" spans="2:6" s="40" customFormat="1" ht="15" customHeight="1">
      <c r="B478" s="37"/>
      <c r="C478" s="38" t="s">
        <v>318</v>
      </c>
      <c r="D478" s="36" t="str">
        <f>調査票入力!J574&amp;"."&amp;調査票入力!M574</f>
        <v>1.ない</v>
      </c>
      <c r="E478" s="39" t="str">
        <f>MID(調査票入力!$N574,1,調査票入力!P574)</f>
        <v/>
      </c>
      <c r="F478" s="40" t="str">
        <f t="shared" si="8"/>
        <v>非表示</v>
      </c>
    </row>
    <row r="479" spans="2:6" s="40" customFormat="1" ht="15" customHeight="1">
      <c r="B479" s="37"/>
      <c r="C479" s="38"/>
      <c r="D479" s="36"/>
      <c r="E479" s="39" t="str">
        <f>MID(調査票入力!$N574,SUM(調査票入力!$P574:P574)+1,調査票入力!Q574)</f>
        <v/>
      </c>
      <c r="F479" s="40" t="str">
        <f t="shared" si="8"/>
        <v>非表示</v>
      </c>
    </row>
    <row r="480" spans="2:6" s="40" customFormat="1" ht="15" customHeight="1">
      <c r="B480" s="37"/>
      <c r="C480" s="38"/>
      <c r="D480" s="36"/>
      <c r="E480" s="39" t="str">
        <f>MID(調査票入力!$N574,SUM(調査票入力!$P574:Q574)+1,調査票入力!R574)</f>
        <v/>
      </c>
      <c r="F480" s="40" t="str">
        <f t="shared" si="8"/>
        <v>非表示</v>
      </c>
    </row>
    <row r="481" spans="2:6" s="40" customFormat="1" ht="15" customHeight="1">
      <c r="B481" s="37"/>
      <c r="C481" s="38"/>
      <c r="D481" s="36"/>
      <c r="E481" s="39" t="str">
        <f>MID(調査票入力!$N574,SUM(調査票入力!$P574:R574)+1,調査票入力!S574)</f>
        <v/>
      </c>
      <c r="F481" s="40" t="str">
        <f t="shared" si="8"/>
        <v>非表示</v>
      </c>
    </row>
    <row r="482" spans="2:6" s="40" customFormat="1" ht="15" customHeight="1">
      <c r="B482" s="37"/>
      <c r="C482" s="38"/>
      <c r="D482" s="36"/>
      <c r="E482" s="39" t="str">
        <f>MID(調査票入力!$N574,SUM(調査票入力!$P574:S574)+1,調査票入力!T574)</f>
        <v/>
      </c>
      <c r="F482" s="40" t="str">
        <f t="shared" si="8"/>
        <v>非表示</v>
      </c>
    </row>
    <row r="483" spans="2:6" s="40" customFormat="1" ht="15" customHeight="1">
      <c r="B483" s="37"/>
      <c r="C483" s="38"/>
      <c r="D483" s="36"/>
      <c r="E483" s="39" t="str">
        <f>MID(調査票入力!$N574,SUM(調査票入力!$P574:T574)+1,調査票入力!U574)</f>
        <v/>
      </c>
      <c r="F483" s="40" t="str">
        <f t="shared" si="8"/>
        <v>非表示</v>
      </c>
    </row>
    <row r="484" spans="2:6" s="40" customFormat="1" ht="15" customHeight="1">
      <c r="B484" s="37"/>
      <c r="C484" s="38" t="s">
        <v>344</v>
      </c>
      <c r="D484" s="36" t="str">
        <f>調査票入力!J575&amp;"."&amp;調査票入力!M575</f>
        <v>1.ない</v>
      </c>
      <c r="E484" s="39" t="str">
        <f>MID(調査票入力!$N575,1,調査票入力!P575)</f>
        <v/>
      </c>
      <c r="F484" s="40" t="str">
        <f t="shared" si="8"/>
        <v>非表示</v>
      </c>
    </row>
    <row r="485" spans="2:6" s="40" customFormat="1" ht="15" customHeight="1">
      <c r="B485" s="37"/>
      <c r="C485" s="38"/>
      <c r="D485" s="36"/>
      <c r="E485" s="39" t="str">
        <f>MID(調査票入力!$N575,SUM(調査票入力!$P575:P575)+1,調査票入力!Q575)</f>
        <v/>
      </c>
      <c r="F485" s="40" t="str">
        <f t="shared" si="8"/>
        <v>非表示</v>
      </c>
    </row>
    <row r="486" spans="2:6" s="40" customFormat="1" ht="15" customHeight="1">
      <c r="B486" s="37"/>
      <c r="C486" s="38"/>
      <c r="D486" s="36"/>
      <c r="E486" s="39" t="str">
        <f>MID(調査票入力!$N575,SUM(調査票入力!$P575:Q575)+1,調査票入力!R575)</f>
        <v/>
      </c>
      <c r="F486" s="40" t="str">
        <f t="shared" si="8"/>
        <v>非表示</v>
      </c>
    </row>
    <row r="487" spans="2:6" s="40" customFormat="1" ht="15" customHeight="1">
      <c r="B487" s="37"/>
      <c r="C487" s="38"/>
      <c r="D487" s="36"/>
      <c r="E487" s="39" t="str">
        <f>MID(調査票入力!$N575,SUM(調査票入力!$P575:R575)+1,調査票入力!S575)</f>
        <v/>
      </c>
      <c r="F487" s="40" t="str">
        <f t="shared" si="8"/>
        <v>非表示</v>
      </c>
    </row>
    <row r="488" spans="2:6" s="40" customFormat="1" ht="15" customHeight="1">
      <c r="B488" s="37"/>
      <c r="C488" s="38"/>
      <c r="D488" s="36"/>
      <c r="E488" s="39" t="str">
        <f>MID(調査票入力!$N575,SUM(調査票入力!$P575:S575)+1,調査票入力!T575)</f>
        <v/>
      </c>
      <c r="F488" s="40" t="str">
        <f t="shared" si="8"/>
        <v>非表示</v>
      </c>
    </row>
    <row r="489" spans="2:6" s="40" customFormat="1" ht="15" customHeight="1">
      <c r="B489" s="37"/>
      <c r="C489" s="38"/>
      <c r="D489" s="36"/>
      <c r="E489" s="39" t="str">
        <f>MID(調査票入力!$N575,SUM(調査票入力!$P575:T575)+1,調査票入力!U575)</f>
        <v/>
      </c>
      <c r="F489" s="40" t="str">
        <f t="shared" si="8"/>
        <v>非表示</v>
      </c>
    </row>
    <row r="490" spans="2:6" s="40" customFormat="1" ht="15" customHeight="1">
      <c r="B490" s="37"/>
      <c r="C490" s="38" t="s">
        <v>345</v>
      </c>
      <c r="D490" s="36" t="str">
        <f>調査票入力!J576&amp;"."&amp;調査票入力!M576</f>
        <v>1.ない</v>
      </c>
      <c r="E490" s="39" t="str">
        <f>MID(調査票入力!$N576,1,調査票入力!P576)</f>
        <v/>
      </c>
      <c r="F490" s="40" t="str">
        <f t="shared" si="8"/>
        <v>非表示</v>
      </c>
    </row>
    <row r="491" spans="2:6" s="40" customFormat="1" ht="15" customHeight="1">
      <c r="B491" s="37"/>
      <c r="C491" s="38"/>
      <c r="D491" s="36"/>
      <c r="E491" s="39" t="str">
        <f>MID(調査票入力!$N576,SUM(調査票入力!$P576:P576)+1,調査票入力!Q576)</f>
        <v/>
      </c>
      <c r="F491" s="40" t="str">
        <f t="shared" si="8"/>
        <v>非表示</v>
      </c>
    </row>
    <row r="492" spans="2:6" s="40" customFormat="1" ht="15" customHeight="1">
      <c r="B492" s="37"/>
      <c r="C492" s="38"/>
      <c r="D492" s="36"/>
      <c r="E492" s="39" t="str">
        <f>MID(調査票入力!$N576,SUM(調査票入力!$P576:Q576)+1,調査票入力!R576)</f>
        <v/>
      </c>
      <c r="F492" s="40" t="str">
        <f t="shared" si="8"/>
        <v>非表示</v>
      </c>
    </row>
    <row r="493" spans="2:6" s="40" customFormat="1" ht="15" customHeight="1">
      <c r="B493" s="37"/>
      <c r="C493" s="38"/>
      <c r="D493" s="36"/>
      <c r="E493" s="39" t="str">
        <f>MID(調査票入力!$N576,SUM(調査票入力!$P576:R576)+1,調査票入力!S576)</f>
        <v/>
      </c>
      <c r="F493" s="40" t="str">
        <f t="shared" si="8"/>
        <v>非表示</v>
      </c>
    </row>
    <row r="494" spans="2:6" s="40" customFormat="1" ht="15" customHeight="1">
      <c r="B494" s="37"/>
      <c r="C494" s="38"/>
      <c r="D494" s="36"/>
      <c r="E494" s="39" t="str">
        <f>MID(調査票入力!$N576,SUM(調査票入力!$P576:S576)+1,調査票入力!T576)</f>
        <v/>
      </c>
      <c r="F494" s="40" t="str">
        <f t="shared" si="8"/>
        <v>非表示</v>
      </c>
    </row>
    <row r="495" spans="2:6" s="40" customFormat="1" ht="15" customHeight="1">
      <c r="B495" s="37"/>
      <c r="C495" s="38"/>
      <c r="D495" s="36"/>
      <c r="E495" s="39" t="str">
        <f>MID(調査票入力!$N576,SUM(調査票入力!$P576:T576)+1,調査票入力!U576)</f>
        <v/>
      </c>
      <c r="F495" s="40" t="str">
        <f t="shared" si="8"/>
        <v>非表示</v>
      </c>
    </row>
    <row r="496" spans="2:6" s="40" customFormat="1" ht="15" customHeight="1">
      <c r="B496" s="37"/>
      <c r="C496" s="38" t="s">
        <v>319</v>
      </c>
      <c r="D496" s="36" t="str">
        <f>調査票入力!J577&amp;"."&amp;調査票入力!M577</f>
        <v>1.ない</v>
      </c>
      <c r="E496" s="39" t="str">
        <f>MID(調査票入力!$N577,1,調査票入力!P577)</f>
        <v/>
      </c>
      <c r="F496" s="40" t="str">
        <f t="shared" si="8"/>
        <v>非表示</v>
      </c>
    </row>
    <row r="497" spans="2:6" s="40" customFormat="1" ht="15" customHeight="1">
      <c r="B497" s="37"/>
      <c r="C497" s="38"/>
      <c r="D497" s="41"/>
      <c r="E497" s="39" t="str">
        <f>MID(調査票入力!$N577,SUM(調査票入力!$P577:P577)+1,調査票入力!Q577)</f>
        <v/>
      </c>
      <c r="F497" s="40" t="str">
        <f t="shared" si="8"/>
        <v>非表示</v>
      </c>
    </row>
    <row r="498" spans="2:6" s="40" customFormat="1" ht="15" customHeight="1">
      <c r="B498" s="37"/>
      <c r="C498" s="38"/>
      <c r="D498" s="41"/>
      <c r="E498" s="39" t="str">
        <f>MID(調査票入力!$N577,SUM(調査票入力!$P577:Q577)+1,調査票入力!R577)</f>
        <v/>
      </c>
      <c r="F498" s="40" t="str">
        <f t="shared" si="8"/>
        <v>非表示</v>
      </c>
    </row>
    <row r="499" spans="2:6" s="40" customFormat="1" ht="15" customHeight="1">
      <c r="B499" s="37"/>
      <c r="C499" s="38"/>
      <c r="D499" s="41"/>
      <c r="E499" s="39" t="str">
        <f>MID(調査票入力!$N577,SUM(調査票入力!$P577:R577)+1,調査票入力!S577)</f>
        <v/>
      </c>
      <c r="F499" s="40" t="str">
        <f t="shared" si="8"/>
        <v>非表示</v>
      </c>
    </row>
    <row r="500" spans="2:6" s="40" customFormat="1" ht="15" customHeight="1">
      <c r="B500" s="37"/>
      <c r="C500" s="38"/>
      <c r="D500" s="41"/>
      <c r="E500" s="39" t="str">
        <f>MID(調査票入力!$N577,SUM(調査票入力!$P577:S577)+1,調査票入力!T577)</f>
        <v/>
      </c>
      <c r="F500" s="40" t="str">
        <f t="shared" si="8"/>
        <v>非表示</v>
      </c>
    </row>
    <row r="501" spans="2:6" s="40" customFormat="1" ht="15" customHeight="1">
      <c r="B501" s="37"/>
      <c r="C501" s="38"/>
      <c r="D501" s="41"/>
      <c r="E501" s="39" t="str">
        <f>MID(調査票入力!$N577,SUM(調査票入力!$P577:T577)+1,調査票入力!U577)</f>
        <v/>
      </c>
      <c r="F501" s="40" t="str">
        <f t="shared" si="8"/>
        <v>非表示</v>
      </c>
    </row>
    <row r="502" spans="2:6" ht="6" customHeight="1">
      <c r="B502" s="14" t="s">
        <v>323</v>
      </c>
      <c r="D502" s="15"/>
      <c r="F502" s="13" t="str">
        <f t="shared" si="8"/>
        <v>表示</v>
      </c>
    </row>
    <row r="503" spans="2:6" ht="18" customHeight="1">
      <c r="B503" s="42" t="s">
        <v>346</v>
      </c>
      <c r="E503" s="18"/>
      <c r="F503" s="13" t="str">
        <f t="shared" si="8"/>
        <v>表示</v>
      </c>
    </row>
    <row r="504" spans="2:6" s="34" customFormat="1" ht="15" customHeight="1">
      <c r="B504" s="30"/>
      <c r="C504" s="88" t="str">
        <f>MID(調査票入力!$N578,1,調査票入力!P578)</f>
        <v/>
      </c>
      <c r="D504" s="88"/>
      <c r="E504" s="88"/>
      <c r="F504" s="43" t="str">
        <f>IF(C504&lt;&gt;"","表示","非表示")</f>
        <v>非表示</v>
      </c>
    </row>
    <row r="505" spans="2:6" s="34" customFormat="1" ht="15" customHeight="1">
      <c r="B505" s="30"/>
      <c r="C505" s="88" t="str">
        <f>MID(調査票入力!$N578,SUM(調査票入力!$P578:P578)+1,調査票入力!Q578)</f>
        <v/>
      </c>
      <c r="D505" s="88"/>
      <c r="E505" s="88"/>
      <c r="F505" s="43" t="str">
        <f t="shared" ref="F505:F509" si="9">IF(C505&lt;&gt;"","表示","非表示")</f>
        <v>非表示</v>
      </c>
    </row>
    <row r="506" spans="2:6" s="34" customFormat="1" ht="15" customHeight="1">
      <c r="B506" s="30"/>
      <c r="C506" s="88" t="str">
        <f>MID(調査票入力!$N578,SUM(調査票入力!$P578:Q578)+1,調査票入力!R578)</f>
        <v/>
      </c>
      <c r="D506" s="88"/>
      <c r="E506" s="88"/>
      <c r="F506" s="43" t="str">
        <f t="shared" si="9"/>
        <v>非表示</v>
      </c>
    </row>
    <row r="507" spans="2:6" s="34" customFormat="1" ht="15" customHeight="1">
      <c r="B507" s="30"/>
      <c r="C507" s="88" t="str">
        <f>MID(調査票入力!$N578,SUM(調査票入力!$P578:R578)+1,調査票入力!S578)</f>
        <v/>
      </c>
      <c r="D507" s="88"/>
      <c r="E507" s="88"/>
      <c r="F507" s="43" t="str">
        <f t="shared" si="9"/>
        <v>非表示</v>
      </c>
    </row>
    <row r="508" spans="2:6" s="34" customFormat="1" ht="15" customHeight="1">
      <c r="B508" s="30"/>
      <c r="C508" s="88" t="str">
        <f>MID(調査票入力!$N578,SUM(調査票入力!$P578:S578)+1,調査票入力!T578)</f>
        <v/>
      </c>
      <c r="D508" s="88"/>
      <c r="E508" s="88"/>
      <c r="F508" s="43" t="str">
        <f t="shared" ref="F508" si="10">IF(C508&lt;&gt;"","表示","非表示")</f>
        <v>非表示</v>
      </c>
    </row>
    <row r="509" spans="2:6" s="34" customFormat="1" ht="15" customHeight="1">
      <c r="B509" s="30"/>
      <c r="C509" s="88" t="str">
        <f>MID(調査票入力!$N578,SUM(調査票入力!$P578:T578)+1,調査票入力!U578)</f>
        <v/>
      </c>
      <c r="D509" s="88"/>
      <c r="E509" s="88"/>
      <c r="F509" s="43" t="str">
        <f t="shared" si="9"/>
        <v>非表示</v>
      </c>
    </row>
  </sheetData>
  <sheetProtection selectLockedCells="1" autoFilter="0"/>
  <autoFilter ref="F12:F509"/>
  <mergeCells count="6">
    <mergeCell ref="C504:E504"/>
    <mergeCell ref="C505:E505"/>
    <mergeCell ref="C506:E506"/>
    <mergeCell ref="C507:E507"/>
    <mergeCell ref="C509:E509"/>
    <mergeCell ref="C508:E508"/>
  </mergeCells>
  <phoneticPr fontId="1"/>
  <conditionalFormatting sqref="D14">
    <cfRule type="expression" dxfId="79" priority="80">
      <formula>ISBLANK(D14)</formula>
    </cfRule>
  </conditionalFormatting>
  <conditionalFormatting sqref="D20">
    <cfRule type="expression" dxfId="78" priority="79">
      <formula>ISBLANK(D20)</formula>
    </cfRule>
  </conditionalFormatting>
  <conditionalFormatting sqref="D26">
    <cfRule type="expression" dxfId="77" priority="78">
      <formula>ISBLANK(D26)</formula>
    </cfRule>
  </conditionalFormatting>
  <conditionalFormatting sqref="D32">
    <cfRule type="expression" dxfId="76" priority="77">
      <formula>ISBLANK(D32)</formula>
    </cfRule>
  </conditionalFormatting>
  <conditionalFormatting sqref="D38">
    <cfRule type="expression" dxfId="75" priority="76">
      <formula>ISBLANK(D38)</formula>
    </cfRule>
  </conditionalFormatting>
  <conditionalFormatting sqref="D44">
    <cfRule type="expression" dxfId="74" priority="75">
      <formula>ISBLANK(D44)</formula>
    </cfRule>
  </conditionalFormatting>
  <conditionalFormatting sqref="D50">
    <cfRule type="expression" dxfId="73" priority="74">
      <formula>ISBLANK(D50)</formula>
    </cfRule>
  </conditionalFormatting>
  <conditionalFormatting sqref="D56">
    <cfRule type="expression" dxfId="72" priority="73">
      <formula>ISBLANK(D56)</formula>
    </cfRule>
  </conditionalFormatting>
  <conditionalFormatting sqref="D62">
    <cfRule type="expression" dxfId="71" priority="72">
      <formula>ISBLANK(D62)</formula>
    </cfRule>
  </conditionalFormatting>
  <conditionalFormatting sqref="D68">
    <cfRule type="expression" dxfId="70" priority="71">
      <formula>ISBLANK(D68)</formula>
    </cfRule>
  </conditionalFormatting>
  <conditionalFormatting sqref="D74">
    <cfRule type="expression" dxfId="69" priority="70">
      <formula>ISBLANK(D74)</formula>
    </cfRule>
  </conditionalFormatting>
  <conditionalFormatting sqref="D88">
    <cfRule type="expression" dxfId="68" priority="69">
      <formula>ISBLANK(D88)</formula>
    </cfRule>
  </conditionalFormatting>
  <conditionalFormatting sqref="D94">
    <cfRule type="expression" dxfId="67" priority="68">
      <formula>ISBLANK(D94)</formula>
    </cfRule>
  </conditionalFormatting>
  <conditionalFormatting sqref="D100">
    <cfRule type="expression" dxfId="66" priority="67">
      <formula>ISBLANK(D100)</formula>
    </cfRule>
  </conditionalFormatting>
  <conditionalFormatting sqref="D106">
    <cfRule type="expression" dxfId="65" priority="66">
      <formula>ISBLANK(D106)</formula>
    </cfRule>
  </conditionalFormatting>
  <conditionalFormatting sqref="D112">
    <cfRule type="expression" dxfId="64" priority="65">
      <formula>ISBLANK(D112)</formula>
    </cfRule>
  </conditionalFormatting>
  <conditionalFormatting sqref="D118">
    <cfRule type="expression" dxfId="63" priority="64">
      <formula>ISBLANK(D118)</formula>
    </cfRule>
  </conditionalFormatting>
  <conditionalFormatting sqref="D124">
    <cfRule type="expression" dxfId="62" priority="63">
      <formula>ISBLANK(D124)</formula>
    </cfRule>
  </conditionalFormatting>
  <conditionalFormatting sqref="D130">
    <cfRule type="expression" dxfId="61" priority="62">
      <formula>ISBLANK(D130)</formula>
    </cfRule>
  </conditionalFormatting>
  <conditionalFormatting sqref="D136">
    <cfRule type="expression" dxfId="60" priority="61">
      <formula>ISBLANK(D136)</formula>
    </cfRule>
  </conditionalFormatting>
  <conditionalFormatting sqref="D142">
    <cfRule type="expression" dxfId="59" priority="60">
      <formula>ISBLANK(D142)</formula>
    </cfRule>
  </conditionalFormatting>
  <conditionalFormatting sqref="D148">
    <cfRule type="expression" dxfId="58" priority="59">
      <formula>ISBLANK(D148)</formula>
    </cfRule>
  </conditionalFormatting>
  <conditionalFormatting sqref="D154">
    <cfRule type="expression" dxfId="57" priority="58">
      <formula>ISBLANK(D154)</formula>
    </cfRule>
  </conditionalFormatting>
  <conditionalFormatting sqref="D160">
    <cfRule type="expression" dxfId="56" priority="57">
      <formula>ISBLANK(D160)</formula>
    </cfRule>
  </conditionalFormatting>
  <conditionalFormatting sqref="D166">
    <cfRule type="expression" dxfId="55" priority="56">
      <formula>ISBLANK(D166)</formula>
    </cfRule>
  </conditionalFormatting>
  <conditionalFormatting sqref="D172">
    <cfRule type="expression" dxfId="54" priority="55">
      <formula>ISBLANK(D172)</formula>
    </cfRule>
  </conditionalFormatting>
  <conditionalFormatting sqref="D178">
    <cfRule type="expression" dxfId="53" priority="54">
      <formula>ISBLANK(D178)</formula>
    </cfRule>
  </conditionalFormatting>
  <conditionalFormatting sqref="D186">
    <cfRule type="expression" dxfId="52" priority="53">
      <formula>ISBLANK(D186)</formula>
    </cfRule>
  </conditionalFormatting>
  <conditionalFormatting sqref="D192">
    <cfRule type="expression" dxfId="51" priority="52">
      <formula>ISBLANK(D192)</formula>
    </cfRule>
  </conditionalFormatting>
  <conditionalFormatting sqref="D198">
    <cfRule type="expression" dxfId="50" priority="51">
      <formula>ISBLANK(D198)</formula>
    </cfRule>
  </conditionalFormatting>
  <conditionalFormatting sqref="D204">
    <cfRule type="expression" dxfId="49" priority="50">
      <formula>ISBLANK(D204)</formula>
    </cfRule>
  </conditionalFormatting>
  <conditionalFormatting sqref="D210">
    <cfRule type="expression" dxfId="48" priority="49">
      <formula>ISBLANK(D210)</formula>
    </cfRule>
  </conditionalFormatting>
  <conditionalFormatting sqref="D216">
    <cfRule type="expression" dxfId="47" priority="48">
      <formula>ISBLANK(D216)</formula>
    </cfRule>
  </conditionalFormatting>
  <conditionalFormatting sqref="D224">
    <cfRule type="expression" dxfId="46" priority="47">
      <formula>ISBLANK(D224)</formula>
    </cfRule>
  </conditionalFormatting>
  <conditionalFormatting sqref="D230">
    <cfRule type="expression" dxfId="45" priority="46">
      <formula>ISBLANK(D230)</formula>
    </cfRule>
  </conditionalFormatting>
  <conditionalFormatting sqref="D236">
    <cfRule type="expression" dxfId="44" priority="45">
      <formula>ISBLANK(D236)</formula>
    </cfRule>
  </conditionalFormatting>
  <conditionalFormatting sqref="D242">
    <cfRule type="expression" dxfId="43" priority="44">
      <formula>ISBLANK(D242)</formula>
    </cfRule>
  </conditionalFormatting>
  <conditionalFormatting sqref="D248">
    <cfRule type="expression" dxfId="42" priority="43">
      <formula>ISBLANK(D248)</formula>
    </cfRule>
  </conditionalFormatting>
  <conditionalFormatting sqref="D254">
    <cfRule type="expression" dxfId="41" priority="42">
      <formula>ISBLANK(D254)</formula>
    </cfRule>
  </conditionalFormatting>
  <conditionalFormatting sqref="D260">
    <cfRule type="expression" dxfId="40" priority="41">
      <formula>ISBLANK(D260)</formula>
    </cfRule>
  </conditionalFormatting>
  <conditionalFormatting sqref="D266">
    <cfRule type="expression" dxfId="39" priority="40">
      <formula>ISBLANK(D266)</formula>
    </cfRule>
  </conditionalFormatting>
  <conditionalFormatting sqref="D272">
    <cfRule type="expression" dxfId="38" priority="39">
      <formula>ISBLANK(D272)</formula>
    </cfRule>
  </conditionalFormatting>
  <conditionalFormatting sqref="D278">
    <cfRule type="expression" dxfId="37" priority="38">
      <formula>ISBLANK(D278)</formula>
    </cfRule>
  </conditionalFormatting>
  <conditionalFormatting sqref="D284">
    <cfRule type="expression" dxfId="36" priority="37">
      <formula>ISBLANK(D284)</formula>
    </cfRule>
  </conditionalFormatting>
  <conditionalFormatting sqref="D290">
    <cfRule type="expression" dxfId="35" priority="36">
      <formula>ISBLANK(D290)</formula>
    </cfRule>
  </conditionalFormatting>
  <conditionalFormatting sqref="D296">
    <cfRule type="expression" dxfId="34" priority="35">
      <formula>ISBLANK(D296)</formula>
    </cfRule>
  </conditionalFormatting>
  <conditionalFormatting sqref="D302">
    <cfRule type="expression" dxfId="33" priority="34">
      <formula>ISBLANK(D302)</formula>
    </cfRule>
  </conditionalFormatting>
  <conditionalFormatting sqref="D308">
    <cfRule type="expression" dxfId="32" priority="33">
      <formula>ISBLANK(D308)</formula>
    </cfRule>
  </conditionalFormatting>
  <conditionalFormatting sqref="D314">
    <cfRule type="expression" dxfId="31" priority="32">
      <formula>ISBLANK(D314)</formula>
    </cfRule>
  </conditionalFormatting>
  <conditionalFormatting sqref="D320">
    <cfRule type="expression" dxfId="30" priority="31">
      <formula>ISBLANK(D320)</formula>
    </cfRule>
  </conditionalFormatting>
  <conditionalFormatting sqref="D326">
    <cfRule type="expression" dxfId="29" priority="30">
      <formula>ISBLANK(D326)</formula>
    </cfRule>
  </conditionalFormatting>
  <conditionalFormatting sqref="D332">
    <cfRule type="expression" dxfId="28" priority="29">
      <formula>ISBLANK(D332)</formula>
    </cfRule>
  </conditionalFormatting>
  <conditionalFormatting sqref="D338">
    <cfRule type="expression" dxfId="27" priority="28">
      <formula>ISBLANK(D338)</formula>
    </cfRule>
  </conditionalFormatting>
  <conditionalFormatting sqref="D344">
    <cfRule type="expression" dxfId="26" priority="27">
      <formula>ISBLANK(D344)</formula>
    </cfRule>
  </conditionalFormatting>
  <conditionalFormatting sqref="D350">
    <cfRule type="expression" dxfId="25" priority="26">
      <formula>ISBLANK(D350)</formula>
    </cfRule>
  </conditionalFormatting>
  <conditionalFormatting sqref="D356">
    <cfRule type="expression" dxfId="24" priority="25">
      <formula>ISBLANK(D356)</formula>
    </cfRule>
  </conditionalFormatting>
  <conditionalFormatting sqref="D362">
    <cfRule type="expression" dxfId="23" priority="24">
      <formula>ISBLANK(D362)</formula>
    </cfRule>
  </conditionalFormatting>
  <conditionalFormatting sqref="D368">
    <cfRule type="expression" dxfId="22" priority="23">
      <formula>ISBLANK(D368)</formula>
    </cfRule>
  </conditionalFormatting>
  <conditionalFormatting sqref="D374">
    <cfRule type="expression" dxfId="21" priority="22">
      <formula>ISBLANK(D374)</formula>
    </cfRule>
  </conditionalFormatting>
  <conditionalFormatting sqref="D380">
    <cfRule type="expression" dxfId="20" priority="21">
      <formula>ISBLANK(D380)</formula>
    </cfRule>
  </conditionalFormatting>
  <conditionalFormatting sqref="D386">
    <cfRule type="expression" dxfId="19" priority="20">
      <formula>ISBLANK(D386)</formula>
    </cfRule>
  </conditionalFormatting>
  <conditionalFormatting sqref="D392">
    <cfRule type="expression" dxfId="18" priority="19">
      <formula>ISBLANK(D392)</formula>
    </cfRule>
  </conditionalFormatting>
  <conditionalFormatting sqref="D398">
    <cfRule type="expression" dxfId="17" priority="18">
      <formula>ISBLANK(D398)</formula>
    </cfRule>
  </conditionalFormatting>
  <conditionalFormatting sqref="D404">
    <cfRule type="expression" dxfId="16" priority="17">
      <formula>ISBLANK(D404)</formula>
    </cfRule>
  </conditionalFormatting>
  <conditionalFormatting sqref="D410">
    <cfRule type="expression" dxfId="15" priority="16">
      <formula>ISBLANK(D410)</formula>
    </cfRule>
  </conditionalFormatting>
  <conditionalFormatting sqref="D416">
    <cfRule type="expression" dxfId="14" priority="15">
      <formula>ISBLANK(D416)</formula>
    </cfRule>
  </conditionalFormatting>
  <conditionalFormatting sqref="D422">
    <cfRule type="expression" dxfId="13" priority="14">
      <formula>ISBLANK(D422)</formula>
    </cfRule>
  </conditionalFormatting>
  <conditionalFormatting sqref="D430">
    <cfRule type="expression" dxfId="12" priority="13">
      <formula>ISBLANK(D430)</formula>
    </cfRule>
  </conditionalFormatting>
  <conditionalFormatting sqref="D436">
    <cfRule type="expression" dxfId="11" priority="12">
      <formula>ISBLANK(D436)</formula>
    </cfRule>
  </conditionalFormatting>
  <conditionalFormatting sqref="D442">
    <cfRule type="expression" dxfId="10" priority="11">
      <formula>ISBLANK(D442)</formula>
    </cfRule>
  </conditionalFormatting>
  <conditionalFormatting sqref="D448">
    <cfRule type="expression" dxfId="9" priority="10">
      <formula>ISBLANK(D448)</formula>
    </cfRule>
  </conditionalFormatting>
  <conditionalFormatting sqref="D454">
    <cfRule type="expression" dxfId="8" priority="9">
      <formula>ISBLANK(D454)</formula>
    </cfRule>
  </conditionalFormatting>
  <conditionalFormatting sqref="D460">
    <cfRule type="expression" dxfId="7" priority="8">
      <formula>ISBLANK(D460)</formula>
    </cfRule>
  </conditionalFormatting>
  <conditionalFormatting sqref="D466">
    <cfRule type="expression" dxfId="6" priority="7">
      <formula>ISBLANK(D466)</formula>
    </cfRule>
  </conditionalFormatting>
  <conditionalFormatting sqref="D472">
    <cfRule type="expression" dxfId="5" priority="6">
      <formula>ISBLANK(D472)</formula>
    </cfRule>
  </conditionalFormatting>
  <conditionalFormatting sqref="D478">
    <cfRule type="expression" dxfId="4" priority="5">
      <formula>ISBLANK(D478)</formula>
    </cfRule>
  </conditionalFormatting>
  <conditionalFormatting sqref="D484">
    <cfRule type="expression" dxfId="3" priority="4">
      <formula>ISBLANK(D484)</formula>
    </cfRule>
  </conditionalFormatting>
  <conditionalFormatting sqref="D490">
    <cfRule type="expression" dxfId="2" priority="3">
      <formula>ISBLANK(D490)</formula>
    </cfRule>
  </conditionalFormatting>
  <conditionalFormatting sqref="D496">
    <cfRule type="expression" dxfId="1" priority="2">
      <formula>ISBLANK(D496)</formula>
    </cfRule>
  </conditionalFormatting>
  <conditionalFormatting sqref="D80">
    <cfRule type="expression" dxfId="0" priority="1">
      <formula>ISBLANK(D80)</formula>
    </cfRule>
  </conditionalFormatting>
  <dataValidations count="3">
    <dataValidation imeMode="hiragana" allowBlank="1" showInputMessage="1" showErrorMessage="1" sqref="E502:E503 E184:E185 E222:E223 E428:E429 E85:E87"/>
    <dataValidation type="textLength" errorStyle="warning" imeMode="hiragana" operator="lessThanOrEqual" allowBlank="1" showInputMessage="1" showErrorMessage="1" errorTitle="印字可能な字数を超過" error="１行あたり３５文字まで。_x000a_右のメッセージを参考に、超過分した字数分を次の行に移してください。" sqref="E430:E501 E224:E427 E186:E221 E15:E84 E88:E183">
      <formula1>35</formula1>
    </dataValidation>
    <dataValidation type="textLength" errorStyle="warning" imeMode="hiragana" operator="lessThanOrEqual" allowBlank="1" showInputMessage="1" showErrorMessage="1" errorTitle="印字可能な字数を超過" error="１行あたり３５文字まで。_x000a_Ｆ列のメッセージを参考に、超過分した字数分を次の行に移してください。" sqref="E14">
      <formula1>35</formula1>
    </dataValidation>
  </dataValidations>
  <pageMargins left="0.59055118110236227" right="0.39370078740157483" top="0.59055118110236227" bottom="0.74803149606299213" header="0.31496062992125984" footer="0.31496062992125984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調査票入力</vt:lpstr>
      <vt:lpstr>特記印刷</vt:lpstr>
      <vt:lpstr>調査票入力!Print_Area</vt:lpstr>
      <vt:lpstr>特記印刷!Print_Area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2021-07-06T07:10:56Z</dcterms:created>
  <dcterms:modified xsi:type="dcterms:W3CDTF">2021-07-06T07:34:56Z</dcterms:modified>
</cp:coreProperties>
</file>