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730" windowHeight="11760"/>
  </bookViews>
  <sheets>
    <sheet name="就労継続A・B、就労移行" sheetId="1" r:id="rId1"/>
  </sheets>
  <definedNames>
    <definedName name="_xlnm.Print_Area" localSheetId="0">'就労継続A・B、就労移行'!$A$1:$X$42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6" i="1"/>
  <c r="E31" i="1" l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I30" i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I8" i="1"/>
  <c r="Z10" i="1" l="1"/>
  <c r="Z32" i="1"/>
  <c r="Q32" i="1" l="1"/>
  <c r="U32" i="1" s="1"/>
  <c r="Q10" i="1" l="1"/>
  <c r="U10" i="1" s="1"/>
  <c r="D14" i="1" s="1"/>
  <c r="H14" i="1" l="1"/>
  <c r="Z14" i="1"/>
  <c r="J14" i="1" s="1"/>
  <c r="D41" i="1"/>
  <c r="H41" i="1" s="1"/>
  <c r="D37" i="1"/>
  <c r="H37" i="1" s="1"/>
  <c r="D36" i="1"/>
  <c r="H36" i="1" s="1"/>
  <c r="Z37" i="1" l="1"/>
  <c r="J36" i="1" s="1"/>
  <c r="Z38" i="1"/>
  <c r="J37" i="1" s="1"/>
  <c r="Z41" i="1"/>
  <c r="J41" i="1" s="1"/>
  <c r="D18" i="1"/>
  <c r="Z18" i="1" s="1"/>
  <c r="J18" i="1" l="1"/>
  <c r="H18" i="1"/>
  <c r="J38" i="1"/>
  <c r="D15" i="1"/>
  <c r="Z15" i="1" l="1"/>
  <c r="J15" i="1" s="1"/>
  <c r="H15" i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</commentList>
</comments>
</file>

<file path=xl/sharedStrings.xml><?xml version="1.0" encoding="utf-8"?>
<sst xmlns="http://schemas.openxmlformats.org/spreadsheetml/2006/main" count="93" uniqueCount="43">
  <si>
    <t>ア</t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</si>
  <si>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</si>
  <si>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人員配置</t>
    <rPh sb="0" eb="2">
      <t>ジンイン</t>
    </rPh>
    <rPh sb="2" eb="4">
      <t>ハイチ</t>
    </rPh>
    <phoneticPr fontId="5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</si>
  <si>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5"/>
  </si>
  <si>
    <t>人　　÷</t>
    <rPh sb="0" eb="1">
      <t>ニン</t>
    </rPh>
    <phoneticPr fontId="5"/>
  </si>
  <si>
    <t xml:space="preserve"> 　＝</t>
    <phoneticPr fontId="5"/>
  </si>
  <si>
    <t>事業所名：</t>
    <rPh sb="0" eb="3">
      <t>ジギョウショ</t>
    </rPh>
    <rPh sb="3" eb="4">
      <t>ナ</t>
    </rPh>
    <phoneticPr fontId="4"/>
  </si>
  <si>
    <t>【単位：人】</t>
    <rPh sb="1" eb="3">
      <t>タンイ</t>
    </rPh>
    <rPh sb="4" eb="5">
      <t>ニン</t>
    </rPh>
    <phoneticPr fontId="4"/>
  </si>
  <si>
    <t>1日あたり平均利用者数（小数点第2位以下を切り上げる）</t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12" eb="15">
      <t>ショウスウテン</t>
    </rPh>
    <rPh sb="15" eb="16">
      <t>ダイ</t>
    </rPh>
    <rPh sb="17" eb="18">
      <t>イ</t>
    </rPh>
    <rPh sb="18" eb="20">
      <t>イカ</t>
    </rPh>
    <rPh sb="21" eb="22">
      <t>キ</t>
    </rPh>
    <rPh sb="23" eb="24">
      <t>ア</t>
    </rPh>
    <phoneticPr fontId="4"/>
  </si>
  <si>
    <t>利用者
延数計</t>
    <rPh sb="0" eb="3">
      <t>リヨウシャ</t>
    </rPh>
    <rPh sb="4" eb="5">
      <t>ノ</t>
    </rPh>
    <rPh sb="5" eb="6">
      <t>スウ</t>
    </rPh>
    <rPh sb="6" eb="7">
      <t>ケイ</t>
    </rPh>
    <phoneticPr fontId="4"/>
  </si>
  <si>
    <t>Ａ　
（人）</t>
    <rPh sb="4" eb="5">
      <t>ニン</t>
    </rPh>
    <phoneticPr fontId="4"/>
  </si>
  <si>
    <t>Ｂ　
（日）</t>
    <rPh sb="4" eb="5">
      <t>ヒ</t>
    </rPh>
    <phoneticPr fontId="4"/>
  </si>
  <si>
    <t>Ⅰ</t>
  </si>
  <si>
    <t>Ⅱ</t>
  </si>
  <si>
    <t>延べ開所
日　　数</t>
    <rPh sb="0" eb="1">
      <t>ノ</t>
    </rPh>
    <rPh sb="2" eb="4">
      <t>カイショ</t>
    </rPh>
    <rPh sb="5" eb="6">
      <t>ニチ</t>
    </rPh>
    <rPh sb="8" eb="9">
      <t>スウ</t>
    </rPh>
    <phoneticPr fontId="4"/>
  </si>
  <si>
    <t>　平均利用者数・人員計算表（就労継続支援Ａ型・Ｂ型用）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18">
      <t>シュウロウケイゾク</t>
    </rPh>
    <rPh sb="18" eb="20">
      <t>シエン</t>
    </rPh>
    <rPh sb="21" eb="22">
      <t>ガタ</t>
    </rPh>
    <rPh sb="24" eb="25">
      <t>ガタ</t>
    </rPh>
    <rPh sb="25" eb="26">
      <t>ヨウ</t>
    </rPh>
    <phoneticPr fontId="4"/>
  </si>
  <si>
    <t>利用者延べ人数</t>
    <rPh sb="0" eb="3">
      <t>リヨウシャ</t>
    </rPh>
    <rPh sb="3" eb="4">
      <t>ノ</t>
    </rPh>
    <rPh sb="5" eb="7">
      <t>ニンズウ</t>
    </rPh>
    <phoneticPr fontId="5"/>
  </si>
  <si>
    <t>サービス費</t>
    <rPh sb="4" eb="5">
      <t>ヒ</t>
    </rPh>
    <phoneticPr fontId="4"/>
  </si>
  <si>
    <t>7.5:1</t>
  </si>
  <si>
    <t>必要処遇職員は、職業指導員・生活支援員が該当する</t>
  </si>
  <si>
    <t>職業指導員又は生活支援員の１人以上は常勤</t>
  </si>
  <si>
    <t>目標工賃達成指導員
配置加算（B型のみ）</t>
    <phoneticPr fontId="3"/>
  </si>
  <si>
    <t xml:space="preserve"> 人</t>
  </si>
  <si>
    <t>必要処遇職員数</t>
  </si>
  <si>
    <t xml:space="preserve"> 人　⇒</t>
    <phoneticPr fontId="3"/>
  </si>
  <si>
    <t>サービス費Ⅰを算定する就B事業所において、目標工賃達成指導員を常勤換算方法で１人以上配置し（平成27年度制度改正から）、当該目標工賃達成指導員、職業指導員及び生活支援員の総数が常勤換算で６：１以上の配置を満たした数</t>
    <rPh sb="50" eb="51">
      <t>ネン</t>
    </rPh>
    <phoneticPr fontId="3"/>
  </si>
  <si>
    <t>　→</t>
    <phoneticPr fontId="3"/>
  </si>
  <si>
    <t>10:1</t>
    <phoneticPr fontId="3"/>
  </si>
  <si>
    <t>6:1</t>
    <phoneticPr fontId="3"/>
  </si>
  <si>
    <t>　平均利用者数・人員計算表（就労移行支援用）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16">
      <t>シュウロウ</t>
    </rPh>
    <rPh sb="16" eb="18">
      <t>イコウ</t>
    </rPh>
    <rPh sb="18" eb="20">
      <t>シエン</t>
    </rPh>
    <rPh sb="20" eb="21">
      <t>ヨウ</t>
    </rPh>
    <phoneticPr fontId="4"/>
  </si>
  <si>
    <t>サービス費Ⅰ</t>
    <rPh sb="4" eb="5">
      <t>ヒ</t>
    </rPh>
    <phoneticPr fontId="3"/>
  </si>
  <si>
    <t>職業指導員及び
生活支援員</t>
    <phoneticPr fontId="3"/>
  </si>
  <si>
    <t>就労支援員</t>
  </si>
  <si>
    <t>15:1</t>
    <phoneticPr fontId="3"/>
  </si>
  <si>
    <t>１人以上は常勤配置が必要</t>
  </si>
  <si>
    <t>サービス費Ⅱ</t>
    <rPh sb="4" eb="5">
      <t>ヒ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</si>
  <si>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</si>
  <si>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</si>
  <si>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</si>
  <si>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～</t>
    <phoneticPr fontId="3"/>
  </si>
  <si>
    <t>月</t>
    <rPh sb="0" eb="1">
      <t>ツキ</t>
    </rPh>
    <phoneticPr fontId="3"/>
  </si>
  <si>
    <t>指定日から６か月以上経過</t>
    <rPh sb="0" eb="3">
      <t>シテイビ</t>
    </rPh>
    <rPh sb="7" eb="8">
      <t>ゲツ</t>
    </rPh>
    <rPh sb="8" eb="10">
      <t>イジョウ</t>
    </rPh>
    <rPh sb="10" eb="12">
      <t>ケイカ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</si>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</sst>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_ "/>
    <numFmt numFmtId="178" formatCode="#,##0&quot;月&quot;"/>
    <numFmt numFmtId="179" formatCode="0&quot;月&quot;"/>
  </numFmts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4">
    <xf numFmtId="0" fontId="0" fillId="0" borderId="0" xfId="0"/>
    <xf numFmtId="0" fontId="7" fillId="3" borderId="23" xfId="2" applyFont="1" applyFill="1" applyBorder="1" applyAlignment="1" applyProtection="1">
      <alignment vertical="center" shrinkToFit="1"/>
      <protection locked="0"/>
    </xf>
    <xf numFmtId="0" fontId="12" fillId="2" borderId="0" xfId="0" applyFont="1" applyFill="1" applyProtection="1"/>
    <xf numFmtId="0" fontId="16" fillId="2" borderId="0" xfId="0" applyFont="1" applyFill="1" applyProtection="1"/>
    <xf numFmtId="0" fontId="15" fillId="2" borderId="0" xfId="2" applyFont="1" applyFill="1" applyAlignment="1" applyProtection="1">
      <alignment vertical="center"/>
    </xf>
    <xf numFmtId="0" fontId="13" fillId="2" borderId="0" xfId="2" applyFont="1" applyFill="1" applyAlignment="1" applyProtection="1">
      <alignment vertical="center"/>
    </xf>
    <xf numFmtId="0" fontId="13" fillId="2" borderId="0" xfId="2" applyFont="1" applyFill="1" applyProtection="1">
      <alignment vertical="center"/>
    </xf>
    <xf numFmtId="0" fontId="7" fillId="2" borderId="0" xfId="2" applyFont="1" applyFill="1" applyBorder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7" fillId="2" borderId="0" xfId="2" applyFont="1" applyFill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/>
    </xf>
    <xf numFmtId="0" fontId="14" fillId="2" borderId="0" xfId="2" applyFont="1" applyFill="1" applyAlignment="1" applyProtection="1">
      <alignment vertical="top"/>
    </xf>
    <xf numFmtId="0" fontId="7" fillId="2" borderId="15" xfId="2" applyFont="1" applyFill="1" applyBorder="1" applyProtection="1">
      <alignment vertical="center"/>
    </xf>
    <xf numFmtId="0" fontId="10" fillId="2" borderId="0" xfId="2" applyFont="1" applyFill="1" applyAlignment="1" applyProtection="1">
      <alignment horizontal="right" vertical="center"/>
    </xf>
    <xf numFmtId="0" fontId="11" fillId="2" borderId="0" xfId="2" applyFont="1" applyFill="1" applyAlignment="1" applyProtection="1">
      <alignment horizontal="right" vertical="center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/>
    </xf>
    <xf numFmtId="0" fontId="7" fillId="2" borderId="28" xfId="2" applyFont="1" applyFill="1" applyBorder="1" applyProtection="1">
      <alignment vertical="center"/>
    </xf>
    <xf numFmtId="0" fontId="7" fillId="2" borderId="15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distributed" vertical="center"/>
    </xf>
    <xf numFmtId="38" fontId="7" fillId="2" borderId="0" xfId="1" applyFont="1" applyFill="1" applyBorder="1" applyProtection="1">
      <alignment vertical="center"/>
    </xf>
    <xf numFmtId="176" fontId="7" fillId="2" borderId="0" xfId="2" applyNumberFormat="1" applyFont="1" applyFill="1" applyBorder="1" applyAlignment="1" applyProtection="1">
      <alignment horizontal="center"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0" fontId="8" fillId="2" borderId="0" xfId="2" applyFont="1" applyFill="1" applyBorder="1" applyProtection="1">
      <alignment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vertical="center"/>
    </xf>
    <xf numFmtId="176" fontId="8" fillId="2" borderId="0" xfId="2" applyNumberFormat="1" applyFont="1" applyFill="1" applyBorder="1" applyAlignment="1" applyProtection="1">
      <alignment horizontal="center" vertical="center"/>
    </xf>
    <xf numFmtId="49" fontId="7" fillId="2" borderId="15" xfId="2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Protection="1">
      <alignment vertical="center"/>
    </xf>
    <xf numFmtId="0" fontId="17" fillId="0" borderId="10" xfId="0" applyFont="1" applyBorder="1" applyAlignment="1" applyProtection="1">
      <alignment horizontal="distributed" vertical="center"/>
    </xf>
    <xf numFmtId="176" fontId="7" fillId="2" borderId="20" xfId="2" applyNumberFormat="1" applyFont="1" applyFill="1" applyBorder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7" fillId="2" borderId="20" xfId="2" applyFont="1" applyFill="1" applyBorder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176" fontId="8" fillId="2" borderId="0" xfId="2" applyNumberFormat="1" applyFont="1" applyFill="1" applyBorder="1" applyProtection="1">
      <alignment vertical="center"/>
    </xf>
    <xf numFmtId="0" fontId="17" fillId="0" borderId="12" xfId="0" applyFont="1" applyBorder="1" applyAlignment="1" applyProtection="1">
      <alignment horizontal="distributed" vertical="center"/>
    </xf>
    <xf numFmtId="176" fontId="7" fillId="2" borderId="22" xfId="2" applyNumberFormat="1" applyFont="1" applyFill="1" applyBorder="1" applyProtection="1">
      <alignment vertical="center"/>
    </xf>
    <xf numFmtId="20" fontId="7" fillId="0" borderId="22" xfId="0" quotePrefix="1" applyNumberFormat="1" applyFont="1" applyBorder="1" applyAlignment="1" applyProtection="1">
      <alignment horizontal="center" vertical="center"/>
    </xf>
    <xf numFmtId="0" fontId="7" fillId="2" borderId="22" xfId="2" applyFont="1" applyFill="1" applyBorder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176" fontId="7" fillId="2" borderId="16" xfId="2" applyNumberFormat="1" applyFont="1" applyFill="1" applyBorder="1" applyProtection="1">
      <alignment vertical="center"/>
    </xf>
    <xf numFmtId="20" fontId="7" fillId="0" borderId="16" xfId="0" quotePrefix="1" applyNumberFormat="1" applyFont="1" applyBorder="1" applyAlignment="1" applyProtection="1">
      <alignment horizontal="center" vertical="center"/>
    </xf>
    <xf numFmtId="0" fontId="7" fillId="2" borderId="16" xfId="2" applyFont="1" applyFill="1" applyBorder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27" xfId="2" applyFont="1" applyFill="1" applyBorder="1" applyAlignment="1" applyProtection="1">
      <alignment horizontal="distributed" vertical="center"/>
    </xf>
    <xf numFmtId="49" fontId="6" fillId="2" borderId="27" xfId="2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5" fillId="2" borderId="0" xfId="2" applyFont="1" applyFill="1" applyProtection="1">
      <alignment vertical="center"/>
    </xf>
    <xf numFmtId="0" fontId="7" fillId="2" borderId="0" xfId="2" applyFont="1" applyFill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 wrapText="1"/>
    </xf>
    <xf numFmtId="0" fontId="7" fillId="2" borderId="0" xfId="2" applyFont="1" applyFill="1" applyAlignment="1" applyProtection="1">
      <alignment horizontal="distributed" vertical="center"/>
    </xf>
    <xf numFmtId="176" fontId="7" fillId="2" borderId="0" xfId="2" applyNumberFormat="1" applyFont="1" applyFill="1" applyAlignment="1" applyProtection="1">
      <alignment horizontal="center" vertical="center"/>
    </xf>
    <xf numFmtId="49" fontId="7" fillId="2" borderId="0" xfId="2" applyNumberFormat="1" applyFont="1" applyFill="1" applyAlignment="1" applyProtection="1">
      <alignment horizontal="center" vertical="center"/>
    </xf>
    <xf numFmtId="0" fontId="8" fillId="2" borderId="0" xfId="2" applyFont="1" applyFill="1" applyProtection="1">
      <alignment vertical="center"/>
    </xf>
    <xf numFmtId="0" fontId="8" fillId="2" borderId="0" xfId="2" applyFont="1" applyFill="1" applyAlignment="1" applyProtection="1">
      <alignment horizontal="center" vertical="center"/>
    </xf>
    <xf numFmtId="176" fontId="8" fillId="2" borderId="0" xfId="2" applyNumberFormat="1" applyFont="1" applyFill="1" applyAlignment="1" applyProtection="1">
      <alignment horizontal="center" vertical="center"/>
    </xf>
    <xf numFmtId="0" fontId="9" fillId="2" borderId="0" xfId="2" applyFont="1" applyFill="1" applyProtection="1">
      <alignment vertical="center"/>
    </xf>
    <xf numFmtId="0" fontId="7" fillId="0" borderId="20" xfId="0" quotePrefix="1" applyFont="1" applyBorder="1" applyAlignment="1" applyProtection="1">
      <alignment horizontal="center" vertical="center"/>
    </xf>
    <xf numFmtId="176" fontId="8" fillId="2" borderId="0" xfId="2" applyNumberFormat="1" applyFont="1" applyFill="1" applyProtection="1">
      <alignment vertical="center"/>
    </xf>
    <xf numFmtId="0" fontId="9" fillId="2" borderId="0" xfId="2" applyFont="1" applyFill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20" fontId="7" fillId="2" borderId="16" xfId="0" quotePrefix="1" applyNumberFormat="1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vertical="center" wrapText="1"/>
    </xf>
    <xf numFmtId="49" fontId="6" fillId="2" borderId="0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vertical="top" wrapText="1"/>
    </xf>
    <xf numFmtId="0" fontId="7" fillId="0" borderId="0" xfId="2" applyFont="1" applyFill="1" applyBorder="1" applyProtection="1">
      <alignment vertical="center"/>
    </xf>
    <xf numFmtId="0" fontId="7" fillId="2" borderId="32" xfId="0" applyFont="1" applyFill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/>
    </xf>
    <xf numFmtId="176" fontId="7" fillId="2" borderId="0" xfId="2" applyNumberFormat="1" applyFont="1" applyFill="1" applyBorder="1" applyAlignment="1" applyProtection="1">
      <alignment vertical="center" shrinkToFit="1"/>
    </xf>
    <xf numFmtId="0" fontId="7" fillId="0" borderId="25" xfId="2" applyFont="1" applyFill="1" applyBorder="1" applyAlignment="1" applyProtection="1">
      <alignment vertical="center" shrinkToFit="1"/>
      <protection locked="0"/>
    </xf>
    <xf numFmtId="0" fontId="7" fillId="0" borderId="26" xfId="2" applyFont="1" applyFill="1" applyBorder="1" applyAlignment="1" applyProtection="1">
      <alignment vertical="center" shrinkToFit="1"/>
      <protection locked="0"/>
    </xf>
    <xf numFmtId="0" fontId="7" fillId="0" borderId="24" xfId="2" applyFont="1" applyFill="1" applyBorder="1" applyAlignment="1" applyProtection="1">
      <alignment vertical="center" shrinkToFit="1"/>
      <protection locked="0"/>
    </xf>
    <xf numFmtId="0" fontId="12" fillId="2" borderId="32" xfId="0" applyFont="1" applyFill="1" applyBorder="1" applyProtection="1"/>
    <xf numFmtId="38" fontId="7" fillId="2" borderId="17" xfId="1" applyFont="1" applyFill="1" applyBorder="1" applyAlignment="1" applyProtection="1">
      <alignment vertical="center" shrinkToFit="1"/>
    </xf>
    <xf numFmtId="38" fontId="7" fillId="0" borderId="17" xfId="1" applyFont="1" applyFill="1" applyBorder="1" applyAlignment="1" applyProtection="1">
      <alignment vertical="center" shrinkToFit="1"/>
    </xf>
    <xf numFmtId="176" fontId="7" fillId="0" borderId="23" xfId="2" applyNumberFormat="1" applyFont="1" applyFill="1" applyBorder="1" applyAlignment="1" applyProtection="1">
      <alignment vertical="center" shrinkToFit="1"/>
    </xf>
    <xf numFmtId="176" fontId="7" fillId="2" borderId="20" xfId="2" applyNumberFormat="1" applyFont="1" applyFill="1" applyBorder="1" applyAlignment="1" applyProtection="1">
      <alignment vertical="center"/>
    </xf>
    <xf numFmtId="176" fontId="7" fillId="2" borderId="16" xfId="2" applyNumberFormat="1" applyFont="1" applyFill="1" applyBorder="1" applyAlignment="1" applyProtection="1">
      <alignment vertical="center"/>
    </xf>
    <xf numFmtId="177" fontId="7" fillId="2" borderId="20" xfId="2" applyNumberFormat="1" applyFont="1" applyFill="1" applyBorder="1" applyProtection="1">
      <alignment vertical="center"/>
    </xf>
    <xf numFmtId="177" fontId="7" fillId="2" borderId="22" xfId="2" applyNumberFormat="1" applyFont="1" applyFill="1" applyBorder="1" applyProtection="1">
      <alignment vertical="center"/>
    </xf>
    <xf numFmtId="177" fontId="7" fillId="2" borderId="16" xfId="2" applyNumberFormat="1" applyFont="1" applyFill="1" applyBorder="1" applyProtection="1">
      <alignment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/>
    </xf>
    <xf numFmtId="176" fontId="7" fillId="2" borderId="23" xfId="2" applyNumberFormat="1" applyFont="1" applyFill="1" applyBorder="1" applyAlignment="1" applyProtection="1">
      <alignment vertical="center" shrinkToFi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right" vertical="center"/>
    </xf>
    <xf numFmtId="0" fontId="7" fillId="2" borderId="18" xfId="2" applyFont="1" applyFill="1" applyBorder="1" applyAlignment="1">
      <alignment horizontal="center" vertical="center"/>
    </xf>
    <xf numFmtId="0" fontId="7" fillId="3" borderId="16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>
      <alignment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6" xfId="2" applyFont="1" applyFill="1" applyBorder="1" applyAlignment="1" applyProtection="1">
      <alignment horizontal="center" vertical="center"/>
    </xf>
    <xf numFmtId="0" fontId="7" fillId="2" borderId="17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horizontal="right" vertical="center"/>
    </xf>
    <xf numFmtId="179" fontId="7" fillId="2" borderId="8" xfId="2" applyNumberFormat="1" applyFont="1" applyFill="1" applyBorder="1" applyAlignment="1" applyProtection="1">
      <alignment horizontal="center" vertical="center"/>
    </xf>
    <xf numFmtId="178" fontId="7" fillId="2" borderId="7" xfId="2" applyNumberFormat="1" applyFont="1" applyFill="1" applyBorder="1" applyAlignment="1" applyProtection="1">
      <alignment horizontal="center" vertical="center"/>
      <protection locked="0"/>
    </xf>
    <xf numFmtId="0" fontId="22" fillId="2" borderId="0" xfId="2" applyFont="1" applyFill="1">
      <alignment vertical="center"/>
    </xf>
    <xf numFmtId="0" fontId="12" fillId="2" borderId="0" xfId="0" applyFont="1" applyFill="1" applyAlignment="1">
      <alignment vertical="center"/>
    </xf>
    <xf numFmtId="0" fontId="13" fillId="3" borderId="23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left" vertical="center" shrinkToFit="1"/>
      <protection locked="0"/>
    </xf>
    <xf numFmtId="0" fontId="7" fillId="0" borderId="16" xfId="2" applyFont="1" applyFill="1" applyBorder="1" applyAlignment="1" applyProtection="1">
      <alignment horizontal="left" vertical="center" shrinkToFit="1"/>
      <protection locked="0"/>
    </xf>
    <xf numFmtId="0" fontId="7" fillId="0" borderId="17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 applyProtection="1">
      <alignment horizontal="left" vertical="center" wrapText="1" shrinkToFit="1"/>
    </xf>
    <xf numFmtId="0" fontId="6" fillId="2" borderId="14" xfId="2" applyFont="1" applyFill="1" applyBorder="1" applyAlignment="1" applyProtection="1">
      <alignment horizontal="left" vertical="center" wrapText="1" shrinkToFi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vertical="top" wrapText="1"/>
    </xf>
    <xf numFmtId="0" fontId="7" fillId="2" borderId="31" xfId="2" applyFont="1" applyFill="1" applyBorder="1" applyAlignment="1" applyProtection="1">
      <alignment vertical="top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vertical="center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/>
    </xf>
    <xf numFmtId="0" fontId="7" fillId="2" borderId="18" xfId="2" applyFont="1" applyFill="1" applyBorder="1" applyAlignment="1" applyProtection="1">
      <alignment horizontal="center" vertical="center" wrapText="1" shrinkToFit="1"/>
    </xf>
    <xf numFmtId="0" fontId="7" fillId="2" borderId="17" xfId="2" applyFont="1" applyFill="1" applyBorder="1" applyAlignment="1" applyProtection="1">
      <alignment horizontal="center" vertical="center" wrapText="1" shrinkToFit="1"/>
    </xf>
    <xf numFmtId="0" fontId="7" fillId="2" borderId="15" xfId="2" applyFont="1" applyFill="1" applyBorder="1" applyAlignment="1" applyProtection="1">
      <alignment horizontal="left" vertical="center"/>
    </xf>
    <xf numFmtId="0" fontId="6" fillId="2" borderId="19" xfId="2" applyFont="1" applyFill="1" applyBorder="1" applyAlignment="1" applyProtection="1">
      <alignment horizontal="center" vertical="center" shrinkToFit="1"/>
    </xf>
    <xf numFmtId="0" fontId="6" fillId="2" borderId="21" xfId="2" applyFont="1" applyFill="1" applyBorder="1" applyAlignment="1" applyProtection="1">
      <alignment horizontal="center" vertical="center" shrinkToFit="1"/>
    </xf>
    <xf numFmtId="0" fontId="7" fillId="2" borderId="0" xfId="2" applyFont="1" applyFill="1" applyAlignment="1" applyProtection="1">
      <alignment horizontal="center" vertical="center"/>
    </xf>
    <xf numFmtId="0" fontId="7" fillId="2" borderId="2" xfId="2" applyFont="1" applyFill="1" applyBorder="1" applyProtection="1">
      <alignment vertical="center"/>
    </xf>
    <xf numFmtId="0" fontId="7" fillId="2" borderId="15" xfId="2" applyFont="1" applyFill="1" applyBorder="1" applyAlignment="1" applyProtection="1">
      <alignment horizontal="center" vertical="center"/>
    </xf>
    <xf numFmtId="0" fontId="7" fillId="2" borderId="18" xfId="2" applyFont="1" applyFill="1" applyBorder="1" applyAlignment="1" applyProtection="1">
      <alignment horizontal="distributed" vertical="center" wrapText="1" indent="1" shrinkToFit="1"/>
    </xf>
    <xf numFmtId="0" fontId="7" fillId="2" borderId="17" xfId="2" applyFont="1" applyFill="1" applyBorder="1" applyAlignment="1" applyProtection="1">
      <alignment horizontal="distributed" vertical="center" indent="1" shrinkToFit="1"/>
    </xf>
    <xf numFmtId="0" fontId="7" fillId="2" borderId="29" xfId="2" applyFont="1" applyFill="1" applyBorder="1" applyAlignment="1" applyProtection="1">
      <alignment horizontal="distributed" vertical="center" wrapText="1" indent="1" shrinkToFit="1"/>
    </xf>
    <xf numFmtId="0" fontId="7" fillId="2" borderId="11" xfId="2" applyFont="1" applyFill="1" applyBorder="1" applyAlignment="1" applyProtection="1">
      <alignment horizontal="distributed" vertical="center" indent="1" shrinkToFit="1"/>
    </xf>
    <xf numFmtId="0" fontId="17" fillId="0" borderId="30" xfId="0" applyFont="1" applyBorder="1" applyAlignment="1" applyProtection="1">
      <alignment horizontal="distributed" vertical="center" indent="1"/>
    </xf>
    <xf numFmtId="0" fontId="17" fillId="0" borderId="28" xfId="0" applyFont="1" applyBorder="1" applyAlignment="1" applyProtection="1">
      <alignment horizontal="distributed" vertical="center" indent="1"/>
    </xf>
  </cellXfs>
  <cellStyles count="3">
    <cellStyle name="桁区切り" xfId="1" builtinId="6"/>
    <cellStyle name="標準" xfId="0" builtinId="0"/>
    <cellStyle name="標準 2" xfId="2"/>
  </cellStyles>
  <dxfs count="30">
    <dxf>
      <fill>
        <patternFill patternType="mediumGray"/>
      </fill>
    </dxf>
    <dxf>
      <fill>
        <patternFill patternType="mediumGray"/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87081</xdr:colOff>
      <xdr:row>13</xdr:row>
      <xdr:rowOff>31296</xdr:rowOff>
    </xdr:from>
    <xdr:to>
      <xdr:col>11</xdr:col>
      <xdr:colOff>334731</xdr:colOff>
      <xdr:row>15</xdr:row>
      <xdr:rowOff>2721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96195" y="2861582"/>
          <a:ext cx="247650" cy="733425"/>
        </a:xfrm>
        <a:prstGeom prst="rightBrace">
          <a:avLst/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87081</xdr:colOff>
      <xdr:row>35</xdr:row>
      <xdr:rowOff>31296</xdr:rowOff>
    </xdr:from>
    <xdr:to>
      <xdr:col>11</xdr:col>
      <xdr:colOff>334731</xdr:colOff>
      <xdr:row>37</xdr:row>
      <xdr:rowOff>2721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F9BE9A8-B130-47FE-AC26-AD4F5086EDAF}"/>
            </a:ext>
          </a:extLst>
        </xdr:cNvPr>
        <xdr:cNvSpPr/>
      </xdr:nvSpPr>
      <xdr:spPr>
        <a:xfrm>
          <a:off x="7696195" y="8533039"/>
          <a:ext cx="247650" cy="733425"/>
        </a:xfrm>
        <a:prstGeom prst="rightBrace">
          <a:avLst/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385081</xdr:colOff>
      <xdr:row>0</xdr:row>
      <xdr:rowOff>47626</xdr:rowOff>
    </xdr:from>
    <xdr:to>
      <xdr:col>15</xdr:col>
      <xdr:colOff>314325</xdr:colOff>
      <xdr:row>5</xdr:row>
      <xdr:rowOff>19051</xdr:rowOff>
    </xdr:to>
    <xdr:sp macro="" textlink="">
      <xdr:nvSpPr>
        <xdr:cNvPr id="4" name="テキスト ボックス 3"/>
        <xdr:cNvSpPr txBox="1"/>
      </xdr:nvSpPr>
      <xdr:spPr>
        <a:xfrm>
          <a:off x="8814706" y="47626"/>
          <a:ext cx="3205844" cy="6858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＊黄色セルに１つ入力すると色が消えますので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その他、</a:t>
          </a:r>
          <a:r>
            <a:rPr kumimoji="1" lang="ja-JP" altLang="en-US" sz="1100"/>
            <a:t>該当箇所にも入力ください</a:t>
          </a:r>
        </a:p>
      </xdr:txBody>
    </xdr:sp>
    <xdr:clientData/>
  </xdr:twoCellAnchor>
  <xdr:twoCellAnchor>
    <xdr:from>
      <xdr:col>9</xdr:col>
      <xdr:colOff>666750</xdr:colOff>
      <xdr:row>21</xdr:row>
      <xdr:rowOff>285751</xdr:rowOff>
    </xdr:from>
    <xdr:to>
      <xdr:col>13</xdr:col>
      <xdr:colOff>571499</xdr:colOff>
      <xdr:row>26</xdr:row>
      <xdr:rowOff>40822</xdr:rowOff>
    </xdr:to>
    <xdr:sp macro="" textlink="">
      <xdr:nvSpPr>
        <xdr:cNvPr id="5" name="テキスト ボックス 4"/>
        <xdr:cNvSpPr txBox="1"/>
      </xdr:nvSpPr>
      <xdr:spPr>
        <a:xfrm>
          <a:off x="7443107" y="5606144"/>
          <a:ext cx="3170463" cy="80282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＊黄色セルに１つ入力すると色が消えますので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その他、</a:t>
          </a:r>
          <a:r>
            <a:rPr kumimoji="1" lang="ja-JP" altLang="en-US" sz="1100"/>
            <a:t>該当箇所にも入力ください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41"/>
  <sheetViews>
    <sheetView tabSelected="1" view="pageBreakPreview" zoomScaleNormal="70" zoomScaleSheetLayoutView="100" workbookViewId="0">
      <selection activeCell="O10" sqref="O10"/>
    </sheetView>
  </sheetViews>
  <sheetFormatPr defaultColWidth="9" defaultRowHeight="13.5"/>
  <cols>
    <col min="1" max="1" width="2.625" style="2" customWidth="1"/>
    <col min="2" max="2" width="10.5" style="2" customWidth="1"/>
    <col min="3" max="3" width="11.5" style="2" customWidth="1"/>
    <col min="4" max="15" width="10.75" style="2" customWidth="1"/>
    <col min="16" max="16" width="5.625" style="2" customWidth="1"/>
    <col min="17" max="17" width="9.125" style="2" customWidth="1"/>
    <col min="18" max="18" width="2.375" style="2" customWidth="1"/>
    <col min="19" max="19" width="11.625" style="2" customWidth="1"/>
    <col min="20" max="20" width="2" style="2" customWidth="1"/>
    <col min="21" max="21" width="16.125" style="2" customWidth="1"/>
    <col min="22" max="16384" width="9" style="2"/>
  </cols>
  <sheetData>
    <row r="1" spans="2:26" ht="5.45" customHeight="1"/>
    <row r="3" spans="2:26" ht="3.6" customHeight="1" thickBot="1">
      <c r="B3" s="3"/>
    </row>
    <row r="4" spans="2:26" s="10" customFormat="1" ht="21" customHeight="1" thickBot="1">
      <c r="B4" s="4" t="s">
        <v>15</v>
      </c>
      <c r="C4" s="5"/>
      <c r="D4" s="6"/>
      <c r="E4" s="6"/>
      <c r="F4" s="6"/>
      <c r="G4" s="6"/>
      <c r="H4" s="6"/>
      <c r="I4" s="7"/>
      <c r="J4" s="8"/>
      <c r="K4" s="7"/>
      <c r="L4" s="7"/>
      <c r="M4" s="9"/>
      <c r="O4" s="11"/>
      <c r="P4" s="11"/>
      <c r="Q4" s="116" t="s">
        <v>6</v>
      </c>
      <c r="R4" s="116"/>
      <c r="S4" s="117"/>
      <c r="T4" s="118"/>
      <c r="U4" s="118"/>
      <c r="V4" s="119"/>
      <c r="Z4" s="112"/>
    </row>
    <row r="5" spans="2:26" s="10" customFormat="1" ht="13.5" customHeight="1" thickBot="1">
      <c r="B5" s="9"/>
      <c r="C5" s="5"/>
      <c r="D5" s="6"/>
      <c r="E5" s="6"/>
      <c r="F5" s="6"/>
      <c r="G5" s="6"/>
      <c r="H5" s="6"/>
      <c r="I5" s="7"/>
      <c r="J5" s="8"/>
      <c r="K5" s="7"/>
      <c r="L5" s="7"/>
      <c r="M5" s="9"/>
      <c r="O5" s="11"/>
      <c r="P5" s="11"/>
      <c r="Q5" s="12"/>
      <c r="R5" s="12"/>
      <c r="S5" s="12"/>
      <c r="T5" s="12"/>
      <c r="U5" s="12"/>
      <c r="V5" s="12"/>
      <c r="Z5" s="112" t="s">
        <v>42</v>
      </c>
    </row>
    <row r="6" spans="2:26" s="10" customFormat="1" ht="20.25" customHeight="1" thickBot="1">
      <c r="B6" s="114" t="s">
        <v>41</v>
      </c>
      <c r="C6" s="114"/>
      <c r="D6" s="115"/>
      <c r="E6" s="113"/>
      <c r="F6" s="6"/>
      <c r="G6" s="111" t="str">
        <f>IF(E6="","指定日から６か月経過していないため、定員×90％で計算","")</f>
        <v>指定日から６か月経過していないため、定員×90％で計算</v>
      </c>
      <c r="H6" s="6"/>
      <c r="I6" s="7"/>
      <c r="J6" s="8"/>
      <c r="K6" s="7"/>
      <c r="L6" s="77"/>
      <c r="M6" s="9"/>
      <c r="O6" s="11"/>
      <c r="P6" s="11"/>
      <c r="Q6" s="98"/>
      <c r="R6" s="98"/>
      <c r="S6" s="98"/>
      <c r="T6" s="98"/>
      <c r="U6" s="98"/>
      <c r="V6" s="16" t="s">
        <v>7</v>
      </c>
    </row>
    <row r="7" spans="2:26" s="10" customFormat="1" ht="8.1" customHeight="1" thickBot="1">
      <c r="B7" s="9"/>
      <c r="C7" s="13"/>
      <c r="D7" s="9"/>
      <c r="E7" s="9"/>
      <c r="F7" s="9"/>
      <c r="G7" s="9"/>
      <c r="H7" s="9"/>
      <c r="I7" s="9"/>
      <c r="J7" s="14"/>
      <c r="K7" s="9"/>
      <c r="L7" s="9"/>
      <c r="M7" s="9"/>
      <c r="N7" s="9"/>
      <c r="O7" s="9"/>
      <c r="P7" s="9"/>
      <c r="Q7" s="9"/>
      <c r="R7" s="15"/>
      <c r="S7" s="15"/>
      <c r="T7" s="15"/>
      <c r="U7" s="15"/>
      <c r="V7" s="16"/>
    </row>
    <row r="8" spans="2:26" ht="30" customHeight="1" thickBot="1">
      <c r="B8" s="99"/>
      <c r="C8" s="100" t="s">
        <v>36</v>
      </c>
      <c r="D8" s="101" t="s">
        <v>37</v>
      </c>
      <c r="E8" s="102"/>
      <c r="F8" s="103" t="s">
        <v>38</v>
      </c>
      <c r="G8" s="103" t="s">
        <v>39</v>
      </c>
      <c r="H8" s="104" t="s">
        <v>37</v>
      </c>
      <c r="I8" s="105" t="str">
        <f>IF(E8+1=1,"",E8+1)</f>
        <v/>
      </c>
      <c r="J8" s="103" t="s">
        <v>38</v>
      </c>
      <c r="K8" s="103"/>
      <c r="L8" s="103"/>
      <c r="M8" s="103"/>
      <c r="N8" s="103"/>
      <c r="O8" s="106"/>
      <c r="P8" s="126" t="s">
        <v>9</v>
      </c>
      <c r="Q8" s="127"/>
      <c r="R8" s="17"/>
      <c r="S8" s="18" t="s">
        <v>14</v>
      </c>
      <c r="T8" s="17"/>
      <c r="U8" s="120" t="s">
        <v>8</v>
      </c>
    </row>
    <row r="9" spans="2:26" ht="54.75" customHeight="1" thickBot="1">
      <c r="B9" s="107"/>
      <c r="C9" s="108" t="s">
        <v>40</v>
      </c>
      <c r="D9" s="110"/>
      <c r="E9" s="109" t="str">
        <f>IF(D9="","",IF(D9=12,1,D9+1))</f>
        <v/>
      </c>
      <c r="F9" s="109" t="str">
        <f t="shared" ref="F9:O9" si="0">IF(E9="","",IF(E9=12,1,E9+1))</f>
        <v/>
      </c>
      <c r="G9" s="109" t="str">
        <f t="shared" si="0"/>
        <v/>
      </c>
      <c r="H9" s="109" t="str">
        <f t="shared" si="0"/>
        <v/>
      </c>
      <c r="I9" s="109" t="str">
        <f t="shared" si="0"/>
        <v/>
      </c>
      <c r="J9" s="109" t="str">
        <f t="shared" si="0"/>
        <v/>
      </c>
      <c r="K9" s="109" t="str">
        <f t="shared" si="0"/>
        <v/>
      </c>
      <c r="L9" s="109" t="str">
        <f t="shared" si="0"/>
        <v/>
      </c>
      <c r="M9" s="109" t="str">
        <f t="shared" si="0"/>
        <v/>
      </c>
      <c r="N9" s="109" t="str">
        <f t="shared" si="0"/>
        <v/>
      </c>
      <c r="O9" s="109" t="str">
        <f t="shared" si="0"/>
        <v/>
      </c>
      <c r="P9" s="128" t="s">
        <v>10</v>
      </c>
      <c r="Q9" s="129"/>
      <c r="R9" s="19"/>
      <c r="S9" s="19" t="s">
        <v>11</v>
      </c>
      <c r="T9" s="20"/>
      <c r="U9" s="121"/>
    </row>
    <row r="10" spans="2:26" ht="24" customHeight="1" thickBot="1">
      <c r="B10" s="130" t="s">
        <v>16</v>
      </c>
      <c r="C10" s="131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21" t="s">
        <v>0</v>
      </c>
      <c r="Q10" s="86" t="str">
        <f>IF(SUM(D10:O10)=0,"",SUM(D10:O10))</f>
        <v/>
      </c>
      <c r="R10" s="22"/>
      <c r="S10" s="1"/>
      <c r="T10" s="23"/>
      <c r="U10" s="87" t="str">
        <f>IF(ISERR(ROUNDUP(Q10/S10,1)),"",(ROUNDUP(+Q10/S10,1)))</f>
        <v/>
      </c>
      <c r="Z10" s="84">
        <f>COUNTIF(D10:O10,"")</f>
        <v>12</v>
      </c>
    </row>
    <row r="11" spans="2:26" ht="13.5" customHeight="1">
      <c r="B11" s="11"/>
      <c r="C11" s="2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2"/>
      <c r="Q11" s="25"/>
      <c r="R11" s="7"/>
      <c r="S11" s="12"/>
      <c r="T11" s="11"/>
      <c r="U11" s="26"/>
    </row>
    <row r="12" spans="2:26" ht="13.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2"/>
      <c r="Q12" s="7"/>
      <c r="R12" s="28"/>
      <c r="S12" s="29"/>
      <c r="T12" s="30"/>
      <c r="U12" s="31"/>
    </row>
    <row r="13" spans="2:26" ht="13.5" customHeight="1" thickBot="1">
      <c r="B13" s="24"/>
      <c r="C13" s="32"/>
      <c r="D13" s="132" t="s">
        <v>1</v>
      </c>
      <c r="E13" s="132"/>
      <c r="F13" s="7" t="s">
        <v>2</v>
      </c>
      <c r="G13" s="28"/>
      <c r="H13" s="33"/>
      <c r="I13" s="28"/>
      <c r="J13" s="33" t="s">
        <v>3</v>
      </c>
      <c r="K13" s="27"/>
      <c r="L13" s="27"/>
      <c r="M13" s="27"/>
      <c r="N13" s="27"/>
      <c r="O13" s="27"/>
      <c r="P13" s="12"/>
      <c r="Q13" s="7"/>
      <c r="R13" s="28"/>
      <c r="S13" s="29"/>
      <c r="T13" s="30"/>
      <c r="U13" s="31"/>
    </row>
    <row r="14" spans="2:26" ht="30" customHeight="1">
      <c r="B14" s="133" t="s">
        <v>17</v>
      </c>
      <c r="C14" s="34" t="s">
        <v>12</v>
      </c>
      <c r="D14" s="88" t="str">
        <f>+U10</f>
        <v/>
      </c>
      <c r="E14" s="35" t="s">
        <v>4</v>
      </c>
      <c r="F14" s="36" t="s">
        <v>18</v>
      </c>
      <c r="G14" s="37" t="s">
        <v>5</v>
      </c>
      <c r="H14" s="90" t="str">
        <f>IF(ISERR(ROUNDUP(D14/7.5,1)),"",(ROUNDUP(+D14/7.5,1)))</f>
        <v/>
      </c>
      <c r="I14" s="38" t="s">
        <v>24</v>
      </c>
      <c r="J14" s="93" t="str">
        <f>IF(ISERR(Z14),"",Z14)</f>
        <v/>
      </c>
      <c r="K14" s="39" t="s">
        <v>22</v>
      </c>
      <c r="L14" s="7"/>
      <c r="M14" s="7" t="s">
        <v>19</v>
      </c>
      <c r="N14" s="7"/>
      <c r="O14" s="7"/>
      <c r="P14" s="12"/>
      <c r="Q14" s="7"/>
      <c r="R14" s="28"/>
      <c r="S14" s="12"/>
      <c r="T14" s="30"/>
      <c r="U14" s="40"/>
      <c r="Z14" s="78" t="e">
        <f>IF(ROUNDUP(+$D$14/7.5,1)&lt;1,1,ROUNDUP(+$D$14/7.5,1))</f>
        <v>#VALUE!</v>
      </c>
    </row>
    <row r="15" spans="2:26" ht="30" customHeight="1" thickBot="1">
      <c r="B15" s="134"/>
      <c r="C15" s="41" t="s">
        <v>13</v>
      </c>
      <c r="D15" s="42" t="str">
        <f>+U10</f>
        <v/>
      </c>
      <c r="E15" s="42" t="s">
        <v>4</v>
      </c>
      <c r="F15" s="43" t="s">
        <v>27</v>
      </c>
      <c r="G15" s="44" t="s">
        <v>5</v>
      </c>
      <c r="H15" s="91" t="str">
        <f>IF(ISERR(ROUNDUP(D15/10,1)),"",(ROUNDUP(+D15/10,1)))</f>
        <v/>
      </c>
      <c r="I15" s="45" t="s">
        <v>24</v>
      </c>
      <c r="J15" s="94" t="str">
        <f>IF(ISERR(Z15),"",Z15)</f>
        <v/>
      </c>
      <c r="K15" s="46" t="s">
        <v>22</v>
      </c>
      <c r="L15" s="11"/>
      <c r="M15" s="11" t="s">
        <v>20</v>
      </c>
      <c r="N15" s="11"/>
      <c r="O15" s="11"/>
      <c r="P15" s="11"/>
      <c r="Q15" s="11"/>
      <c r="R15" s="11"/>
      <c r="S15" s="11"/>
      <c r="T15" s="30"/>
      <c r="U15" s="40"/>
      <c r="Z15" s="78" t="e">
        <f>IF(ROUNDUP(+$D$15/10,1)&lt;1,1,ROUNDUP(+$D$15/10,1))</f>
        <v>#VALUE!</v>
      </c>
    </row>
    <row r="16" spans="2:26" ht="13.5" customHeight="1">
      <c r="B16" s="47"/>
      <c r="C16" s="47"/>
      <c r="D16" s="47"/>
      <c r="E16" s="47"/>
      <c r="F16" s="47"/>
      <c r="G16" s="47"/>
      <c r="H16" s="47"/>
      <c r="I16" s="48"/>
      <c r="J16" s="49"/>
      <c r="K16" s="50"/>
      <c r="L16" s="47"/>
      <c r="M16" s="47"/>
      <c r="N16" s="47"/>
      <c r="O16" s="7"/>
      <c r="P16" s="12"/>
      <c r="Q16" s="7"/>
      <c r="R16" s="28"/>
      <c r="S16" s="11"/>
      <c r="T16" s="30"/>
      <c r="U16" s="40"/>
    </row>
    <row r="17" spans="2:26" ht="13.5" customHeight="1" thickBot="1">
      <c r="B17" s="24"/>
      <c r="C17" s="27"/>
      <c r="D17" s="27"/>
      <c r="E17" s="27"/>
      <c r="F17" s="27"/>
      <c r="G17" s="27"/>
      <c r="H17" s="27"/>
      <c r="I17" s="27"/>
      <c r="J17" s="49" t="s">
        <v>23</v>
      </c>
      <c r="K17" s="27"/>
      <c r="L17" s="27"/>
      <c r="M17" s="27"/>
      <c r="N17" s="27"/>
      <c r="O17" s="27"/>
      <c r="P17" s="12"/>
      <c r="Q17" s="7"/>
      <c r="R17" s="28"/>
      <c r="S17" s="29"/>
      <c r="T17" s="30"/>
      <c r="U17" s="31"/>
    </row>
    <row r="18" spans="2:26" ht="30" customHeight="1" thickBot="1">
      <c r="B18" s="122" t="s">
        <v>21</v>
      </c>
      <c r="C18" s="123"/>
      <c r="D18" s="89" t="str">
        <f>+U10</f>
        <v/>
      </c>
      <c r="E18" s="51" t="s">
        <v>4</v>
      </c>
      <c r="F18" s="52" t="s">
        <v>28</v>
      </c>
      <c r="G18" s="53" t="s">
        <v>5</v>
      </c>
      <c r="H18" s="92" t="str">
        <f>IF(ISERR(ROUNDUP(D18/6,1)),"",ROUNDUP(+D18/6,1))</f>
        <v/>
      </c>
      <c r="I18" s="54" t="s">
        <v>24</v>
      </c>
      <c r="J18" s="95" t="str">
        <f>IF(ISERR(Z18),"",Z18)</f>
        <v/>
      </c>
      <c r="K18" s="55" t="s">
        <v>22</v>
      </c>
      <c r="L18" s="7" t="s">
        <v>26</v>
      </c>
      <c r="M18" s="124" t="s">
        <v>25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Z18" s="79" t="e">
        <f>IF(ROUNDUP(+$D$18/6,1)&lt;=($J$14),$J$15,ROUNDUP(+$D$18/6,1))</f>
        <v>#VALUE!</v>
      </c>
    </row>
    <row r="19" spans="2:26" ht="25.15" customHeight="1">
      <c r="B19" s="2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2:26" ht="25.15" customHeight="1">
      <c r="B20" s="2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2:26" ht="25.1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2:26" ht="25.15" customHeight="1">
      <c r="B22" s="2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2:26">
      <c r="M23" s="58"/>
      <c r="N23" s="58"/>
      <c r="O23" s="58"/>
      <c r="P23" s="58"/>
      <c r="Q23" s="58"/>
      <c r="S23" s="58"/>
      <c r="T23" s="58"/>
      <c r="U23" s="58"/>
      <c r="V23" s="58"/>
      <c r="W23" s="58"/>
      <c r="X23" s="58"/>
    </row>
    <row r="25" spans="2:26" ht="3.6" customHeight="1" thickBot="1">
      <c r="B25" s="3"/>
    </row>
    <row r="26" spans="2:26" s="10" customFormat="1" ht="21" customHeight="1" thickBot="1">
      <c r="B26" s="59" t="s">
        <v>29</v>
      </c>
      <c r="C26" s="6"/>
      <c r="D26" s="6"/>
      <c r="E26" s="6"/>
      <c r="F26" s="6"/>
      <c r="G26" s="6"/>
      <c r="H26" s="6"/>
      <c r="I26" s="9"/>
      <c r="K26" s="7"/>
      <c r="L26" s="77"/>
      <c r="M26" s="9"/>
      <c r="O26" s="9"/>
      <c r="P26" s="9"/>
      <c r="Q26" s="135" t="s">
        <v>6</v>
      </c>
      <c r="R26" s="135"/>
      <c r="S26" s="117"/>
      <c r="T26" s="118"/>
      <c r="U26" s="118"/>
      <c r="V26" s="119"/>
    </row>
    <row r="27" spans="2:26" s="10" customFormat="1" ht="13.5" customHeight="1" thickBot="1">
      <c r="B27" s="9"/>
      <c r="C27" s="6"/>
      <c r="D27" s="6"/>
      <c r="E27" s="6"/>
      <c r="F27" s="6"/>
      <c r="G27" s="6"/>
      <c r="H27" s="6"/>
      <c r="I27" s="9"/>
      <c r="K27" s="9"/>
      <c r="L27" s="9"/>
      <c r="M27" s="9"/>
      <c r="O27" s="9"/>
      <c r="P27" s="9"/>
      <c r="Q27" s="60"/>
      <c r="R27" s="60"/>
      <c r="S27" s="60"/>
      <c r="T27" s="60"/>
      <c r="U27" s="60"/>
      <c r="V27" s="60"/>
    </row>
    <row r="28" spans="2:26" s="10" customFormat="1" ht="20.25" customHeight="1" thickBot="1">
      <c r="B28" s="114" t="s">
        <v>41</v>
      </c>
      <c r="C28" s="114"/>
      <c r="D28" s="115"/>
      <c r="E28" s="113"/>
      <c r="F28" s="6"/>
      <c r="G28" s="111" t="str">
        <f>IF(E28="","指定日から６か月経過していないため、定員×90％で計算","")</f>
        <v>指定日から６か月経過していないため、定員×90％で計算</v>
      </c>
      <c r="H28" s="6"/>
      <c r="I28" s="7"/>
      <c r="J28" s="8"/>
      <c r="K28" s="7"/>
      <c r="L28" s="77"/>
      <c r="M28" s="9"/>
      <c r="O28" s="11"/>
      <c r="P28" s="11"/>
      <c r="Q28" s="98"/>
      <c r="R28" s="98"/>
      <c r="S28" s="98"/>
      <c r="T28" s="98"/>
      <c r="U28" s="98"/>
      <c r="V28" s="16" t="s">
        <v>7</v>
      </c>
    </row>
    <row r="29" spans="2:26" s="10" customFormat="1" ht="8.1" customHeight="1" thickBot="1">
      <c r="B29" s="9"/>
      <c r="C29" s="13"/>
      <c r="D29" s="9"/>
      <c r="E29" s="9"/>
      <c r="F29" s="9"/>
      <c r="G29" s="9"/>
      <c r="H29" s="9"/>
      <c r="I29" s="9"/>
      <c r="J29" s="14"/>
      <c r="K29" s="9"/>
      <c r="L29" s="9"/>
      <c r="M29" s="9"/>
      <c r="N29" s="9"/>
      <c r="O29" s="9"/>
      <c r="P29" s="9"/>
      <c r="Q29" s="9"/>
      <c r="R29" s="15"/>
      <c r="S29" s="15"/>
      <c r="T29" s="15"/>
      <c r="U29" s="15"/>
      <c r="V29" s="16"/>
    </row>
    <row r="30" spans="2:26" ht="30" customHeight="1" thickBot="1">
      <c r="B30" s="99"/>
      <c r="C30" s="100" t="s">
        <v>36</v>
      </c>
      <c r="D30" s="101" t="s">
        <v>37</v>
      </c>
      <c r="E30" s="102"/>
      <c r="F30" s="103" t="s">
        <v>38</v>
      </c>
      <c r="G30" s="103" t="s">
        <v>39</v>
      </c>
      <c r="H30" s="104" t="s">
        <v>37</v>
      </c>
      <c r="I30" s="105" t="str">
        <f>IF(E30+1=1,"",E30+1)</f>
        <v/>
      </c>
      <c r="J30" s="103" t="s">
        <v>38</v>
      </c>
      <c r="K30" s="103"/>
      <c r="L30" s="103"/>
      <c r="M30" s="103"/>
      <c r="N30" s="103"/>
      <c r="O30" s="106"/>
      <c r="P30" s="126" t="s">
        <v>9</v>
      </c>
      <c r="Q30" s="136"/>
      <c r="R30" s="17"/>
      <c r="S30" s="18" t="s">
        <v>14</v>
      </c>
      <c r="T30" s="17"/>
      <c r="U30" s="120" t="s">
        <v>8</v>
      </c>
    </row>
    <row r="31" spans="2:26" ht="54.75" customHeight="1" thickBot="1">
      <c r="B31" s="107"/>
      <c r="C31" s="108" t="s">
        <v>40</v>
      </c>
      <c r="D31" s="110"/>
      <c r="E31" s="109" t="str">
        <f>IF(D31="","",IF(D31=12,1,D31+1))</f>
        <v/>
      </c>
      <c r="F31" s="109" t="str">
        <f t="shared" ref="F31:O31" si="1">IF(E31="","",IF(E31=12,1,E31+1))</f>
        <v/>
      </c>
      <c r="G31" s="109" t="str">
        <f t="shared" si="1"/>
        <v/>
      </c>
      <c r="H31" s="109" t="str">
        <f t="shared" si="1"/>
        <v/>
      </c>
      <c r="I31" s="109" t="str">
        <f t="shared" si="1"/>
        <v/>
      </c>
      <c r="J31" s="109" t="str">
        <f t="shared" si="1"/>
        <v/>
      </c>
      <c r="K31" s="109" t="str">
        <f t="shared" si="1"/>
        <v/>
      </c>
      <c r="L31" s="109" t="str">
        <f t="shared" si="1"/>
        <v/>
      </c>
      <c r="M31" s="109" t="str">
        <f t="shared" si="1"/>
        <v/>
      </c>
      <c r="N31" s="109" t="str">
        <f t="shared" si="1"/>
        <v/>
      </c>
      <c r="O31" s="109" t="str">
        <f t="shared" si="1"/>
        <v/>
      </c>
      <c r="P31" s="128" t="s">
        <v>10</v>
      </c>
      <c r="Q31" s="129"/>
      <c r="R31" s="19"/>
      <c r="S31" s="19" t="s">
        <v>11</v>
      </c>
      <c r="T31" s="61"/>
      <c r="U31" s="121"/>
      <c r="Z31" s="80"/>
    </row>
    <row r="32" spans="2:26" ht="24" customHeight="1" thickBot="1">
      <c r="B32" s="130" t="s">
        <v>16</v>
      </c>
      <c r="C32" s="131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  <c r="P32" s="21" t="s">
        <v>0</v>
      </c>
      <c r="Q32" s="85" t="str">
        <f>IF(SUM(D32:O32)=0,"",SUM(D32:P32))</f>
        <v/>
      </c>
      <c r="R32" s="22"/>
      <c r="S32" s="1"/>
      <c r="T32" s="14"/>
      <c r="U32" s="96" t="str">
        <f>IF(ISERR(ROUNDUP(Q32/S32,1)),"",(ROUNDUP(Q32/S32,1)))</f>
        <v/>
      </c>
      <c r="Z32" s="84">
        <f>COUNTIF(D32:O32,"")</f>
        <v>12</v>
      </c>
    </row>
    <row r="33" spans="2:26" ht="13.5" customHeight="1">
      <c r="B33" s="9"/>
      <c r="C33" s="6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0"/>
      <c r="Q33" s="25"/>
      <c r="R33" s="9"/>
      <c r="S33" s="60"/>
      <c r="T33" s="9"/>
      <c r="U33" s="63"/>
    </row>
    <row r="34" spans="2:26" ht="13.5" customHeight="1">
      <c r="B34" s="62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0"/>
      <c r="Q34" s="9"/>
      <c r="R34" s="65"/>
      <c r="S34" s="66"/>
      <c r="T34" s="65"/>
      <c r="U34" s="67"/>
    </row>
    <row r="35" spans="2:26" ht="13.5" customHeight="1" thickBot="1">
      <c r="B35" s="137" t="s">
        <v>30</v>
      </c>
      <c r="C35" s="137"/>
      <c r="D35" s="132" t="s">
        <v>1</v>
      </c>
      <c r="E35" s="132"/>
      <c r="F35" s="9" t="s">
        <v>2</v>
      </c>
      <c r="G35" s="65"/>
      <c r="H35" s="68"/>
      <c r="I35" s="65"/>
      <c r="J35" s="68" t="s">
        <v>3</v>
      </c>
      <c r="K35" s="64"/>
      <c r="L35" s="64"/>
      <c r="M35" s="64"/>
      <c r="N35" s="64"/>
      <c r="O35" s="64"/>
      <c r="P35" s="60"/>
      <c r="Q35" s="9"/>
      <c r="R35" s="65"/>
      <c r="S35" s="66"/>
      <c r="T35" s="65"/>
      <c r="U35" s="67"/>
    </row>
    <row r="36" spans="2:26" ht="30" customHeight="1">
      <c r="B36" s="140" t="s">
        <v>31</v>
      </c>
      <c r="C36" s="141"/>
      <c r="D36" s="35" t="str">
        <f>+U32</f>
        <v/>
      </c>
      <c r="E36" s="35" t="s">
        <v>4</v>
      </c>
      <c r="F36" s="69" t="s">
        <v>28</v>
      </c>
      <c r="G36" s="37" t="s">
        <v>5</v>
      </c>
      <c r="H36" s="90" t="str">
        <f>IF(ISERR(ROUNDUP(D36/6,1)),"",(ROUNDUP(+D36/6,1)))</f>
        <v/>
      </c>
      <c r="I36" s="39" t="s">
        <v>24</v>
      </c>
      <c r="J36" s="93" t="str">
        <f>IF(ISERR(Z37),"",Z37)</f>
        <v/>
      </c>
      <c r="K36" s="39" t="s">
        <v>22</v>
      </c>
      <c r="L36" s="9"/>
      <c r="M36" s="9" t="s">
        <v>20</v>
      </c>
      <c r="N36" s="9"/>
      <c r="O36" s="9"/>
      <c r="P36" s="60"/>
      <c r="Q36" s="9"/>
      <c r="R36" s="65"/>
      <c r="S36" s="60"/>
      <c r="T36" s="65"/>
      <c r="U36" s="70"/>
    </row>
    <row r="37" spans="2:26" ht="30" customHeight="1" thickBot="1">
      <c r="B37" s="142" t="s">
        <v>32</v>
      </c>
      <c r="C37" s="143"/>
      <c r="D37" s="42" t="str">
        <f>+U32</f>
        <v/>
      </c>
      <c r="E37" s="42" t="s">
        <v>4</v>
      </c>
      <c r="F37" s="43" t="s">
        <v>33</v>
      </c>
      <c r="G37" s="44" t="s">
        <v>5</v>
      </c>
      <c r="H37" s="91" t="str">
        <f>IF(ISERR(ROUNDUP(D37/15,1)),"",ROUNDUP(+D37/15,1))</f>
        <v/>
      </c>
      <c r="I37" s="46" t="s">
        <v>24</v>
      </c>
      <c r="J37" s="94" t="str">
        <f>IF(ISERR(Z38),"",Z38)</f>
        <v/>
      </c>
      <c r="K37" s="46" t="s">
        <v>22</v>
      </c>
      <c r="L37" s="9"/>
      <c r="M37" s="9" t="s">
        <v>34</v>
      </c>
      <c r="N37" s="9"/>
      <c r="O37" s="9"/>
      <c r="P37" s="9"/>
      <c r="Q37" s="9"/>
      <c r="R37" s="9"/>
      <c r="S37" s="9"/>
      <c r="T37" s="65"/>
      <c r="U37" s="70"/>
      <c r="Z37" s="78" t="e">
        <f>IF(ROUNDUP(+$D$36/6,1)&lt;1,1,ROUNDUP(+$D$36/6,1))</f>
        <v>#VALUE!</v>
      </c>
    </row>
    <row r="38" spans="2:26" ht="30.6" customHeight="1" thickBot="1">
      <c r="B38" s="71"/>
      <c r="C38" s="71"/>
      <c r="D38" s="71"/>
      <c r="E38" s="71"/>
      <c r="F38" s="71"/>
      <c r="G38" s="71"/>
      <c r="H38" s="71"/>
      <c r="I38" s="50"/>
      <c r="J38" s="97" t="str">
        <f>IF(SUM(J36:J37)=0,"",SUM(J36:J37))</f>
        <v/>
      </c>
      <c r="K38" s="55" t="s">
        <v>22</v>
      </c>
      <c r="L38" s="71"/>
      <c r="M38" s="71"/>
      <c r="N38" s="71"/>
      <c r="O38" s="9"/>
      <c r="P38" s="60"/>
      <c r="Q38" s="9"/>
      <c r="R38" s="65"/>
      <c r="S38" s="9"/>
      <c r="T38" s="65"/>
      <c r="U38" s="70"/>
      <c r="Z38" s="78" t="e">
        <f>IF(ROUNDUP(+$D$37/15,1)&lt;1,1,ROUNDUP(+$D$37/15,1))</f>
        <v>#VALUE!</v>
      </c>
    </row>
    <row r="39" spans="2:26" ht="13.5" customHeight="1">
      <c r="B39" s="71"/>
      <c r="C39" s="71"/>
      <c r="D39" s="71"/>
      <c r="E39" s="71"/>
      <c r="F39" s="71"/>
      <c r="G39" s="71"/>
      <c r="H39" s="71"/>
      <c r="I39" s="48"/>
      <c r="J39" s="49"/>
      <c r="K39" s="48"/>
      <c r="L39" s="71"/>
      <c r="M39" s="71"/>
      <c r="N39" s="71"/>
      <c r="O39" s="9"/>
      <c r="P39" s="60"/>
      <c r="Q39" s="9"/>
      <c r="R39" s="65"/>
      <c r="S39" s="9"/>
      <c r="T39" s="65"/>
      <c r="U39" s="70"/>
    </row>
    <row r="40" spans="2:26" ht="13.5" customHeight="1" thickBot="1">
      <c r="B40" s="137" t="s">
        <v>35</v>
      </c>
      <c r="C40" s="137"/>
      <c r="D40" s="64"/>
      <c r="E40" s="64"/>
      <c r="F40" s="64"/>
      <c r="G40" s="64"/>
      <c r="H40" s="64"/>
      <c r="I40" s="64"/>
      <c r="J40" s="72" t="s">
        <v>23</v>
      </c>
      <c r="K40" s="64"/>
      <c r="L40" s="64"/>
      <c r="M40" s="64"/>
      <c r="N40" s="64"/>
      <c r="O40" s="64"/>
      <c r="P40" s="60"/>
      <c r="Q40" s="9"/>
      <c r="R40" s="65"/>
      <c r="S40" s="66"/>
      <c r="T40" s="65"/>
      <c r="U40" s="67"/>
    </row>
    <row r="41" spans="2:26" ht="30" customHeight="1" thickBot="1">
      <c r="B41" s="138" t="s">
        <v>31</v>
      </c>
      <c r="C41" s="139"/>
      <c r="D41" s="51" t="str">
        <f>+U32</f>
        <v/>
      </c>
      <c r="E41" s="51" t="s">
        <v>4</v>
      </c>
      <c r="F41" s="73" t="s">
        <v>27</v>
      </c>
      <c r="G41" s="53" t="s">
        <v>5</v>
      </c>
      <c r="H41" s="92" t="str">
        <f>IF(ISERR(ROUNDUP(D41/10,1)),"",ROUNDUP(+D41/10,1))</f>
        <v/>
      </c>
      <c r="I41" s="55" t="s">
        <v>24</v>
      </c>
      <c r="J41" s="95" t="str">
        <f>IF(ISERR(Z41),"",Z41)</f>
        <v/>
      </c>
      <c r="K41" s="55" t="s">
        <v>22</v>
      </c>
      <c r="L41" s="9" t="s">
        <v>26</v>
      </c>
      <c r="M41" s="9" t="s">
        <v>20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Z41" s="79" t="e">
        <f>IF(ROUNDUP(+$D$41/10,1)&lt;1,1,ROUNDUP(+$D$41/10,1))</f>
        <v>#VALUE!</v>
      </c>
    </row>
  </sheetData>
  <sheetProtection algorithmName="SHA-512" hashValue="u4tfG0O0UO9k2oIvrTtT4QVLI4JzchMOkgfEoK+cEEGLh1B9I+/WWnsSKTuoyuIiC/9/zBJ5vf5OgEyrdEZqlQ==" saltValue="E/RJuvRbeW4nQApDZSqFTw==" spinCount="100000" sheet="1" objects="1" scenarios="1" selectLockedCells="1"/>
  <mergeCells count="24">
    <mergeCell ref="P30:Q30"/>
    <mergeCell ref="U30:U31"/>
    <mergeCell ref="P31:Q31"/>
    <mergeCell ref="B40:C40"/>
    <mergeCell ref="B41:C41"/>
    <mergeCell ref="B32:C32"/>
    <mergeCell ref="B35:C35"/>
    <mergeCell ref="D35:E35"/>
    <mergeCell ref="B36:C36"/>
    <mergeCell ref="B37:C37"/>
    <mergeCell ref="B28:D28"/>
    <mergeCell ref="Q4:R4"/>
    <mergeCell ref="S4:V4"/>
    <mergeCell ref="U8:U9"/>
    <mergeCell ref="B18:C18"/>
    <mergeCell ref="M18:X21"/>
    <mergeCell ref="P8:Q8"/>
    <mergeCell ref="P9:Q9"/>
    <mergeCell ref="B10:C10"/>
    <mergeCell ref="D13:E13"/>
    <mergeCell ref="B14:B15"/>
    <mergeCell ref="B6:D6"/>
    <mergeCell ref="Q26:R26"/>
    <mergeCell ref="S26:V26"/>
  </mergeCells>
  <phoneticPr fontId="3"/>
  <conditionalFormatting sqref="D32">
    <cfRule type="expression" priority="54">
      <formula>$Z$32&lt;12</formula>
    </cfRule>
    <cfRule type="expression" dxfId="29" priority="55">
      <formula>$Z$32=12</formula>
    </cfRule>
  </conditionalFormatting>
  <conditionalFormatting sqref="O32">
    <cfRule type="expression" priority="52">
      <formula>$Z$32&lt;12</formula>
    </cfRule>
    <cfRule type="expression" dxfId="28" priority="53">
      <formula>$Z$32=12</formula>
    </cfRule>
  </conditionalFormatting>
  <conditionalFormatting sqref="E32">
    <cfRule type="expression" dxfId="27" priority="50">
      <formula>$Z$32=12</formula>
    </cfRule>
    <cfRule type="expression" priority="51">
      <formula>$Z$32&lt;12</formula>
    </cfRule>
  </conditionalFormatting>
  <conditionalFormatting sqref="F32">
    <cfRule type="expression" dxfId="26" priority="48">
      <formula>$Z$32=12</formula>
    </cfRule>
    <cfRule type="expression" priority="49">
      <formula>$Z$32&lt;12</formula>
    </cfRule>
  </conditionalFormatting>
  <conditionalFormatting sqref="G32">
    <cfRule type="expression" dxfId="25" priority="46">
      <formula>$Z$32=12</formula>
    </cfRule>
    <cfRule type="expression" priority="47">
      <formula>$Z$32&lt;12</formula>
    </cfRule>
  </conditionalFormatting>
  <conditionalFormatting sqref="H32">
    <cfRule type="expression" dxfId="24" priority="44">
      <formula>$Z$32=12</formula>
    </cfRule>
    <cfRule type="expression" priority="45">
      <formula>$Z$32&lt;12</formula>
    </cfRule>
  </conditionalFormatting>
  <conditionalFormatting sqref="I32">
    <cfRule type="expression" dxfId="23" priority="42">
      <formula>$Z$32=12</formula>
    </cfRule>
    <cfRule type="expression" priority="43">
      <formula>$Z$32&lt;12</formula>
    </cfRule>
  </conditionalFormatting>
  <conditionalFormatting sqref="J32">
    <cfRule type="expression" dxfId="22" priority="40">
      <formula>$Z$32=12</formula>
    </cfRule>
    <cfRule type="expression" priority="41">
      <formula>$Z$32&lt;12</formula>
    </cfRule>
  </conditionalFormatting>
  <conditionalFormatting sqref="K32">
    <cfRule type="expression" dxfId="21" priority="38">
      <formula>$Z$32=12</formula>
    </cfRule>
    <cfRule type="expression" priority="39">
      <formula>$Z$32&lt;12</formula>
    </cfRule>
  </conditionalFormatting>
  <conditionalFormatting sqref="L32">
    <cfRule type="expression" dxfId="20" priority="36">
      <formula>$Z$32=12</formula>
    </cfRule>
    <cfRule type="expression" priority="37">
      <formula>$Z$32&lt;12</formula>
    </cfRule>
  </conditionalFormatting>
  <conditionalFormatting sqref="M32">
    <cfRule type="expression" dxfId="19" priority="34">
      <formula>$Z$32=12</formula>
    </cfRule>
    <cfRule type="expression" priority="35">
      <formula>$Z$32&lt;12</formula>
    </cfRule>
  </conditionalFormatting>
  <conditionalFormatting sqref="N32">
    <cfRule type="expression" dxfId="18" priority="32">
      <formula>$Z$32=12</formula>
    </cfRule>
    <cfRule type="expression" priority="33">
      <formula>$Z$32&lt;12</formula>
    </cfRule>
  </conditionalFormatting>
  <conditionalFormatting sqref="S26:V26">
    <cfRule type="cellIs" dxfId="17" priority="31" operator="equal">
      <formula>""</formula>
    </cfRule>
  </conditionalFormatting>
  <conditionalFormatting sqref="S4:V4">
    <cfRule type="cellIs" dxfId="16" priority="29" operator="equal">
      <formula>""</formula>
    </cfRule>
  </conditionalFormatting>
  <conditionalFormatting sqref="D10">
    <cfRule type="expression" priority="27">
      <formula>$Z$10&lt;12</formula>
    </cfRule>
    <cfRule type="expression" dxfId="15" priority="28">
      <formula>$Z$10=12</formula>
    </cfRule>
  </conditionalFormatting>
  <conditionalFormatting sqref="O10">
    <cfRule type="expression" priority="25">
      <formula>$Z$10&lt;12</formula>
    </cfRule>
    <cfRule type="expression" dxfId="14" priority="26">
      <formula>$Z$10=12</formula>
    </cfRule>
  </conditionalFormatting>
  <conditionalFormatting sqref="E10">
    <cfRule type="expression" priority="23">
      <formula>$Z$10&lt;12</formula>
    </cfRule>
    <cfRule type="expression" dxfId="13" priority="24">
      <formula>$Z$10=12</formula>
    </cfRule>
  </conditionalFormatting>
  <conditionalFormatting sqref="F10">
    <cfRule type="expression" priority="21">
      <formula>$Z$10&lt;12</formula>
    </cfRule>
    <cfRule type="expression" dxfId="12" priority="22">
      <formula>$Z$10=12</formula>
    </cfRule>
  </conditionalFormatting>
  <conditionalFormatting sqref="G10">
    <cfRule type="expression" priority="19">
      <formula>$Z$10&lt;12</formula>
    </cfRule>
    <cfRule type="expression" dxfId="11" priority="20">
      <formula>$Z$10=12</formula>
    </cfRule>
  </conditionalFormatting>
  <conditionalFormatting sqref="H10">
    <cfRule type="expression" priority="17">
      <formula>$Z$10&lt;12</formula>
    </cfRule>
    <cfRule type="expression" dxfId="10" priority="18">
      <formula>$Z$10=12</formula>
    </cfRule>
  </conditionalFormatting>
  <conditionalFormatting sqref="I10">
    <cfRule type="expression" priority="15">
      <formula>$Z$10&lt;12</formula>
    </cfRule>
    <cfRule type="expression" dxfId="9" priority="16">
      <formula>$Z$10=12</formula>
    </cfRule>
  </conditionalFormatting>
  <conditionalFormatting sqref="J10">
    <cfRule type="expression" priority="13">
      <formula>$Z$10&lt;12</formula>
    </cfRule>
    <cfRule type="expression" dxfId="8" priority="14">
      <formula>$Z$10=12</formula>
    </cfRule>
  </conditionalFormatting>
  <conditionalFormatting sqref="K10">
    <cfRule type="expression" priority="11">
      <formula>$Z$10&lt;12</formula>
    </cfRule>
    <cfRule type="expression" dxfId="7" priority="12">
      <formula>$Z$10=12</formula>
    </cfRule>
  </conditionalFormatting>
  <conditionalFormatting sqref="L10">
    <cfRule type="expression" priority="9">
      <formula>$Z$10&lt;12</formula>
    </cfRule>
    <cfRule type="expression" dxfId="6" priority="10">
      <formula>$Z$10=12</formula>
    </cfRule>
  </conditionalFormatting>
  <conditionalFormatting sqref="M10">
    <cfRule type="expression" priority="7">
      <formula>$Z$10&lt;12</formula>
    </cfRule>
    <cfRule type="expression" dxfId="5" priority="8">
      <formula>$Z$10=12</formula>
    </cfRule>
  </conditionalFormatting>
  <conditionalFormatting sqref="N10">
    <cfRule type="expression" priority="5">
      <formula>$Z$10&lt;12</formula>
    </cfRule>
    <cfRule type="expression" dxfId="4" priority="6">
      <formula>$Z$10=12</formula>
    </cfRule>
  </conditionalFormatting>
  <conditionalFormatting sqref="D9">
    <cfRule type="cellIs" dxfId="3" priority="4" operator="equal">
      <formula>0</formula>
    </cfRule>
  </conditionalFormatting>
  <conditionalFormatting sqref="D31">
    <cfRule type="cellIs" dxfId="2" priority="3" operator="equal">
      <formula>0</formula>
    </cfRule>
  </conditionalFormatting>
  <conditionalFormatting sqref="B8:U10">
    <cfRule type="expression" dxfId="1" priority="2">
      <formula>$E$6=""</formula>
    </cfRule>
  </conditionalFormatting>
  <conditionalFormatting sqref="B30:U32">
    <cfRule type="expression" dxfId="0" priority="1">
      <formula>$E$28=""</formula>
    </cfRule>
  </conditionalFormatting>
  <dataValidations count="2">
    <dataValidation type="whole" allowBlank="1" showInputMessage="1" showErrorMessage="1" error="1～12を入力してください" prompt="該当する月の数字を入力してください。" sqref="D9 D31">
      <formula1>1</formula1>
      <formula2>12</formula2>
    </dataValidation>
    <dataValidation type="list" showInputMessage="1" showErrorMessage="1" sqref="E6 E28">
      <formula1>$Z$4:$Z$5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scale="57" orientation="landscape" blackAndWhite="1" r:id="rId1"/>
  <headerFooter>
    <oddHeader>&amp;L（参考様式14－２）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就労継続A・B、就労移行</vt:lpstr>
      <vt:lpstr>'就労継続A・B、就労移行'!Print_Area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2023-04-07T11:05:52Z</dcterms:modified>
</cp:coreProperties>
</file>