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.xml" ContentType="application/vnd.openxmlformats-officedocument.drawing+xml"/>
  <Override PartName="/xl/charts/chart54.xml" ContentType="application/vnd.openxmlformats-officedocument.drawingml.chart+xml"/>
  <Override PartName="/xl/drawings/drawing3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7.xml" ContentType="application/vnd.openxmlformats-officedocument.drawingml.chart+xml"/>
  <Override PartName="/xl/drawings/drawing7.xml" ContentType="application/vnd.openxmlformats-officedocument.drawing+xml"/>
  <Override PartName="/xl/charts/chart58.xml" ContentType="application/vnd.openxmlformats-officedocument.drawingml.chart+xml"/>
  <Override PartName="/xl/drawings/drawing8.xml" ContentType="application/vnd.openxmlformats-officedocument.drawing+xml"/>
  <Override PartName="/xl/charts/chart59.xml" ContentType="application/vnd.openxmlformats-officedocument.drawingml.chart+xml"/>
  <Override PartName="/xl/drawings/drawing9.xml" ContentType="application/vnd.openxmlformats-officedocument.drawing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Y:\002 衛生生物班\☆暫定_感染症情報センター\00_R08\02_nesid関連\02_nesid関連\集計作業フォルダ\月報作業\還元用データ作成\R08月報\R08年8月報\"/>
    </mc:Choice>
  </mc:AlternateContent>
  <xr:revisionPtr revIDLastSave="0" documentId="13_ncr:1_{54A4DABE-EB15-4DCB-B227-DCAB9A7BD030}" xr6:coauthVersionLast="47" xr6:coauthVersionMax="47" xr10:uidLastSave="{00000000-0000-0000-0000-000000000000}"/>
  <bookViews>
    <workbookView xWindow="23028" yWindow="108" windowWidth="13416" windowHeight="7212" tabRatio="737" firstSheet="6" activeTab="7" xr2:uid="{00000000-000D-0000-FFFF-FFFF00000000}"/>
  </bookViews>
  <sheets>
    <sheet name="保健所別（平19" sheetId="27" state="hidden" r:id="rId1"/>
    <sheet name="保健所別（平18" sheetId="23" state="hidden" r:id="rId2"/>
    <sheet name="保健所別（平17" sheetId="20" state="hidden" r:id="rId3"/>
    <sheet name="保健所別（平16" sheetId="21" state="hidden" r:id="rId4"/>
    <sheet name="保健所別（平15" sheetId="5" state="hidden" r:id="rId5"/>
    <sheet name="保健所別(平14" sheetId="18" state="hidden" r:id="rId6"/>
    <sheet name="年次別" sheetId="29" r:id="rId7"/>
    <sheet name="総合（令和8年）" sheetId="25" r:id="rId8"/>
    <sheet name="保健所別（令和8年）" sheetId="24" r:id="rId9"/>
    <sheet name="性ｸﾗ" sheetId="9" r:id="rId10"/>
    <sheet name="性ﾍﾙ" sheetId="10" r:id="rId11"/>
    <sheet name="尖ｺﾝ" sheetId="11" r:id="rId12"/>
    <sheet name="淋菌" sheetId="12" r:id="rId13"/>
    <sheet name="MRSA" sheetId="13" r:id="rId14"/>
    <sheet name="PRSP" sheetId="14" r:id="rId15"/>
    <sheet name="薬耐緑膿" sheetId="8" r:id="rId16"/>
    <sheet name="薬剤アシネト" sheetId="28" r:id="rId17"/>
    <sheet name="月報（平15" sheetId="17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6" hidden="1">年次別!$B$2:$T$242</definedName>
    <definedName name="_xlnm.Print_Area" localSheetId="9">性ｸﾗ!$A$1:$T$407</definedName>
    <definedName name="_xlnm.Print_Area" localSheetId="7">'総合（令和8年）'!$A$1:$S$982</definedName>
    <definedName name="_xlnm.Print_Area" localSheetId="16">薬剤アシネト!$A$1:$T$192</definedName>
    <definedName name="_xlnm.Print_Area" localSheetId="15">薬耐緑膿!$A$1:$T$192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3" l="1"/>
  <c r="D43" i="9" l="1"/>
  <c r="F29" i="9" l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C59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D4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C22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D5" i="8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C59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Q49" i="14"/>
  <c r="R49" i="14"/>
  <c r="S49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Q53" i="14"/>
  <c r="R53" i="14"/>
  <c r="S53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D4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C22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D8" i="14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D9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D5" i="14"/>
  <c r="C60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C61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C62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C63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C64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C65" i="13"/>
  <c r="D65" i="13"/>
  <c r="E65" i="13"/>
  <c r="F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C66" i="13"/>
  <c r="D66" i="13"/>
  <c r="E66" i="13"/>
  <c r="F66" i="13"/>
  <c r="G66" i="13"/>
  <c r="H66" i="13"/>
  <c r="I66" i="13"/>
  <c r="J66" i="13"/>
  <c r="K66" i="13"/>
  <c r="L66" i="13"/>
  <c r="M66" i="13"/>
  <c r="N66" i="13"/>
  <c r="O66" i="13"/>
  <c r="P66" i="13"/>
  <c r="Q66" i="13"/>
  <c r="R66" i="13"/>
  <c r="S66" i="13"/>
  <c r="C67" i="13"/>
  <c r="D67" i="13"/>
  <c r="E67" i="13"/>
  <c r="F67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C68" i="13"/>
  <c r="D68" i="13"/>
  <c r="E68" i="13"/>
  <c r="F68" i="13"/>
  <c r="G68" i="13"/>
  <c r="H68" i="13"/>
  <c r="I68" i="13"/>
  <c r="J68" i="13"/>
  <c r="K68" i="13"/>
  <c r="L68" i="13"/>
  <c r="M68" i="13"/>
  <c r="N68" i="13"/>
  <c r="O68" i="13"/>
  <c r="P68" i="13"/>
  <c r="Q68" i="13"/>
  <c r="R68" i="13"/>
  <c r="S68" i="13"/>
  <c r="C69" i="13"/>
  <c r="D69" i="13"/>
  <c r="E69" i="13"/>
  <c r="F69" i="13"/>
  <c r="G69" i="13"/>
  <c r="H69" i="13"/>
  <c r="I69" i="13"/>
  <c r="J69" i="13"/>
  <c r="K69" i="13"/>
  <c r="L69" i="13"/>
  <c r="M69" i="13"/>
  <c r="N69" i="13"/>
  <c r="O69" i="13"/>
  <c r="P69" i="13"/>
  <c r="Q69" i="13"/>
  <c r="R69" i="13"/>
  <c r="S69" i="13"/>
  <c r="C70" i="13"/>
  <c r="D70" i="13"/>
  <c r="E70" i="13"/>
  <c r="F70" i="13"/>
  <c r="G70" i="13"/>
  <c r="H70" i="13"/>
  <c r="I70" i="13"/>
  <c r="J70" i="13"/>
  <c r="K70" i="13"/>
  <c r="L70" i="13"/>
  <c r="M70" i="13"/>
  <c r="N70" i="13"/>
  <c r="O70" i="13"/>
  <c r="P70" i="13"/>
  <c r="Q70" i="13"/>
  <c r="R70" i="13"/>
  <c r="S70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C59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D42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C28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C22" i="13"/>
  <c r="P34" i="8" l="1"/>
  <c r="D34" i="8"/>
  <c r="O34" i="8"/>
  <c r="P54" i="13"/>
  <c r="I54" i="13"/>
  <c r="C45" i="13"/>
  <c r="C51" i="8"/>
  <c r="C50" i="8"/>
  <c r="C48" i="8"/>
  <c r="C47" i="8"/>
  <c r="C46" i="8"/>
  <c r="C45" i="8"/>
  <c r="C44" i="8"/>
  <c r="O54" i="13"/>
  <c r="C50" i="14"/>
  <c r="M54" i="13"/>
  <c r="L54" i="13"/>
  <c r="N54" i="13"/>
  <c r="K54" i="13"/>
  <c r="C52" i="13"/>
  <c r="C49" i="13"/>
  <c r="C46" i="13"/>
  <c r="J54" i="13"/>
  <c r="C43" i="13"/>
  <c r="C52" i="8"/>
  <c r="C49" i="8"/>
  <c r="C43" i="8"/>
  <c r="C49" i="14"/>
  <c r="D54" i="13"/>
  <c r="H54" i="13"/>
  <c r="S54" i="13"/>
  <c r="C51" i="14"/>
  <c r="G54" i="13"/>
  <c r="F54" i="13"/>
  <c r="C51" i="13"/>
  <c r="C50" i="13"/>
  <c r="C48" i="13"/>
  <c r="C47" i="13"/>
  <c r="Q54" i="13"/>
  <c r="E54" i="13"/>
  <c r="C44" i="13"/>
  <c r="R54" i="13"/>
  <c r="C10" i="14"/>
  <c r="N34" i="8"/>
  <c r="C7" i="8"/>
  <c r="C6" i="8"/>
  <c r="M34" i="8"/>
  <c r="C14" i="14"/>
  <c r="L34" i="8"/>
  <c r="C15" i="14"/>
  <c r="C12" i="14"/>
  <c r="C6" i="14"/>
  <c r="K34" i="8"/>
  <c r="C13" i="14"/>
  <c r="C7" i="14"/>
  <c r="J34" i="8"/>
  <c r="C16" i="14"/>
  <c r="AB9" i="8"/>
  <c r="I34" i="8"/>
  <c r="C34" i="8"/>
  <c r="H34" i="8"/>
  <c r="C9" i="14"/>
  <c r="S34" i="8"/>
  <c r="G34" i="8"/>
  <c r="C8" i="8"/>
  <c r="R34" i="8"/>
  <c r="F34" i="8"/>
  <c r="C5" i="14"/>
  <c r="C11" i="14"/>
  <c r="C8" i="14"/>
  <c r="Q34" i="8"/>
  <c r="E34" i="8"/>
  <c r="C48" i="14"/>
  <c r="C45" i="14"/>
  <c r="C53" i="8"/>
  <c r="C53" i="14"/>
  <c r="C52" i="14"/>
  <c r="C47" i="14"/>
  <c r="C46" i="14"/>
  <c r="C44" i="14"/>
  <c r="C43" i="14"/>
  <c r="C53" i="13"/>
  <c r="C42" i="8"/>
  <c r="C5" i="8"/>
  <c r="C34" i="13"/>
  <c r="C42" i="14"/>
  <c r="C42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D5" i="13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C205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R205" i="12"/>
  <c r="S205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C200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D183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C167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R167" i="12"/>
  <c r="S167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R166" i="12"/>
  <c r="S166" i="12"/>
  <c r="C166" i="12"/>
  <c r="D150" i="12"/>
  <c r="E150" i="12"/>
  <c r="F150" i="12"/>
  <c r="G150" i="12"/>
  <c r="H150" i="12"/>
  <c r="I150" i="12"/>
  <c r="J150" i="12"/>
  <c r="K150" i="12"/>
  <c r="L150" i="12"/>
  <c r="M150" i="12"/>
  <c r="N150" i="12"/>
  <c r="O150" i="12"/>
  <c r="P150" i="12"/>
  <c r="Q150" i="12"/>
  <c r="R150" i="12"/>
  <c r="S150" i="12"/>
  <c r="D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R151" i="12"/>
  <c r="S151" i="12"/>
  <c r="D152" i="12"/>
  <c r="E152" i="12"/>
  <c r="F152" i="12"/>
  <c r="G152" i="12"/>
  <c r="H152" i="12"/>
  <c r="I152" i="12"/>
  <c r="J152" i="12"/>
  <c r="K152" i="12"/>
  <c r="L152" i="12"/>
  <c r="M152" i="12"/>
  <c r="N152" i="12"/>
  <c r="O152" i="12"/>
  <c r="P152" i="12"/>
  <c r="Q152" i="12"/>
  <c r="R152" i="12"/>
  <c r="S152" i="12"/>
  <c r="D153" i="12"/>
  <c r="E153" i="12"/>
  <c r="F153" i="12"/>
  <c r="G153" i="12"/>
  <c r="H153" i="12"/>
  <c r="I153" i="12"/>
  <c r="J153" i="12"/>
  <c r="K153" i="12"/>
  <c r="L153" i="12"/>
  <c r="M153" i="12"/>
  <c r="N153" i="12"/>
  <c r="O153" i="12"/>
  <c r="P153" i="12"/>
  <c r="Q153" i="12"/>
  <c r="R153" i="12"/>
  <c r="S153" i="12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P154" i="12"/>
  <c r="Q154" i="12"/>
  <c r="R154" i="12"/>
  <c r="S154" i="12"/>
  <c r="D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R155" i="12"/>
  <c r="S155" i="12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P156" i="12"/>
  <c r="Q156" i="12"/>
  <c r="R156" i="12"/>
  <c r="S156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58" i="12"/>
  <c r="Q158" i="12"/>
  <c r="R158" i="12"/>
  <c r="S158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E149" i="12"/>
  <c r="F149" i="12"/>
  <c r="G149" i="12"/>
  <c r="H149" i="12"/>
  <c r="I149" i="12"/>
  <c r="J149" i="12"/>
  <c r="K149" i="12"/>
  <c r="L149" i="12"/>
  <c r="M149" i="12"/>
  <c r="N149" i="12"/>
  <c r="O149" i="12"/>
  <c r="P149" i="12"/>
  <c r="Q149" i="12"/>
  <c r="R149" i="12"/>
  <c r="S149" i="12"/>
  <c r="D149" i="12"/>
  <c r="D144" i="12"/>
  <c r="E144" i="12"/>
  <c r="F144" i="12"/>
  <c r="G144" i="12"/>
  <c r="H144" i="12"/>
  <c r="I144" i="12"/>
  <c r="J144" i="12"/>
  <c r="K144" i="12"/>
  <c r="L144" i="12"/>
  <c r="M144" i="12"/>
  <c r="N144" i="12"/>
  <c r="O144" i="12"/>
  <c r="P144" i="12"/>
  <c r="Q144" i="12"/>
  <c r="R144" i="12"/>
  <c r="S144" i="12"/>
  <c r="C133" i="12"/>
  <c r="D133" i="12"/>
  <c r="E133" i="12"/>
  <c r="F133" i="12"/>
  <c r="G133" i="12"/>
  <c r="H133" i="12"/>
  <c r="I133" i="12"/>
  <c r="J133" i="12"/>
  <c r="K133" i="12"/>
  <c r="L133" i="12"/>
  <c r="M133" i="12"/>
  <c r="N133" i="12"/>
  <c r="O133" i="12"/>
  <c r="P133" i="12"/>
  <c r="Q133" i="12"/>
  <c r="R133" i="12"/>
  <c r="S133" i="12"/>
  <c r="C134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C135" i="12"/>
  <c r="D135" i="12"/>
  <c r="E135" i="12"/>
  <c r="F135" i="12"/>
  <c r="G135" i="12"/>
  <c r="H135" i="12"/>
  <c r="I135" i="12"/>
  <c r="J135" i="12"/>
  <c r="K135" i="12"/>
  <c r="L135" i="12"/>
  <c r="M135" i="12"/>
  <c r="N135" i="12"/>
  <c r="O135" i="12"/>
  <c r="P135" i="12"/>
  <c r="Q135" i="12"/>
  <c r="R135" i="12"/>
  <c r="S135" i="12"/>
  <c r="C136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R136" i="12"/>
  <c r="S136" i="12"/>
  <c r="C137" i="12"/>
  <c r="D137" i="12"/>
  <c r="E137" i="12"/>
  <c r="F137" i="12"/>
  <c r="G137" i="12"/>
  <c r="H137" i="12"/>
  <c r="I137" i="12"/>
  <c r="J137" i="12"/>
  <c r="K137" i="12"/>
  <c r="L137" i="12"/>
  <c r="M137" i="12"/>
  <c r="N137" i="12"/>
  <c r="O137" i="12"/>
  <c r="P137" i="12"/>
  <c r="Q137" i="12"/>
  <c r="R137" i="12"/>
  <c r="S137" i="12"/>
  <c r="C138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P138" i="12"/>
  <c r="Q138" i="12"/>
  <c r="R138" i="12"/>
  <c r="S138" i="12"/>
  <c r="C139" i="12"/>
  <c r="D139" i="12"/>
  <c r="E139" i="12"/>
  <c r="F139" i="12"/>
  <c r="G139" i="12"/>
  <c r="H139" i="12"/>
  <c r="I139" i="12"/>
  <c r="J139" i="12"/>
  <c r="K139" i="12"/>
  <c r="L139" i="12"/>
  <c r="M139" i="12"/>
  <c r="N139" i="12"/>
  <c r="O139" i="12"/>
  <c r="P139" i="12"/>
  <c r="Q139" i="12"/>
  <c r="R139" i="12"/>
  <c r="S139" i="12"/>
  <c r="C140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P140" i="12"/>
  <c r="Q140" i="12"/>
  <c r="R140" i="12"/>
  <c r="S140" i="12"/>
  <c r="C141" i="12"/>
  <c r="D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R141" i="12"/>
  <c r="S141" i="12"/>
  <c r="C142" i="12"/>
  <c r="D142" i="12"/>
  <c r="E142" i="12"/>
  <c r="F142" i="12"/>
  <c r="G142" i="12"/>
  <c r="H142" i="12"/>
  <c r="I142" i="12"/>
  <c r="J142" i="12"/>
  <c r="K142" i="12"/>
  <c r="L142" i="12"/>
  <c r="M142" i="12"/>
  <c r="N142" i="12"/>
  <c r="O142" i="12"/>
  <c r="P142" i="12"/>
  <c r="Q142" i="12"/>
  <c r="R142" i="12"/>
  <c r="S142" i="12"/>
  <c r="C143" i="12"/>
  <c r="D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R143" i="12"/>
  <c r="S143" i="12"/>
  <c r="D132" i="12"/>
  <c r="E132" i="12"/>
  <c r="F132" i="12"/>
  <c r="G132" i="12"/>
  <c r="H132" i="12"/>
  <c r="I132" i="12"/>
  <c r="J132" i="12"/>
  <c r="K132" i="12"/>
  <c r="L132" i="12"/>
  <c r="M132" i="12"/>
  <c r="N132" i="12"/>
  <c r="O132" i="12"/>
  <c r="P132" i="12"/>
  <c r="Q132" i="12"/>
  <c r="R132" i="12"/>
  <c r="S132" i="12"/>
  <c r="C132" i="12"/>
  <c r="D104" i="12"/>
  <c r="E104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R94" i="12"/>
  <c r="S94" i="12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R95" i="12"/>
  <c r="S95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C101" i="12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R101" i="12"/>
  <c r="S101" i="12"/>
  <c r="C102" i="12"/>
  <c r="D102" i="12"/>
  <c r="E102" i="12"/>
  <c r="F102" i="12"/>
  <c r="G102" i="12"/>
  <c r="H102" i="12"/>
  <c r="I102" i="12"/>
  <c r="J102" i="12"/>
  <c r="K102" i="12"/>
  <c r="L102" i="12"/>
  <c r="M102" i="12"/>
  <c r="N102" i="12"/>
  <c r="O102" i="12"/>
  <c r="P102" i="12"/>
  <c r="Q102" i="12"/>
  <c r="R102" i="12"/>
  <c r="S102" i="12"/>
  <c r="C103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3" i="12"/>
  <c r="Q103" i="12"/>
  <c r="R103" i="12"/>
  <c r="S103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R92" i="12"/>
  <c r="S92" i="12"/>
  <c r="C92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R80" i="12"/>
  <c r="S80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D75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C60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C61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C62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C63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C64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C65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C66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C67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C68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C57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D40" i="12"/>
  <c r="C32" i="12"/>
  <c r="C33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C22" i="12"/>
  <c r="D212" i="11"/>
  <c r="E212" i="11"/>
  <c r="F212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C201" i="11"/>
  <c r="D201" i="11"/>
  <c r="E201" i="11"/>
  <c r="F201" i="11"/>
  <c r="G201" i="11"/>
  <c r="H201" i="11"/>
  <c r="I201" i="11"/>
  <c r="J201" i="11"/>
  <c r="K201" i="11"/>
  <c r="L201" i="11"/>
  <c r="M201" i="11"/>
  <c r="N201" i="11"/>
  <c r="O201" i="11"/>
  <c r="P201" i="11"/>
  <c r="Q201" i="11"/>
  <c r="R201" i="11"/>
  <c r="S201" i="11"/>
  <c r="C202" i="11"/>
  <c r="D202" i="11"/>
  <c r="E202" i="11"/>
  <c r="F202" i="11"/>
  <c r="G202" i="11"/>
  <c r="H202" i="11"/>
  <c r="I202" i="11"/>
  <c r="J202" i="11"/>
  <c r="K202" i="11"/>
  <c r="L202" i="11"/>
  <c r="M202" i="11"/>
  <c r="N202" i="11"/>
  <c r="O202" i="11"/>
  <c r="P202" i="11"/>
  <c r="Q202" i="11"/>
  <c r="R202" i="11"/>
  <c r="S202" i="11"/>
  <c r="C203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R203" i="11"/>
  <c r="S203" i="11"/>
  <c r="C204" i="11"/>
  <c r="D204" i="11"/>
  <c r="E204" i="11"/>
  <c r="F204" i="11"/>
  <c r="G204" i="11"/>
  <c r="H204" i="11"/>
  <c r="I204" i="11"/>
  <c r="J204" i="11"/>
  <c r="K204" i="11"/>
  <c r="L204" i="11"/>
  <c r="M204" i="11"/>
  <c r="N204" i="11"/>
  <c r="O204" i="11"/>
  <c r="P204" i="11"/>
  <c r="Q204" i="11"/>
  <c r="R204" i="11"/>
  <c r="S204" i="11"/>
  <c r="C205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R205" i="11"/>
  <c r="S205" i="11"/>
  <c r="C206" i="11"/>
  <c r="D206" i="11"/>
  <c r="E206" i="11"/>
  <c r="F206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C207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R207" i="11"/>
  <c r="S207" i="11"/>
  <c r="C208" i="11"/>
  <c r="D208" i="11"/>
  <c r="E208" i="11"/>
  <c r="F208" i="11"/>
  <c r="G208" i="11"/>
  <c r="H208" i="11"/>
  <c r="I208" i="11"/>
  <c r="J208" i="11"/>
  <c r="K208" i="11"/>
  <c r="L208" i="11"/>
  <c r="M208" i="11"/>
  <c r="N208" i="11"/>
  <c r="O208" i="11"/>
  <c r="P208" i="11"/>
  <c r="Q208" i="11"/>
  <c r="R208" i="11"/>
  <c r="S208" i="11"/>
  <c r="C209" i="11"/>
  <c r="D209" i="11"/>
  <c r="E209" i="11"/>
  <c r="F209" i="11"/>
  <c r="G209" i="11"/>
  <c r="H209" i="11"/>
  <c r="I209" i="11"/>
  <c r="J209" i="11"/>
  <c r="K209" i="11"/>
  <c r="L209" i="11"/>
  <c r="M209" i="11"/>
  <c r="N209" i="11"/>
  <c r="O209" i="11"/>
  <c r="P209" i="11"/>
  <c r="Q209" i="11"/>
  <c r="R209" i="11"/>
  <c r="S209" i="11"/>
  <c r="C210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C211" i="11"/>
  <c r="D211" i="11"/>
  <c r="E211" i="11"/>
  <c r="F211" i="11"/>
  <c r="G211" i="11"/>
  <c r="H211" i="11"/>
  <c r="I211" i="11"/>
  <c r="J211" i="11"/>
  <c r="K211" i="11"/>
  <c r="L211" i="11"/>
  <c r="M211" i="11"/>
  <c r="N211" i="11"/>
  <c r="O211" i="11"/>
  <c r="P211" i="11"/>
  <c r="Q211" i="11"/>
  <c r="R211" i="11"/>
  <c r="S211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C200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R184" i="11"/>
  <c r="S184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R185" i="11"/>
  <c r="S185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R186" i="11"/>
  <c r="S186" i="11"/>
  <c r="D187" i="11"/>
  <c r="E187" i="11"/>
  <c r="F187" i="11"/>
  <c r="G187" i="11"/>
  <c r="H187" i="11"/>
  <c r="I187" i="11"/>
  <c r="J187" i="11"/>
  <c r="K187" i="11"/>
  <c r="L187" i="11"/>
  <c r="M187" i="11"/>
  <c r="N187" i="11"/>
  <c r="O187" i="11"/>
  <c r="P187" i="11"/>
  <c r="Q187" i="11"/>
  <c r="R187" i="11"/>
  <c r="S187" i="11"/>
  <c r="D188" i="11"/>
  <c r="E188" i="11"/>
  <c r="F188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R189" i="11"/>
  <c r="S189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R190" i="11"/>
  <c r="S190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R191" i="11"/>
  <c r="S191" i="11"/>
  <c r="D192" i="11"/>
  <c r="E192" i="11"/>
  <c r="F192" i="11"/>
  <c r="G192" i="11"/>
  <c r="H192" i="11"/>
  <c r="I192" i="11"/>
  <c r="J192" i="11"/>
  <c r="K192" i="11"/>
  <c r="L192" i="11"/>
  <c r="M192" i="11"/>
  <c r="N192" i="11"/>
  <c r="O192" i="11"/>
  <c r="P192" i="11"/>
  <c r="Q192" i="11"/>
  <c r="R192" i="11"/>
  <c r="S192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R193" i="11"/>
  <c r="S193" i="11"/>
  <c r="D194" i="11"/>
  <c r="E194" i="11"/>
  <c r="F194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E183" i="11"/>
  <c r="F183" i="11"/>
  <c r="G183" i="11"/>
  <c r="H183" i="11"/>
  <c r="I183" i="11"/>
  <c r="J183" i="11"/>
  <c r="K183" i="11"/>
  <c r="L183" i="11"/>
  <c r="M183" i="11"/>
  <c r="N183" i="11"/>
  <c r="O183" i="11"/>
  <c r="P183" i="11"/>
  <c r="Q183" i="11"/>
  <c r="R183" i="11"/>
  <c r="S183" i="11"/>
  <c r="D183" i="11"/>
  <c r="D178" i="11"/>
  <c r="E178" i="11"/>
  <c r="F178" i="11"/>
  <c r="G178" i="11"/>
  <c r="H178" i="11"/>
  <c r="I178" i="11"/>
  <c r="J178" i="11"/>
  <c r="K178" i="11"/>
  <c r="L178" i="11"/>
  <c r="M178" i="11"/>
  <c r="N178" i="11"/>
  <c r="O178" i="11"/>
  <c r="P178" i="11"/>
  <c r="Q178" i="11"/>
  <c r="R178" i="11"/>
  <c r="S178" i="11"/>
  <c r="C167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R167" i="11"/>
  <c r="S167" i="11"/>
  <c r="C168" i="11"/>
  <c r="D168" i="11"/>
  <c r="E168" i="11"/>
  <c r="F168" i="11"/>
  <c r="G168" i="11"/>
  <c r="H168" i="11"/>
  <c r="I168" i="11"/>
  <c r="J168" i="11"/>
  <c r="K168" i="11"/>
  <c r="L168" i="11"/>
  <c r="M168" i="11"/>
  <c r="N168" i="11"/>
  <c r="O168" i="11"/>
  <c r="P168" i="11"/>
  <c r="Q168" i="11"/>
  <c r="R168" i="11"/>
  <c r="S168" i="11"/>
  <c r="C169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R169" i="11"/>
  <c r="S169" i="11"/>
  <c r="C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C171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R171" i="11"/>
  <c r="S171" i="11"/>
  <c r="C172" i="11"/>
  <c r="D172" i="11"/>
  <c r="E172" i="11"/>
  <c r="F172" i="11"/>
  <c r="G172" i="11"/>
  <c r="H172" i="11"/>
  <c r="I172" i="11"/>
  <c r="J172" i="11"/>
  <c r="K172" i="11"/>
  <c r="L172" i="11"/>
  <c r="M172" i="11"/>
  <c r="N172" i="11"/>
  <c r="O172" i="11"/>
  <c r="P172" i="11"/>
  <c r="Q172" i="11"/>
  <c r="R172" i="11"/>
  <c r="S172" i="11"/>
  <c r="C173" i="11"/>
  <c r="D173" i="11"/>
  <c r="E173" i="11"/>
  <c r="F173" i="11"/>
  <c r="G173" i="11"/>
  <c r="H173" i="11"/>
  <c r="I173" i="11"/>
  <c r="J173" i="11"/>
  <c r="K173" i="11"/>
  <c r="L173" i="11"/>
  <c r="M173" i="11"/>
  <c r="N173" i="11"/>
  <c r="O173" i="11"/>
  <c r="P173" i="11"/>
  <c r="Q173" i="11"/>
  <c r="R173" i="11"/>
  <c r="S173" i="11"/>
  <c r="C174" i="11"/>
  <c r="D174" i="11"/>
  <c r="E174" i="11"/>
  <c r="F174" i="11"/>
  <c r="G174" i="11"/>
  <c r="H174" i="11"/>
  <c r="I174" i="11"/>
  <c r="J174" i="11"/>
  <c r="K174" i="11"/>
  <c r="L174" i="11"/>
  <c r="M174" i="11"/>
  <c r="N174" i="11"/>
  <c r="O174" i="11"/>
  <c r="P174" i="11"/>
  <c r="Q174" i="11"/>
  <c r="R174" i="11"/>
  <c r="S174" i="11"/>
  <c r="C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R175" i="11"/>
  <c r="S175" i="11"/>
  <c r="C176" i="11"/>
  <c r="D176" i="11"/>
  <c r="E176" i="11"/>
  <c r="F176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C177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R177" i="11"/>
  <c r="S177" i="11"/>
  <c r="D166" i="11"/>
  <c r="E166" i="11"/>
  <c r="F166" i="11"/>
  <c r="G166" i="11"/>
  <c r="H166" i="11"/>
  <c r="I166" i="11"/>
  <c r="J166" i="11"/>
  <c r="K166" i="11"/>
  <c r="L166" i="11"/>
  <c r="M166" i="11"/>
  <c r="N166" i="11"/>
  <c r="O166" i="11"/>
  <c r="P166" i="11"/>
  <c r="Q166" i="11"/>
  <c r="R166" i="11"/>
  <c r="S166" i="11"/>
  <c r="C166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R150" i="11"/>
  <c r="S150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R151" i="11"/>
  <c r="S151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R153" i="11"/>
  <c r="S153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R154" i="11"/>
  <c r="S154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R155" i="11"/>
  <c r="S155" i="11"/>
  <c r="D156" i="11"/>
  <c r="E156" i="11"/>
  <c r="F156" i="11"/>
  <c r="G156" i="11"/>
  <c r="H156" i="11"/>
  <c r="I156" i="11"/>
  <c r="J156" i="11"/>
  <c r="K156" i="11"/>
  <c r="L156" i="11"/>
  <c r="M156" i="11"/>
  <c r="N156" i="11"/>
  <c r="O156" i="11"/>
  <c r="P156" i="11"/>
  <c r="Q156" i="11"/>
  <c r="R156" i="11"/>
  <c r="S156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D158" i="11"/>
  <c r="E158" i="11"/>
  <c r="F158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D159" i="11"/>
  <c r="E159" i="11"/>
  <c r="F159" i="11"/>
  <c r="G159" i="11"/>
  <c r="H159" i="11"/>
  <c r="I159" i="11"/>
  <c r="J159" i="11"/>
  <c r="K159" i="11"/>
  <c r="L159" i="11"/>
  <c r="M159" i="11"/>
  <c r="N159" i="11"/>
  <c r="O159" i="11"/>
  <c r="P159" i="11"/>
  <c r="Q159" i="11"/>
  <c r="R159" i="11"/>
  <c r="S159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R160" i="11"/>
  <c r="S160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R149" i="11"/>
  <c r="S149" i="11"/>
  <c r="D149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R144" i="11"/>
  <c r="S144" i="11"/>
  <c r="C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R133" i="11"/>
  <c r="S133" i="11"/>
  <c r="C134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C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R135" i="11"/>
  <c r="S135" i="11"/>
  <c r="C136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R136" i="11"/>
  <c r="S136" i="11"/>
  <c r="C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R137" i="11"/>
  <c r="S137" i="11"/>
  <c r="C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R138" i="11"/>
  <c r="S138" i="11"/>
  <c r="C139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R139" i="11"/>
  <c r="S139" i="11"/>
  <c r="C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C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R141" i="11"/>
  <c r="S141" i="11"/>
  <c r="C142" i="11"/>
  <c r="D142" i="11"/>
  <c r="E142" i="1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R142" i="11"/>
  <c r="S142" i="11"/>
  <c r="C143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R143" i="11"/>
  <c r="S143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C132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C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C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C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R95" i="11"/>
  <c r="S95" i="11"/>
  <c r="C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C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C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C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C101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R101" i="11"/>
  <c r="S101" i="11"/>
  <c r="C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R102" i="11"/>
  <c r="S102" i="11"/>
  <c r="C103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C92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D75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C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C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C57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D40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C22" i="11"/>
  <c r="D212" i="10"/>
  <c r="E212" i="10"/>
  <c r="F212" i="10"/>
  <c r="G212" i="10"/>
  <c r="H212" i="10"/>
  <c r="I212" i="10"/>
  <c r="J212" i="10"/>
  <c r="K212" i="10"/>
  <c r="L212" i="10"/>
  <c r="M212" i="10"/>
  <c r="N212" i="10"/>
  <c r="O212" i="10"/>
  <c r="P212" i="10"/>
  <c r="Q212" i="10"/>
  <c r="R212" i="10"/>
  <c r="S212" i="10"/>
  <c r="C201" i="10"/>
  <c r="D201" i="10"/>
  <c r="E201" i="10"/>
  <c r="F201" i="10"/>
  <c r="G201" i="10"/>
  <c r="H201" i="10"/>
  <c r="I201" i="10"/>
  <c r="J201" i="10"/>
  <c r="K201" i="10"/>
  <c r="L201" i="10"/>
  <c r="M201" i="10"/>
  <c r="N201" i="10"/>
  <c r="O201" i="10"/>
  <c r="P201" i="10"/>
  <c r="Q201" i="10"/>
  <c r="R201" i="10"/>
  <c r="S201" i="10"/>
  <c r="C202" i="10"/>
  <c r="D202" i="10"/>
  <c r="E202" i="10"/>
  <c r="F202" i="10"/>
  <c r="G202" i="10"/>
  <c r="H202" i="10"/>
  <c r="I202" i="10"/>
  <c r="J202" i="10"/>
  <c r="K202" i="10"/>
  <c r="L202" i="10"/>
  <c r="M202" i="10"/>
  <c r="N202" i="10"/>
  <c r="O202" i="10"/>
  <c r="P202" i="10"/>
  <c r="Q202" i="10"/>
  <c r="R202" i="10"/>
  <c r="S202" i="10"/>
  <c r="C203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C204" i="10"/>
  <c r="D204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C205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C206" i="10"/>
  <c r="D206" i="10"/>
  <c r="E206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R206" i="10"/>
  <c r="S206" i="10"/>
  <c r="C207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C208" i="10"/>
  <c r="D208" i="10"/>
  <c r="E208" i="10"/>
  <c r="F208" i="10"/>
  <c r="G208" i="10"/>
  <c r="H208" i="10"/>
  <c r="I208" i="10"/>
  <c r="J208" i="10"/>
  <c r="K208" i="10"/>
  <c r="L208" i="10"/>
  <c r="M208" i="10"/>
  <c r="N208" i="10"/>
  <c r="O208" i="10"/>
  <c r="P208" i="10"/>
  <c r="Q208" i="10"/>
  <c r="R208" i="10"/>
  <c r="S208" i="10"/>
  <c r="C209" i="10"/>
  <c r="D209" i="10"/>
  <c r="E209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R209" i="10"/>
  <c r="S209" i="10"/>
  <c r="C210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R210" i="10"/>
  <c r="S210" i="10"/>
  <c r="C211" i="10"/>
  <c r="D211" i="10"/>
  <c r="E211" i="10"/>
  <c r="F211" i="10"/>
  <c r="G211" i="10"/>
  <c r="H211" i="10"/>
  <c r="I211" i="10"/>
  <c r="J211" i="10"/>
  <c r="K211" i="10"/>
  <c r="L211" i="10"/>
  <c r="M211" i="10"/>
  <c r="N211" i="10"/>
  <c r="O211" i="10"/>
  <c r="P211" i="10"/>
  <c r="Q211" i="10"/>
  <c r="R211" i="10"/>
  <c r="S211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C200" i="10"/>
  <c r="D212" i="9"/>
  <c r="E212" i="9"/>
  <c r="F212" i="9"/>
  <c r="G212" i="9"/>
  <c r="H212" i="9"/>
  <c r="I212" i="9"/>
  <c r="J212" i="9"/>
  <c r="K212" i="9"/>
  <c r="L212" i="9"/>
  <c r="M212" i="9"/>
  <c r="N212" i="9"/>
  <c r="O212" i="9"/>
  <c r="P212" i="9"/>
  <c r="Q212" i="9"/>
  <c r="R212" i="9"/>
  <c r="S212" i="9"/>
  <c r="C184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C185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R185" i="10"/>
  <c r="S185" i="10"/>
  <c r="C186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R186" i="10"/>
  <c r="S186" i="10"/>
  <c r="C187" i="10"/>
  <c r="D187" i="10"/>
  <c r="E187" i="10"/>
  <c r="F187" i="10"/>
  <c r="G187" i="10"/>
  <c r="H187" i="10"/>
  <c r="I187" i="10"/>
  <c r="J187" i="10"/>
  <c r="K187" i="10"/>
  <c r="L187" i="10"/>
  <c r="M187" i="10"/>
  <c r="N187" i="10"/>
  <c r="O187" i="10"/>
  <c r="P187" i="10"/>
  <c r="Q187" i="10"/>
  <c r="R187" i="10"/>
  <c r="S187" i="10"/>
  <c r="C188" i="10"/>
  <c r="D188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R188" i="10"/>
  <c r="S188" i="10"/>
  <c r="C189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R189" i="10"/>
  <c r="S189" i="10"/>
  <c r="C190" i="10"/>
  <c r="D190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C191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R191" i="10"/>
  <c r="S191" i="10"/>
  <c r="C192" i="10"/>
  <c r="D192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R192" i="10"/>
  <c r="S192" i="10"/>
  <c r="C193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C194" i="10"/>
  <c r="D194" i="10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D183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R183" i="10"/>
  <c r="S183" i="10"/>
  <c r="C183" i="10"/>
  <c r="D178" i="10"/>
  <c r="E178" i="10"/>
  <c r="F178" i="10"/>
  <c r="G178" i="10"/>
  <c r="H178" i="10"/>
  <c r="I178" i="10"/>
  <c r="J178" i="10"/>
  <c r="K178" i="10"/>
  <c r="L178" i="10"/>
  <c r="M178" i="10"/>
  <c r="N178" i="10"/>
  <c r="O178" i="10"/>
  <c r="P178" i="10"/>
  <c r="Q178" i="10"/>
  <c r="R178" i="10"/>
  <c r="S178" i="10"/>
  <c r="C167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R167" i="10"/>
  <c r="S167" i="10"/>
  <c r="C168" i="10"/>
  <c r="D168" i="10"/>
  <c r="E168" i="10"/>
  <c r="F168" i="10"/>
  <c r="G168" i="10"/>
  <c r="H168" i="10"/>
  <c r="I168" i="10"/>
  <c r="J168" i="10"/>
  <c r="K168" i="10"/>
  <c r="L168" i="10"/>
  <c r="M168" i="10"/>
  <c r="N168" i="10"/>
  <c r="O168" i="10"/>
  <c r="P168" i="10"/>
  <c r="Q168" i="10"/>
  <c r="R168" i="10"/>
  <c r="S168" i="10"/>
  <c r="C169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C170" i="10"/>
  <c r="D170" i="10"/>
  <c r="E170" i="10"/>
  <c r="F170" i="10"/>
  <c r="G170" i="10"/>
  <c r="H170" i="10"/>
  <c r="I170" i="10"/>
  <c r="J170" i="10"/>
  <c r="K170" i="10"/>
  <c r="L170" i="10"/>
  <c r="M170" i="10"/>
  <c r="N170" i="10"/>
  <c r="O170" i="10"/>
  <c r="P170" i="10"/>
  <c r="Q170" i="10"/>
  <c r="R170" i="10"/>
  <c r="S170" i="10"/>
  <c r="C171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R171" i="10"/>
  <c r="S171" i="10"/>
  <c r="C172" i="10"/>
  <c r="D172" i="10"/>
  <c r="E172" i="10"/>
  <c r="F172" i="10"/>
  <c r="G172" i="10"/>
  <c r="H172" i="10"/>
  <c r="I172" i="10"/>
  <c r="J172" i="10"/>
  <c r="K172" i="10"/>
  <c r="L172" i="10"/>
  <c r="M172" i="10"/>
  <c r="N172" i="10"/>
  <c r="O172" i="10"/>
  <c r="P172" i="10"/>
  <c r="Q172" i="10"/>
  <c r="R172" i="10"/>
  <c r="S172" i="10"/>
  <c r="C173" i="10"/>
  <c r="D173" i="10"/>
  <c r="E173" i="10"/>
  <c r="F173" i="10"/>
  <c r="G173" i="10"/>
  <c r="H173" i="10"/>
  <c r="I173" i="10"/>
  <c r="J173" i="10"/>
  <c r="K173" i="10"/>
  <c r="L173" i="10"/>
  <c r="M173" i="10"/>
  <c r="N173" i="10"/>
  <c r="O173" i="10"/>
  <c r="P173" i="10"/>
  <c r="Q173" i="10"/>
  <c r="R173" i="10"/>
  <c r="S173" i="10"/>
  <c r="C174" i="10"/>
  <c r="D174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R174" i="10"/>
  <c r="S174" i="10"/>
  <c r="C175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R175" i="10"/>
  <c r="S175" i="10"/>
  <c r="C176" i="10"/>
  <c r="D176" i="10"/>
  <c r="E176" i="10"/>
  <c r="F176" i="10"/>
  <c r="G176" i="10"/>
  <c r="H176" i="10"/>
  <c r="I176" i="10"/>
  <c r="J176" i="10"/>
  <c r="K176" i="10"/>
  <c r="L176" i="10"/>
  <c r="M176" i="10"/>
  <c r="N176" i="10"/>
  <c r="O176" i="10"/>
  <c r="P176" i="10"/>
  <c r="Q176" i="10"/>
  <c r="R176" i="10"/>
  <c r="S176" i="10"/>
  <c r="C177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R177" i="10"/>
  <c r="S177" i="10"/>
  <c r="D166" i="10"/>
  <c r="E166" i="10"/>
  <c r="F166" i="10"/>
  <c r="G166" i="10"/>
  <c r="H166" i="10"/>
  <c r="I166" i="10"/>
  <c r="J166" i="10"/>
  <c r="K166" i="10"/>
  <c r="L166" i="10"/>
  <c r="M166" i="10"/>
  <c r="N166" i="10"/>
  <c r="O166" i="10"/>
  <c r="P166" i="10"/>
  <c r="Q166" i="10"/>
  <c r="R166" i="10"/>
  <c r="S166" i="10"/>
  <c r="C166" i="10"/>
  <c r="D178" i="9"/>
  <c r="E178" i="9"/>
  <c r="F178" i="9"/>
  <c r="G178" i="9"/>
  <c r="H178" i="9"/>
  <c r="I178" i="9"/>
  <c r="J178" i="9"/>
  <c r="K178" i="9"/>
  <c r="L178" i="9"/>
  <c r="M178" i="9"/>
  <c r="N178" i="9"/>
  <c r="O178" i="9"/>
  <c r="P178" i="9"/>
  <c r="Q178" i="9"/>
  <c r="R178" i="9"/>
  <c r="S178" i="9"/>
  <c r="C150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C151" i="10"/>
  <c r="D151" i="10"/>
  <c r="E151" i="10"/>
  <c r="F151" i="10"/>
  <c r="G151" i="10"/>
  <c r="H151" i="10"/>
  <c r="I151" i="10"/>
  <c r="J151" i="10"/>
  <c r="K151" i="10"/>
  <c r="L151" i="10"/>
  <c r="M151" i="10"/>
  <c r="N151" i="10"/>
  <c r="O151" i="10"/>
  <c r="P151" i="10"/>
  <c r="Q151" i="10"/>
  <c r="R151" i="10"/>
  <c r="S151" i="10"/>
  <c r="C152" i="10"/>
  <c r="D152" i="10"/>
  <c r="E152" i="10"/>
  <c r="F152" i="10"/>
  <c r="G152" i="10"/>
  <c r="H152" i="10"/>
  <c r="I152" i="10"/>
  <c r="J152" i="10"/>
  <c r="K152" i="10"/>
  <c r="L152" i="10"/>
  <c r="M152" i="10"/>
  <c r="N152" i="10"/>
  <c r="O152" i="10"/>
  <c r="P152" i="10"/>
  <c r="Q152" i="10"/>
  <c r="R152" i="10"/>
  <c r="S152" i="10"/>
  <c r="C153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R153" i="10"/>
  <c r="S153" i="10"/>
  <c r="C154" i="10"/>
  <c r="D154" i="10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C155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R155" i="10"/>
  <c r="S155" i="10"/>
  <c r="C156" i="10"/>
  <c r="D156" i="10"/>
  <c r="E156" i="10"/>
  <c r="F156" i="10"/>
  <c r="G156" i="10"/>
  <c r="H156" i="10"/>
  <c r="I156" i="10"/>
  <c r="J156" i="10"/>
  <c r="K156" i="10"/>
  <c r="L156" i="10"/>
  <c r="M156" i="10"/>
  <c r="N156" i="10"/>
  <c r="O156" i="10"/>
  <c r="P156" i="10"/>
  <c r="Q156" i="10"/>
  <c r="R156" i="10"/>
  <c r="S156" i="10"/>
  <c r="C157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R157" i="10"/>
  <c r="S157" i="10"/>
  <c r="C158" i="10"/>
  <c r="D158" i="10"/>
  <c r="E158" i="10"/>
  <c r="F158" i="10"/>
  <c r="G158" i="10"/>
  <c r="H158" i="10"/>
  <c r="I158" i="10"/>
  <c r="J158" i="10"/>
  <c r="K158" i="10"/>
  <c r="L158" i="10"/>
  <c r="M158" i="10"/>
  <c r="N158" i="10"/>
  <c r="O158" i="10"/>
  <c r="P158" i="10"/>
  <c r="Q158" i="10"/>
  <c r="R158" i="10"/>
  <c r="S158" i="10"/>
  <c r="C159" i="10"/>
  <c r="D159" i="10"/>
  <c r="E159" i="10"/>
  <c r="F159" i="10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C160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R160" i="10"/>
  <c r="S160" i="10"/>
  <c r="D149" i="10"/>
  <c r="E149" i="10"/>
  <c r="F149" i="10"/>
  <c r="G149" i="10"/>
  <c r="H149" i="10"/>
  <c r="I149" i="10"/>
  <c r="J149" i="10"/>
  <c r="K149" i="10"/>
  <c r="L149" i="10"/>
  <c r="M149" i="10"/>
  <c r="N149" i="10"/>
  <c r="O149" i="10"/>
  <c r="P149" i="10"/>
  <c r="Q149" i="10"/>
  <c r="R149" i="10"/>
  <c r="S149" i="10"/>
  <c r="C149" i="10"/>
  <c r="S144" i="10"/>
  <c r="R144" i="10"/>
  <c r="Q144" i="10"/>
  <c r="P144" i="10"/>
  <c r="O144" i="10"/>
  <c r="N144" i="10"/>
  <c r="M144" i="10"/>
  <c r="L144" i="10"/>
  <c r="K144" i="10"/>
  <c r="J144" i="10"/>
  <c r="I144" i="10"/>
  <c r="H144" i="10"/>
  <c r="G144" i="10"/>
  <c r="F144" i="10"/>
  <c r="E144" i="10"/>
  <c r="D144" i="10"/>
  <c r="C133" i="10"/>
  <c r="D133" i="10"/>
  <c r="E133" i="10"/>
  <c r="F133" i="10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C134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R134" i="10"/>
  <c r="S134" i="10"/>
  <c r="C135" i="10"/>
  <c r="D135" i="10"/>
  <c r="E135" i="10"/>
  <c r="F135" i="10"/>
  <c r="G135" i="10"/>
  <c r="H135" i="10"/>
  <c r="I135" i="10"/>
  <c r="J135" i="10"/>
  <c r="K135" i="10"/>
  <c r="L135" i="10"/>
  <c r="M135" i="10"/>
  <c r="N135" i="10"/>
  <c r="O135" i="10"/>
  <c r="P135" i="10"/>
  <c r="Q135" i="10"/>
  <c r="R135" i="10"/>
  <c r="S135" i="10"/>
  <c r="C136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C137" i="10"/>
  <c r="D137" i="10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R137" i="10"/>
  <c r="S137" i="10"/>
  <c r="C138" i="10"/>
  <c r="D138" i="10"/>
  <c r="E138" i="10"/>
  <c r="F138" i="10"/>
  <c r="G138" i="10"/>
  <c r="H138" i="10"/>
  <c r="I138" i="10"/>
  <c r="J138" i="10"/>
  <c r="K138" i="10"/>
  <c r="L138" i="10"/>
  <c r="M138" i="10"/>
  <c r="N138" i="10"/>
  <c r="O138" i="10"/>
  <c r="P138" i="10"/>
  <c r="Q138" i="10"/>
  <c r="R138" i="10"/>
  <c r="S138" i="10"/>
  <c r="C139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C140" i="10"/>
  <c r="D140" i="10"/>
  <c r="E140" i="10"/>
  <c r="F140" i="10"/>
  <c r="G140" i="10"/>
  <c r="H140" i="10"/>
  <c r="I140" i="10"/>
  <c r="J140" i="10"/>
  <c r="K140" i="10"/>
  <c r="L140" i="10"/>
  <c r="M140" i="10"/>
  <c r="N140" i="10"/>
  <c r="O140" i="10"/>
  <c r="P140" i="10"/>
  <c r="Q140" i="10"/>
  <c r="R140" i="10"/>
  <c r="S140" i="10"/>
  <c r="C141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C142" i="10"/>
  <c r="D142" i="10"/>
  <c r="E142" i="10"/>
  <c r="F142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C143" i="10"/>
  <c r="D143" i="10"/>
  <c r="E143" i="10"/>
  <c r="F143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R132" i="10"/>
  <c r="S132" i="10"/>
  <c r="C13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C91" i="10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C91" i="9"/>
  <c r="C92" i="9"/>
  <c r="C93" i="9"/>
  <c r="C94" i="9"/>
  <c r="C95" i="9"/>
  <c r="C96" i="9"/>
  <c r="C97" i="9"/>
  <c r="C98" i="9"/>
  <c r="C99" i="9"/>
  <c r="C100" i="9"/>
  <c r="C101" i="9"/>
  <c r="C102" i="9"/>
  <c r="C90" i="9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D74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C57" i="10"/>
  <c r="C57" i="9"/>
  <c r="C58" i="9"/>
  <c r="C59" i="9"/>
  <c r="C60" i="9"/>
  <c r="C61" i="9"/>
  <c r="C62" i="9"/>
  <c r="C63" i="9"/>
  <c r="C64" i="9"/>
  <c r="C65" i="9"/>
  <c r="C66" i="9"/>
  <c r="C67" i="9"/>
  <c r="C68" i="9"/>
  <c r="C56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C44" i="10"/>
  <c r="D44" i="10"/>
  <c r="E44" i="10"/>
  <c r="F44" i="10"/>
  <c r="G44" i="10"/>
  <c r="H44" i="10"/>
  <c r="I44" i="10"/>
  <c r="J44" i="10"/>
  <c r="J9" i="10" s="1"/>
  <c r="AF9" i="10" s="1"/>
  <c r="K44" i="10"/>
  <c r="L44" i="10"/>
  <c r="M44" i="10"/>
  <c r="N44" i="10"/>
  <c r="O44" i="10"/>
  <c r="P44" i="10"/>
  <c r="Q44" i="10"/>
  <c r="R44" i="10"/>
  <c r="S44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C40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C22" i="10"/>
  <c r="C201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P201" i="9"/>
  <c r="Q201" i="9"/>
  <c r="R201" i="9"/>
  <c r="S201" i="9"/>
  <c r="C202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P202" i="9"/>
  <c r="Q202" i="9"/>
  <c r="R202" i="9"/>
  <c r="S202" i="9"/>
  <c r="C203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P203" i="9"/>
  <c r="Q203" i="9"/>
  <c r="R203" i="9"/>
  <c r="S203" i="9"/>
  <c r="C204" i="9"/>
  <c r="D204" i="9"/>
  <c r="E204" i="9"/>
  <c r="F204" i="9"/>
  <c r="G204" i="9"/>
  <c r="H204" i="9"/>
  <c r="I204" i="9"/>
  <c r="J204" i="9"/>
  <c r="K204" i="9"/>
  <c r="L204" i="9"/>
  <c r="M204" i="9"/>
  <c r="N204" i="9"/>
  <c r="O204" i="9"/>
  <c r="P204" i="9"/>
  <c r="Q204" i="9"/>
  <c r="R204" i="9"/>
  <c r="S204" i="9"/>
  <c r="C205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P205" i="9"/>
  <c r="Q205" i="9"/>
  <c r="R205" i="9"/>
  <c r="S205" i="9"/>
  <c r="C206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P206" i="9"/>
  <c r="Q206" i="9"/>
  <c r="R206" i="9"/>
  <c r="S206" i="9"/>
  <c r="C207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C208" i="9"/>
  <c r="D208" i="9"/>
  <c r="E208" i="9"/>
  <c r="F208" i="9"/>
  <c r="G208" i="9"/>
  <c r="H208" i="9"/>
  <c r="I208" i="9"/>
  <c r="J208" i="9"/>
  <c r="K208" i="9"/>
  <c r="L208" i="9"/>
  <c r="M208" i="9"/>
  <c r="N208" i="9"/>
  <c r="O208" i="9"/>
  <c r="P208" i="9"/>
  <c r="Q208" i="9"/>
  <c r="R208" i="9"/>
  <c r="S208" i="9"/>
  <c r="C209" i="9"/>
  <c r="D209" i="9"/>
  <c r="E209" i="9"/>
  <c r="F209" i="9"/>
  <c r="G209" i="9"/>
  <c r="H209" i="9"/>
  <c r="I209" i="9"/>
  <c r="J209" i="9"/>
  <c r="K209" i="9"/>
  <c r="L209" i="9"/>
  <c r="M209" i="9"/>
  <c r="N209" i="9"/>
  <c r="O209" i="9"/>
  <c r="P209" i="9"/>
  <c r="Q209" i="9"/>
  <c r="R209" i="9"/>
  <c r="S209" i="9"/>
  <c r="C210" i="9"/>
  <c r="D210" i="9"/>
  <c r="E210" i="9"/>
  <c r="F210" i="9"/>
  <c r="G210" i="9"/>
  <c r="H210" i="9"/>
  <c r="I210" i="9"/>
  <c r="J210" i="9"/>
  <c r="K210" i="9"/>
  <c r="L210" i="9"/>
  <c r="M210" i="9"/>
  <c r="N210" i="9"/>
  <c r="O210" i="9"/>
  <c r="P210" i="9"/>
  <c r="Q210" i="9"/>
  <c r="R210" i="9"/>
  <c r="S210" i="9"/>
  <c r="C211" i="9"/>
  <c r="D211" i="9"/>
  <c r="E211" i="9"/>
  <c r="F211" i="9"/>
  <c r="G211" i="9"/>
  <c r="H211" i="9"/>
  <c r="I211" i="9"/>
  <c r="J211" i="9"/>
  <c r="K211" i="9"/>
  <c r="L211" i="9"/>
  <c r="M211" i="9"/>
  <c r="N211" i="9"/>
  <c r="O211" i="9"/>
  <c r="P211" i="9"/>
  <c r="Q211" i="9"/>
  <c r="R211" i="9"/>
  <c r="S211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C200" i="9"/>
  <c r="C184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C185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P185" i="9"/>
  <c r="Q185" i="9"/>
  <c r="R185" i="9"/>
  <c r="S185" i="9"/>
  <c r="C186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C187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P187" i="9"/>
  <c r="Q187" i="9"/>
  <c r="R187" i="9"/>
  <c r="S187" i="9"/>
  <c r="C188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P188" i="9"/>
  <c r="Q188" i="9"/>
  <c r="R188" i="9"/>
  <c r="S188" i="9"/>
  <c r="C189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C190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P190" i="9"/>
  <c r="Q190" i="9"/>
  <c r="R190" i="9"/>
  <c r="S190" i="9"/>
  <c r="C191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C192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P192" i="9"/>
  <c r="Q192" i="9"/>
  <c r="R192" i="9"/>
  <c r="S192" i="9"/>
  <c r="C193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C194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P194" i="9"/>
  <c r="Q194" i="9"/>
  <c r="R194" i="9"/>
  <c r="S194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P183" i="9"/>
  <c r="Q183" i="9"/>
  <c r="R183" i="9"/>
  <c r="S183" i="9"/>
  <c r="C183" i="9"/>
  <c r="S177" i="9"/>
  <c r="R177" i="9"/>
  <c r="Q177" i="9"/>
  <c r="P177" i="9"/>
  <c r="O177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S176" i="9"/>
  <c r="R176" i="9"/>
  <c r="Q176" i="9"/>
  <c r="P176" i="9"/>
  <c r="O176" i="9"/>
  <c r="N176" i="9"/>
  <c r="M176" i="9"/>
  <c r="L176" i="9"/>
  <c r="K176" i="9"/>
  <c r="J176" i="9"/>
  <c r="I176" i="9"/>
  <c r="H176" i="9"/>
  <c r="G176" i="9"/>
  <c r="F176" i="9"/>
  <c r="E176" i="9"/>
  <c r="D176" i="9"/>
  <c r="C176" i="9"/>
  <c r="S175" i="9"/>
  <c r="R175" i="9"/>
  <c r="Q175" i="9"/>
  <c r="P175" i="9"/>
  <c r="O175" i="9"/>
  <c r="N175" i="9"/>
  <c r="M175" i="9"/>
  <c r="L175" i="9"/>
  <c r="K175" i="9"/>
  <c r="J175" i="9"/>
  <c r="I175" i="9"/>
  <c r="H175" i="9"/>
  <c r="G175" i="9"/>
  <c r="F175" i="9"/>
  <c r="E175" i="9"/>
  <c r="D175" i="9"/>
  <c r="C175" i="9"/>
  <c r="S174" i="9"/>
  <c r="R174" i="9"/>
  <c r="Q174" i="9"/>
  <c r="P174" i="9"/>
  <c r="O174" i="9"/>
  <c r="N174" i="9"/>
  <c r="M174" i="9"/>
  <c r="L174" i="9"/>
  <c r="K174" i="9"/>
  <c r="J174" i="9"/>
  <c r="I174" i="9"/>
  <c r="H174" i="9"/>
  <c r="G174" i="9"/>
  <c r="F174" i="9"/>
  <c r="E174" i="9"/>
  <c r="D174" i="9"/>
  <c r="C174" i="9"/>
  <c r="S173" i="9"/>
  <c r="R173" i="9"/>
  <c r="Q173" i="9"/>
  <c r="P173" i="9"/>
  <c r="O173" i="9"/>
  <c r="N173" i="9"/>
  <c r="M173" i="9"/>
  <c r="L173" i="9"/>
  <c r="K173" i="9"/>
  <c r="J173" i="9"/>
  <c r="I173" i="9"/>
  <c r="H173" i="9"/>
  <c r="G173" i="9"/>
  <c r="F173" i="9"/>
  <c r="E173" i="9"/>
  <c r="D173" i="9"/>
  <c r="C173" i="9"/>
  <c r="S172" i="9"/>
  <c r="R172" i="9"/>
  <c r="Q172" i="9"/>
  <c r="P172" i="9"/>
  <c r="O172" i="9"/>
  <c r="N172" i="9"/>
  <c r="M172" i="9"/>
  <c r="L172" i="9"/>
  <c r="K172" i="9"/>
  <c r="J172" i="9"/>
  <c r="I172" i="9"/>
  <c r="H172" i="9"/>
  <c r="G172" i="9"/>
  <c r="F172" i="9"/>
  <c r="E172" i="9"/>
  <c r="D172" i="9"/>
  <c r="C172" i="9"/>
  <c r="S171" i="9"/>
  <c r="R171" i="9"/>
  <c r="Q171" i="9"/>
  <c r="P171" i="9"/>
  <c r="O171" i="9"/>
  <c r="N171" i="9"/>
  <c r="M171" i="9"/>
  <c r="L171" i="9"/>
  <c r="K171" i="9"/>
  <c r="J171" i="9"/>
  <c r="I171" i="9"/>
  <c r="H171" i="9"/>
  <c r="G171" i="9"/>
  <c r="F171" i="9"/>
  <c r="E171" i="9"/>
  <c r="D171" i="9"/>
  <c r="C171" i="9"/>
  <c r="S170" i="9"/>
  <c r="R170" i="9"/>
  <c r="Q170" i="9"/>
  <c r="P170" i="9"/>
  <c r="O170" i="9"/>
  <c r="N170" i="9"/>
  <c r="M170" i="9"/>
  <c r="L170" i="9"/>
  <c r="K170" i="9"/>
  <c r="J170" i="9"/>
  <c r="I170" i="9"/>
  <c r="H170" i="9"/>
  <c r="G170" i="9"/>
  <c r="F170" i="9"/>
  <c r="E170" i="9"/>
  <c r="D170" i="9"/>
  <c r="C170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G169" i="9"/>
  <c r="F169" i="9"/>
  <c r="E169" i="9"/>
  <c r="D169" i="9"/>
  <c r="C169" i="9"/>
  <c r="S168" i="9"/>
  <c r="R168" i="9"/>
  <c r="Q168" i="9"/>
  <c r="P168" i="9"/>
  <c r="O168" i="9"/>
  <c r="N168" i="9"/>
  <c r="M168" i="9"/>
  <c r="L168" i="9"/>
  <c r="K168" i="9"/>
  <c r="J168" i="9"/>
  <c r="I168" i="9"/>
  <c r="H168" i="9"/>
  <c r="G168" i="9"/>
  <c r="F168" i="9"/>
  <c r="E168" i="9"/>
  <c r="D168" i="9"/>
  <c r="C168" i="9"/>
  <c r="S167" i="9"/>
  <c r="R167" i="9"/>
  <c r="Q167" i="9"/>
  <c r="P167" i="9"/>
  <c r="O167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P166" i="9"/>
  <c r="Q166" i="9"/>
  <c r="R166" i="9"/>
  <c r="S166" i="9"/>
  <c r="C166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P151" i="9"/>
  <c r="Q151" i="9"/>
  <c r="R151" i="9"/>
  <c r="S151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P154" i="9"/>
  <c r="Q154" i="9"/>
  <c r="R154" i="9"/>
  <c r="S154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P156" i="9"/>
  <c r="Q156" i="9"/>
  <c r="R156" i="9"/>
  <c r="S156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P158" i="9"/>
  <c r="Q158" i="9"/>
  <c r="R158" i="9"/>
  <c r="S158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P159" i="9"/>
  <c r="Q159" i="9"/>
  <c r="R159" i="9"/>
  <c r="S159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E149" i="9"/>
  <c r="F149" i="9"/>
  <c r="G149" i="9"/>
  <c r="H149" i="9"/>
  <c r="I149" i="9"/>
  <c r="J149" i="9"/>
  <c r="K149" i="9"/>
  <c r="L149" i="9"/>
  <c r="M149" i="9"/>
  <c r="N149" i="9"/>
  <c r="O149" i="9"/>
  <c r="P149" i="9"/>
  <c r="Q149" i="9"/>
  <c r="R149" i="9"/>
  <c r="S149" i="9"/>
  <c r="D149" i="9"/>
  <c r="C153" i="9"/>
  <c r="C154" i="9"/>
  <c r="C155" i="9"/>
  <c r="C156" i="9"/>
  <c r="C157" i="9"/>
  <c r="C158" i="9"/>
  <c r="C159" i="9"/>
  <c r="C160" i="9"/>
  <c r="C149" i="9"/>
  <c r="C150" i="9"/>
  <c r="C151" i="9"/>
  <c r="C152" i="9"/>
  <c r="E144" i="9"/>
  <c r="F144" i="9"/>
  <c r="G144" i="9"/>
  <c r="H144" i="9"/>
  <c r="I144" i="9"/>
  <c r="J144" i="9"/>
  <c r="K144" i="9"/>
  <c r="L144" i="9"/>
  <c r="M144" i="9"/>
  <c r="N144" i="9"/>
  <c r="O144" i="9"/>
  <c r="P144" i="9"/>
  <c r="Q144" i="9"/>
  <c r="R144" i="9"/>
  <c r="S144" i="9"/>
  <c r="D144" i="9"/>
  <c r="C133" i="9"/>
  <c r="C134" i="9"/>
  <c r="C135" i="9"/>
  <c r="C136" i="9"/>
  <c r="C137" i="9"/>
  <c r="C138" i="9"/>
  <c r="C139" i="9"/>
  <c r="C140" i="9"/>
  <c r="C141" i="9"/>
  <c r="C142" i="9"/>
  <c r="C143" i="9"/>
  <c r="C132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P138" i="9"/>
  <c r="Q138" i="9"/>
  <c r="R138" i="9"/>
  <c r="S138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P140" i="9"/>
  <c r="Q140" i="9"/>
  <c r="R140" i="9"/>
  <c r="S140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P142" i="9"/>
  <c r="Q142" i="9"/>
  <c r="R142" i="9"/>
  <c r="S142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D132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D93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D7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D5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D9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D42" i="9"/>
  <c r="C26" i="9"/>
  <c r="C27" i="9"/>
  <c r="C28" i="9"/>
  <c r="C29" i="9"/>
  <c r="C30" i="9"/>
  <c r="C31" i="9"/>
  <c r="C32" i="9"/>
  <c r="C33" i="9"/>
  <c r="C25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D29" i="9"/>
  <c r="E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E26" i="9"/>
  <c r="D26" i="9"/>
  <c r="I25" i="9"/>
  <c r="J25" i="9"/>
  <c r="K25" i="9"/>
  <c r="L25" i="9"/>
  <c r="M25" i="9"/>
  <c r="N25" i="9"/>
  <c r="O25" i="9"/>
  <c r="P25" i="9"/>
  <c r="Q25" i="9"/>
  <c r="R25" i="9"/>
  <c r="S25" i="9"/>
  <c r="F25" i="9"/>
  <c r="G25" i="9"/>
  <c r="H25" i="9"/>
  <c r="E25" i="9"/>
  <c r="D25" i="9"/>
  <c r="R85" i="9" l="1"/>
  <c r="N85" i="9"/>
  <c r="C185" i="11"/>
  <c r="M85" i="9"/>
  <c r="C157" i="11"/>
  <c r="L85" i="9"/>
  <c r="C186" i="11"/>
  <c r="C41" i="12"/>
  <c r="C80" i="11"/>
  <c r="C11" i="13"/>
  <c r="C76" i="9"/>
  <c r="K85" i="9"/>
  <c r="S85" i="9"/>
  <c r="G85" i="9"/>
  <c r="C83" i="9"/>
  <c r="L52" i="10"/>
  <c r="F85" i="9"/>
  <c r="C15" i="13"/>
  <c r="C13" i="13"/>
  <c r="C10" i="13"/>
  <c r="K52" i="10"/>
  <c r="C44" i="11"/>
  <c r="C41" i="11"/>
  <c r="C83" i="11"/>
  <c r="C77" i="11"/>
  <c r="Q85" i="9"/>
  <c r="E85" i="9"/>
  <c r="J52" i="10"/>
  <c r="C84" i="10"/>
  <c r="C81" i="10"/>
  <c r="C75" i="10"/>
  <c r="P85" i="9"/>
  <c r="C73" i="9"/>
  <c r="C82" i="9"/>
  <c r="C80" i="9"/>
  <c r="C79" i="9"/>
  <c r="I52" i="10"/>
  <c r="C74" i="10"/>
  <c r="D86" i="10"/>
  <c r="C50" i="11"/>
  <c r="C49" i="12"/>
  <c r="O85" i="9"/>
  <c r="C52" i="10"/>
  <c r="H52" i="10"/>
  <c r="C85" i="10"/>
  <c r="C49" i="11"/>
  <c r="C46" i="11"/>
  <c r="C43" i="11"/>
  <c r="C85" i="11"/>
  <c r="C76" i="11"/>
  <c r="S52" i="10"/>
  <c r="G52" i="10"/>
  <c r="C82" i="11"/>
  <c r="C79" i="11"/>
  <c r="R52" i="10"/>
  <c r="F52" i="10"/>
  <c r="C83" i="10"/>
  <c r="C80" i="10"/>
  <c r="C77" i="10"/>
  <c r="C47" i="11"/>
  <c r="C84" i="9"/>
  <c r="C81" i="9"/>
  <c r="Q52" i="10"/>
  <c r="E52" i="10"/>
  <c r="E5" i="10"/>
  <c r="C82" i="10"/>
  <c r="C76" i="10"/>
  <c r="C48" i="11"/>
  <c r="C81" i="11"/>
  <c r="P52" i="10"/>
  <c r="D52" i="10"/>
  <c r="C84" i="11"/>
  <c r="J85" i="9"/>
  <c r="O52" i="10"/>
  <c r="C51" i="11"/>
  <c r="C45" i="11"/>
  <c r="C42" i="11"/>
  <c r="C78" i="11"/>
  <c r="C42" i="12"/>
  <c r="N52" i="10"/>
  <c r="C79" i="10"/>
  <c r="C34" i="12"/>
  <c r="C75" i="9"/>
  <c r="C78" i="9"/>
  <c r="C43" i="9"/>
  <c r="I85" i="9"/>
  <c r="C74" i="9"/>
  <c r="H85" i="9"/>
  <c r="C77" i="9"/>
  <c r="M52" i="10"/>
  <c r="C78" i="10"/>
  <c r="C86" i="11"/>
  <c r="C156" i="11"/>
  <c r="C153" i="11"/>
  <c r="C144" i="12"/>
  <c r="C156" i="12"/>
  <c r="C153" i="12"/>
  <c r="C194" i="12"/>
  <c r="C191" i="12"/>
  <c r="C187" i="12"/>
  <c r="C184" i="12"/>
  <c r="C192" i="11"/>
  <c r="C190" i="11"/>
  <c r="C187" i="11"/>
  <c r="C184" i="11"/>
  <c r="C9" i="13"/>
  <c r="C12" i="13"/>
  <c r="C5" i="13"/>
  <c r="C8" i="13"/>
  <c r="C14" i="13"/>
  <c r="C7" i="13"/>
  <c r="C6" i="13"/>
  <c r="C159" i="12"/>
  <c r="C185" i="12"/>
  <c r="C149" i="12"/>
  <c r="C158" i="12"/>
  <c r="C155" i="12"/>
  <c r="C154" i="12"/>
  <c r="C152" i="12"/>
  <c r="C193" i="11"/>
  <c r="C149" i="11"/>
  <c r="C159" i="11"/>
  <c r="C150" i="11"/>
  <c r="C193" i="12"/>
  <c r="C195" i="9"/>
  <c r="C212" i="9"/>
  <c r="C183" i="11"/>
  <c r="C192" i="12"/>
  <c r="C189" i="12"/>
  <c r="C186" i="12"/>
  <c r="C152" i="11"/>
  <c r="C151" i="11"/>
  <c r="C150" i="12"/>
  <c r="C183" i="12"/>
  <c r="C178" i="9"/>
  <c r="C189" i="11"/>
  <c r="C160" i="12"/>
  <c r="C157" i="12"/>
  <c r="C151" i="12"/>
  <c r="C158" i="11"/>
  <c r="C155" i="11"/>
  <c r="C160" i="11"/>
  <c r="C154" i="11"/>
  <c r="C194" i="11"/>
  <c r="C191" i="11"/>
  <c r="C188" i="11"/>
  <c r="C190" i="12"/>
  <c r="C188" i="12"/>
  <c r="C16" i="13"/>
  <c r="AB9" i="13"/>
  <c r="C50" i="12"/>
  <c r="C47" i="12"/>
  <c r="C86" i="12"/>
  <c r="C83" i="12"/>
  <c r="C80" i="12"/>
  <c r="C77" i="12"/>
  <c r="D85" i="9"/>
  <c r="C40" i="12"/>
  <c r="C48" i="12"/>
  <c r="C46" i="12"/>
  <c r="C43" i="12"/>
  <c r="C85" i="12"/>
  <c r="C82" i="12"/>
  <c r="C76" i="12"/>
  <c r="C44" i="12"/>
  <c r="C81" i="12"/>
  <c r="C79" i="12"/>
  <c r="C78" i="12"/>
  <c r="C45" i="12"/>
  <c r="C84" i="12"/>
  <c r="C51" i="12"/>
  <c r="C75" i="11"/>
  <c r="C75" i="12"/>
  <c r="C40" i="11"/>
  <c r="D72" i="28"/>
  <c r="E72" i="28"/>
  <c r="F72" i="28"/>
  <c r="G72" i="28"/>
  <c r="H72" i="28"/>
  <c r="I72" i="28"/>
  <c r="J72" i="28"/>
  <c r="K72" i="28"/>
  <c r="L72" i="28"/>
  <c r="M72" i="28"/>
  <c r="N72" i="28"/>
  <c r="O72" i="28"/>
  <c r="P72" i="28"/>
  <c r="Q72" i="28"/>
  <c r="R72" i="28"/>
  <c r="S72" i="28"/>
  <c r="C72" i="28"/>
  <c r="D55" i="28"/>
  <c r="E55" i="28"/>
  <c r="F55" i="28"/>
  <c r="G55" i="28"/>
  <c r="H55" i="28"/>
  <c r="I55" i="28"/>
  <c r="J55" i="28"/>
  <c r="K55" i="28"/>
  <c r="L55" i="28"/>
  <c r="M55" i="28"/>
  <c r="N55" i="28"/>
  <c r="O55" i="28"/>
  <c r="P55" i="28"/>
  <c r="Q55" i="28"/>
  <c r="R55" i="28"/>
  <c r="S55" i="28"/>
  <c r="C55" i="28"/>
  <c r="D35" i="28"/>
  <c r="E35" i="28"/>
  <c r="F35" i="28"/>
  <c r="G35" i="28"/>
  <c r="H35" i="28"/>
  <c r="I35" i="28"/>
  <c r="J35" i="28"/>
  <c r="K35" i="28"/>
  <c r="L35" i="28"/>
  <c r="M35" i="28"/>
  <c r="N35" i="28"/>
  <c r="O35" i="28"/>
  <c r="P35" i="28"/>
  <c r="Q35" i="28"/>
  <c r="R35" i="28"/>
  <c r="S35" i="28"/>
  <c r="C35" i="28"/>
  <c r="D18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C18" i="2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C35" i="8"/>
  <c r="C85" i="9" l="1"/>
  <c r="C24" i="9"/>
  <c r="C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C23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R338" i="29" l="1"/>
  <c r="Q338" i="29"/>
  <c r="P338" i="29"/>
  <c r="O338" i="29"/>
  <c r="N338" i="29"/>
  <c r="M338" i="29"/>
  <c r="L338" i="29"/>
  <c r="K338" i="29"/>
  <c r="J338" i="29"/>
  <c r="I338" i="29"/>
  <c r="H338" i="29"/>
  <c r="G338" i="29"/>
  <c r="F338" i="29"/>
  <c r="E338" i="29"/>
  <c r="R337" i="29"/>
  <c r="Q337" i="29"/>
  <c r="P337" i="29"/>
  <c r="O337" i="29"/>
  <c r="N337" i="29"/>
  <c r="M337" i="29"/>
  <c r="L337" i="29"/>
  <c r="K337" i="29"/>
  <c r="J337" i="29"/>
  <c r="I337" i="29"/>
  <c r="H337" i="29"/>
  <c r="G337" i="29"/>
  <c r="F337" i="29"/>
  <c r="E337" i="29"/>
  <c r="R336" i="29"/>
  <c r="Q336" i="29"/>
  <c r="P336" i="29"/>
  <c r="O336" i="29"/>
  <c r="N336" i="29"/>
  <c r="M336" i="29"/>
  <c r="L336" i="29"/>
  <c r="K336" i="29"/>
  <c r="J336" i="29"/>
  <c r="I336" i="29"/>
  <c r="H336" i="29"/>
  <c r="G336" i="29"/>
  <c r="F336" i="29"/>
  <c r="E336" i="29"/>
  <c r="R335" i="29"/>
  <c r="Q335" i="29"/>
  <c r="P335" i="29"/>
  <c r="O335" i="29"/>
  <c r="N335" i="29"/>
  <c r="M335" i="29"/>
  <c r="L335" i="29"/>
  <c r="K335" i="29"/>
  <c r="J335" i="29"/>
  <c r="I335" i="29"/>
  <c r="H335" i="29"/>
  <c r="G335" i="29"/>
  <c r="F335" i="29"/>
  <c r="E335" i="29"/>
  <c r="R334" i="29"/>
  <c r="Q334" i="29"/>
  <c r="P334" i="29"/>
  <c r="O334" i="29"/>
  <c r="N334" i="29"/>
  <c r="M334" i="29"/>
  <c r="L334" i="29"/>
  <c r="K334" i="29"/>
  <c r="J334" i="29"/>
  <c r="I334" i="29"/>
  <c r="H334" i="29"/>
  <c r="G334" i="29"/>
  <c r="F334" i="29"/>
  <c r="E334" i="29"/>
  <c r="R333" i="29"/>
  <c r="Q333" i="29"/>
  <c r="P333" i="29"/>
  <c r="O333" i="29"/>
  <c r="N333" i="29"/>
  <c r="M333" i="29"/>
  <c r="L333" i="29"/>
  <c r="K333" i="29"/>
  <c r="J333" i="29"/>
  <c r="I333" i="29"/>
  <c r="H333" i="29"/>
  <c r="G333" i="29"/>
  <c r="F333" i="29"/>
  <c r="E333" i="29"/>
  <c r="R332" i="29"/>
  <c r="Q332" i="29"/>
  <c r="P332" i="29"/>
  <c r="O332" i="29"/>
  <c r="N332" i="29"/>
  <c r="M332" i="29"/>
  <c r="L332" i="29"/>
  <c r="K332" i="29"/>
  <c r="J332" i="29"/>
  <c r="I332" i="29"/>
  <c r="H332" i="29"/>
  <c r="G332" i="29"/>
  <c r="F332" i="29"/>
  <c r="E332" i="29"/>
  <c r="R331" i="29"/>
  <c r="Q331" i="29"/>
  <c r="P331" i="29"/>
  <c r="O331" i="29"/>
  <c r="N331" i="29"/>
  <c r="M331" i="29"/>
  <c r="L331" i="29"/>
  <c r="K331" i="29"/>
  <c r="J331" i="29"/>
  <c r="I331" i="29"/>
  <c r="W411" i="25" s="1" a="1"/>
  <c r="X411" i="25" s="1"/>
  <c r="H331" i="29"/>
  <c r="G331" i="29"/>
  <c r="F331" i="29"/>
  <c r="E331" i="29"/>
  <c r="R330" i="29"/>
  <c r="Q330" i="29"/>
  <c r="P330" i="29"/>
  <c r="O330" i="29"/>
  <c r="N330" i="29"/>
  <c r="M330" i="29"/>
  <c r="L330" i="29"/>
  <c r="K330" i="29"/>
  <c r="J330" i="29"/>
  <c r="I330" i="29"/>
  <c r="H330" i="29"/>
  <c r="G330" i="29"/>
  <c r="F330" i="29"/>
  <c r="E330" i="29"/>
  <c r="R329" i="29"/>
  <c r="Q329" i="29"/>
  <c r="P329" i="29"/>
  <c r="O329" i="29"/>
  <c r="N329" i="29"/>
  <c r="M329" i="29"/>
  <c r="L329" i="29"/>
  <c r="K329" i="29"/>
  <c r="J329" i="29"/>
  <c r="I329" i="29"/>
  <c r="H329" i="29"/>
  <c r="G329" i="29"/>
  <c r="F329" i="29"/>
  <c r="E329" i="29"/>
  <c r="R328" i="29"/>
  <c r="Q328" i="29"/>
  <c r="P328" i="29"/>
  <c r="O328" i="29"/>
  <c r="N328" i="29"/>
  <c r="M328" i="29"/>
  <c r="L328" i="29"/>
  <c r="K328" i="29"/>
  <c r="J328" i="29"/>
  <c r="I328" i="29"/>
  <c r="H328" i="29"/>
  <c r="G328" i="29"/>
  <c r="F328" i="29"/>
  <c r="E328" i="29"/>
  <c r="R327" i="29"/>
  <c r="Q327" i="29"/>
  <c r="P327" i="29"/>
  <c r="O327" i="29"/>
  <c r="N327" i="29"/>
  <c r="M327" i="29"/>
  <c r="L327" i="29"/>
  <c r="K327" i="29"/>
  <c r="J327" i="29"/>
  <c r="I327" i="29"/>
  <c r="H327" i="29"/>
  <c r="G327" i="29"/>
  <c r="F327" i="29"/>
  <c r="E327" i="29"/>
  <c r="V5" i="28"/>
  <c r="W127" i="25" l="1" a="1"/>
  <c r="W127" i="25" s="1"/>
  <c r="W657" i="25" a="1"/>
  <c r="Y657" i="25" s="1"/>
  <c r="W269" i="25" a="1"/>
  <c r="AC269" i="25" s="1"/>
  <c r="W937" i="25" a="1"/>
  <c r="AH937" i="25" s="1"/>
  <c r="W551" i="25" a="1"/>
  <c r="X551" i="25" s="1"/>
  <c r="W797" i="25" a="1"/>
  <c r="W797" i="25" s="1"/>
  <c r="AH411" i="25"/>
  <c r="AG411" i="25"/>
  <c r="Z411" i="25"/>
  <c r="W411" i="25"/>
  <c r="AB411" i="25"/>
  <c r="Y411" i="25"/>
  <c r="AF411" i="25"/>
  <c r="AE411" i="25"/>
  <c r="AD411" i="25"/>
  <c r="AC411" i="25"/>
  <c r="AA411" i="25"/>
  <c r="AL8" i="13"/>
  <c r="AL7" i="13"/>
  <c r="AD7" i="8"/>
  <c r="AD7" i="14"/>
  <c r="AH16" i="8"/>
  <c r="AL6" i="14"/>
  <c r="AL5" i="14"/>
  <c r="AI5" i="8"/>
  <c r="AC7" i="14"/>
  <c r="AF16" i="13"/>
  <c r="AC10" i="13"/>
  <c r="AF7" i="8"/>
  <c r="AC5" i="8"/>
  <c r="AE13" i="14"/>
  <c r="AK15" i="13"/>
  <c r="AF8" i="8"/>
  <c r="AC10" i="8"/>
  <c r="AC8" i="8"/>
  <c r="AH10" i="13"/>
  <c r="AG8" i="8"/>
  <c r="AE6" i="13"/>
  <c r="AC16" i="13"/>
  <c r="AC12" i="13"/>
  <c r="AG8" i="14"/>
  <c r="AG16" i="14"/>
  <c r="AG10" i="13"/>
  <c r="AI8" i="14"/>
  <c r="AH10" i="14"/>
  <c r="D13" i="10"/>
  <c r="F5" i="9"/>
  <c r="E5" i="9"/>
  <c r="Q5" i="11"/>
  <c r="G5" i="9"/>
  <c r="AA5" i="9" s="1"/>
  <c r="I5" i="12"/>
  <c r="AE5" i="12" s="1"/>
  <c r="J5" i="9"/>
  <c r="AF16" i="8"/>
  <c r="AE16" i="8"/>
  <c r="AD16" i="8"/>
  <c r="AG15" i="8"/>
  <c r="AF15" i="8"/>
  <c r="AE15" i="8"/>
  <c r="AH14" i="8"/>
  <c r="AG14" i="8"/>
  <c r="AF14" i="8"/>
  <c r="AL13" i="8"/>
  <c r="AH13" i="8"/>
  <c r="AG13" i="8"/>
  <c r="AC9" i="8"/>
  <c r="AD8" i="8"/>
  <c r="AL7" i="8"/>
  <c r="AE7" i="8"/>
  <c r="AL6" i="8"/>
  <c r="AF6" i="8"/>
  <c r="AG5" i="8"/>
  <c r="AL15" i="14"/>
  <c r="AK15" i="14"/>
  <c r="AL14" i="14"/>
  <c r="AL13" i="14"/>
  <c r="AC11" i="14"/>
  <c r="AD10" i="14"/>
  <c r="AC10" i="14"/>
  <c r="AE9" i="14"/>
  <c r="AD9" i="14"/>
  <c r="AD8" i="14"/>
  <c r="AF7" i="14"/>
  <c r="AH6" i="14"/>
  <c r="AG6" i="14"/>
  <c r="AH5" i="14"/>
  <c r="AG5" i="14"/>
  <c r="AJ16" i="13"/>
  <c r="AE16" i="13"/>
  <c r="AD16" i="13"/>
  <c r="AE15" i="13"/>
  <c r="AH14" i="13"/>
  <c r="AF14" i="13"/>
  <c r="AL13" i="13"/>
  <c r="AH13" i="13"/>
  <c r="AG13" i="13"/>
  <c r="AH12" i="13"/>
  <c r="AC9" i="13"/>
  <c r="AD8" i="13"/>
  <c r="AE7" i="13"/>
  <c r="AL6" i="13"/>
  <c r="AF6" i="13"/>
  <c r="AL5" i="13"/>
  <c r="Q15" i="12"/>
  <c r="I8" i="12"/>
  <c r="AE8" i="12" s="1"/>
  <c r="J7" i="12"/>
  <c r="N11" i="12"/>
  <c r="O10" i="12"/>
  <c r="I123" i="12"/>
  <c r="H123" i="12"/>
  <c r="K121" i="12"/>
  <c r="J121" i="12"/>
  <c r="K120" i="12"/>
  <c r="M118" i="12"/>
  <c r="N117" i="12"/>
  <c r="O116" i="12"/>
  <c r="J5" i="11"/>
  <c r="AF5" i="11" s="1"/>
  <c r="Q16" i="10"/>
  <c r="E12" i="10"/>
  <c r="F11" i="10"/>
  <c r="I8" i="10"/>
  <c r="AE8" i="10" s="1"/>
  <c r="J7" i="10"/>
  <c r="AF7" i="10" s="1"/>
  <c r="K6" i="10"/>
  <c r="AG6" i="10" s="1"/>
  <c r="S6" i="10"/>
  <c r="AL6" i="10" s="1"/>
  <c r="F118" i="10"/>
  <c r="H116" i="10"/>
  <c r="F126" i="10"/>
  <c r="L126" i="9"/>
  <c r="AF126" i="9" s="1"/>
  <c r="N124" i="9"/>
  <c r="O123" i="9"/>
  <c r="Q121" i="9"/>
  <c r="R120" i="9"/>
  <c r="D118" i="9"/>
  <c r="E117" i="9"/>
  <c r="R126" i="9"/>
  <c r="S125" i="9"/>
  <c r="AJ125" i="9" s="1"/>
  <c r="D124" i="9"/>
  <c r="E123" i="9"/>
  <c r="H121" i="9"/>
  <c r="AB121" i="9" s="1"/>
  <c r="G121" i="9"/>
  <c r="AA121" i="9" s="1"/>
  <c r="H120" i="9"/>
  <c r="AB120" i="9" s="1"/>
  <c r="I119" i="9"/>
  <c r="AC119" i="9" s="1"/>
  <c r="J118" i="9"/>
  <c r="AD118" i="9" s="1"/>
  <c r="M116" i="9"/>
  <c r="M115" i="9"/>
  <c r="H116" i="9"/>
  <c r="K7" i="9"/>
  <c r="AE7" i="9" s="1"/>
  <c r="K6" i="9"/>
  <c r="AE6" i="9" s="1"/>
  <c r="K119" i="12"/>
  <c r="E126" i="11"/>
  <c r="F125" i="11"/>
  <c r="G124" i="11"/>
  <c r="S121" i="10"/>
  <c r="Q121" i="10"/>
  <c r="R120" i="10"/>
  <c r="S119" i="10"/>
  <c r="D118" i="10"/>
  <c r="E117" i="10"/>
  <c r="F116" i="10"/>
  <c r="AI16" i="8"/>
  <c r="AG16" i="8"/>
  <c r="AL15" i="8"/>
  <c r="AI15" i="8"/>
  <c r="AH15" i="8"/>
  <c r="AL14" i="8"/>
  <c r="AJ14" i="8"/>
  <c r="AC14" i="8"/>
  <c r="AD13" i="8"/>
  <c r="AC13" i="8"/>
  <c r="AL12" i="8"/>
  <c r="AK12" i="8"/>
  <c r="AE12" i="8"/>
  <c r="AD12" i="8"/>
  <c r="AL11" i="8"/>
  <c r="AF11" i="8"/>
  <c r="AE11" i="8"/>
  <c r="AC11" i="8"/>
  <c r="AG10" i="8"/>
  <c r="AF10" i="8"/>
  <c r="AL9" i="8"/>
  <c r="AH9" i="8"/>
  <c r="AG9" i="8"/>
  <c r="AE9" i="8"/>
  <c r="AD9" i="8"/>
  <c r="AL8" i="8"/>
  <c r="AI8" i="8"/>
  <c r="AH8" i="8"/>
  <c r="AE8" i="8"/>
  <c r="AC7" i="8"/>
  <c r="AJ6" i="8"/>
  <c r="AG6" i="8"/>
  <c r="AE6" i="8"/>
  <c r="AH5" i="8"/>
  <c r="AF5" i="8"/>
  <c r="AL16" i="14"/>
  <c r="AH16" i="14"/>
  <c r="AF16" i="14"/>
  <c r="AE16" i="14"/>
  <c r="AD16" i="14"/>
  <c r="AG15" i="14"/>
  <c r="AF15" i="14"/>
  <c r="AE15" i="14"/>
  <c r="AD15" i="14"/>
  <c r="AC15" i="14"/>
  <c r="AJ14" i="14"/>
  <c r="AH14" i="14"/>
  <c r="AG14" i="14"/>
  <c r="AF14" i="14"/>
  <c r="AE14" i="14"/>
  <c r="AD14" i="14"/>
  <c r="AH13" i="14"/>
  <c r="AG13" i="14"/>
  <c r="AF13" i="14"/>
  <c r="AC13" i="14"/>
  <c r="AH12" i="14"/>
  <c r="AG12" i="14"/>
  <c r="AF12" i="14"/>
  <c r="AD12" i="14"/>
  <c r="AC12" i="14"/>
  <c r="AH11" i="14"/>
  <c r="AG11" i="14"/>
  <c r="AE11" i="14"/>
  <c r="AD11" i="14"/>
  <c r="AL10" i="14"/>
  <c r="AF10" i="14"/>
  <c r="AE10" i="14"/>
  <c r="AL9" i="14"/>
  <c r="AG9" i="14"/>
  <c r="AF9" i="14"/>
  <c r="AH8" i="14"/>
  <c r="AC8" i="14"/>
  <c r="AL7" i="14"/>
  <c r="AJ6" i="14"/>
  <c r="AE6" i="14"/>
  <c r="AC6" i="14"/>
  <c r="AD5" i="14"/>
  <c r="AC5" i="14"/>
  <c r="AI16" i="13"/>
  <c r="AH16" i="13"/>
  <c r="AG16" i="13"/>
  <c r="AL15" i="13"/>
  <c r="AI15" i="13"/>
  <c r="AH15" i="13"/>
  <c r="AD15" i="13"/>
  <c r="AL14" i="13"/>
  <c r="AJ14" i="13"/>
  <c r="AE14" i="13"/>
  <c r="AC14" i="13"/>
  <c r="AJ13" i="13"/>
  <c r="AF13" i="13"/>
  <c r="AD13" i="13"/>
  <c r="AC13" i="13"/>
  <c r="AL12" i="13"/>
  <c r="AK12" i="13"/>
  <c r="AG12" i="13"/>
  <c r="AE12" i="13"/>
  <c r="AD12" i="13"/>
  <c r="AL11" i="13"/>
  <c r="AF11" i="13"/>
  <c r="AE11" i="13"/>
  <c r="AC11" i="13"/>
  <c r="AF10" i="13"/>
  <c r="AD10" i="13"/>
  <c r="AL9" i="13"/>
  <c r="AH9" i="13"/>
  <c r="AG9" i="13"/>
  <c r="AE9" i="13"/>
  <c r="AD9" i="13"/>
  <c r="AH8" i="13"/>
  <c r="AF8" i="13"/>
  <c r="AC8" i="13"/>
  <c r="AG7" i="13"/>
  <c r="AF7" i="13"/>
  <c r="AD7" i="13"/>
  <c r="AC7" i="13"/>
  <c r="AJ6" i="13"/>
  <c r="AH6" i="13"/>
  <c r="AG6" i="13"/>
  <c r="AD6" i="13"/>
  <c r="AE5" i="13"/>
  <c r="Q13" i="12"/>
  <c r="F12" i="12"/>
  <c r="G11" i="12"/>
  <c r="I9" i="12"/>
  <c r="AE9" i="12" s="1"/>
  <c r="AC16" i="8"/>
  <c r="AE14" i="8"/>
  <c r="AF13" i="8"/>
  <c r="AH11" i="8"/>
  <c r="AF15" i="13"/>
  <c r="AG14" i="13"/>
  <c r="AH11" i="13"/>
  <c r="H10" i="11"/>
  <c r="AD10" i="11" s="1"/>
  <c r="H126" i="9"/>
  <c r="AB126" i="9" s="1"/>
  <c r="M125" i="9"/>
  <c r="I125" i="9"/>
  <c r="AC125" i="9" s="1"/>
  <c r="H125" i="9"/>
  <c r="AB125" i="9" s="1"/>
  <c r="I124" i="9"/>
  <c r="AC124" i="9" s="1"/>
  <c r="L121" i="9"/>
  <c r="AF121" i="9" s="1"/>
  <c r="N120" i="9"/>
  <c r="M120" i="9"/>
  <c r="S119" i="9"/>
  <c r="AJ119" i="9" s="1"/>
  <c r="O119" i="9"/>
  <c r="N119" i="9"/>
  <c r="P118" i="9"/>
  <c r="O118" i="9"/>
  <c r="Q117" i="9"/>
  <c r="P117" i="9"/>
  <c r="R116" i="9"/>
  <c r="R115" i="9"/>
  <c r="G115" i="9"/>
  <c r="AA115" i="9" s="1"/>
  <c r="P16" i="9"/>
  <c r="P15" i="9"/>
  <c r="S14" i="9"/>
  <c r="AJ14" i="9" s="1"/>
  <c r="P14" i="9"/>
  <c r="P13" i="9"/>
  <c r="P12" i="9"/>
  <c r="P10" i="9"/>
  <c r="P9" i="9"/>
  <c r="P8" i="9"/>
  <c r="P7" i="9"/>
  <c r="P6" i="9"/>
  <c r="J6" i="9"/>
  <c r="AD6" i="9" s="1"/>
  <c r="Q5" i="9"/>
  <c r="P5" i="9"/>
  <c r="I5" i="9"/>
  <c r="AC5" i="9" s="1"/>
  <c r="D5" i="9"/>
  <c r="AC6" i="8"/>
  <c r="AG7" i="8"/>
  <c r="AH7" i="8"/>
  <c r="AF9" i="8"/>
  <c r="AE10" i="8"/>
  <c r="AL10" i="8"/>
  <c r="AD11" i="8"/>
  <c r="AG12" i="8"/>
  <c r="AH12" i="8"/>
  <c r="AL16" i="8"/>
  <c r="AD5" i="8"/>
  <c r="AG7" i="14"/>
  <c r="AE8" i="14"/>
  <c r="AF8" i="14"/>
  <c r="AL8" i="14"/>
  <c r="AL11" i="14"/>
  <c r="AH15" i="14"/>
  <c r="AE5" i="14"/>
  <c r="AF5" i="14"/>
  <c r="AC6" i="13"/>
  <c r="AH7" i="13"/>
  <c r="AG8" i="13"/>
  <c r="AI8" i="13"/>
  <c r="AF9" i="13"/>
  <c r="AE10" i="13"/>
  <c r="AL10" i="13"/>
  <c r="AD11" i="13"/>
  <c r="AG15" i="13"/>
  <c r="AL16" i="13"/>
  <c r="O116" i="9"/>
  <c r="N117" i="9"/>
  <c r="E118" i="9"/>
  <c r="M118" i="9"/>
  <c r="D119" i="9"/>
  <c r="S120" i="9"/>
  <c r="AJ120" i="9" s="1"/>
  <c r="M121" i="9"/>
  <c r="R121" i="9"/>
  <c r="H123" i="9"/>
  <c r="P123" i="9"/>
  <c r="O124" i="9"/>
  <c r="N125" i="9"/>
  <c r="E126" i="9"/>
  <c r="H115" i="9"/>
  <c r="P115" i="9"/>
  <c r="H14" i="9"/>
  <c r="AB14" i="9" s="1"/>
  <c r="H13" i="9"/>
  <c r="AB13" i="9" s="1"/>
  <c r="H11" i="9"/>
  <c r="AB11" i="9" s="1"/>
  <c r="H5" i="9"/>
  <c r="AB5" i="9" s="1"/>
  <c r="M5" i="9"/>
  <c r="AD6" i="8"/>
  <c r="AG11" i="8"/>
  <c r="AE13" i="8"/>
  <c r="AD6" i="14"/>
  <c r="AF12" i="13"/>
  <c r="AE13" i="13"/>
  <c r="AD14" i="13"/>
  <c r="AC15" i="13"/>
  <c r="AD14" i="8"/>
  <c r="AG10" i="14"/>
  <c r="G124" i="9"/>
  <c r="AA124" i="9" s="1"/>
  <c r="AG11" i="13"/>
  <c r="V149" i="10"/>
  <c r="P8" i="24"/>
  <c r="AF12" i="8"/>
  <c r="AE12" i="14"/>
  <c r="AC14" i="14"/>
  <c r="P299" i="24"/>
  <c r="P294" i="24"/>
  <c r="P293" i="24"/>
  <c r="P291" i="24"/>
  <c r="P286" i="24"/>
  <c r="P285" i="24"/>
  <c r="P278" i="24"/>
  <c r="P277" i="24"/>
  <c r="P270" i="24"/>
  <c r="P269" i="24"/>
  <c r="P274" i="24"/>
  <c r="P267" i="24"/>
  <c r="P262" i="24"/>
  <c r="P261" i="24"/>
  <c r="P253" i="24"/>
  <c r="P258" i="24"/>
  <c r="V77" i="12"/>
  <c r="P237" i="24"/>
  <c r="P235" i="24"/>
  <c r="P230" i="24"/>
  <c r="P229" i="24"/>
  <c r="W200" i="10" a="1"/>
  <c r="W211" i="10" s="1"/>
  <c r="P221" i="24"/>
  <c r="P213" i="24"/>
  <c r="P206" i="24"/>
  <c r="P205" i="24"/>
  <c r="P198" i="24"/>
  <c r="P193" i="24"/>
  <c r="P182" i="24"/>
  <c r="P177" i="24"/>
  <c r="P166" i="24"/>
  <c r="P161" i="24"/>
  <c r="P150" i="24"/>
  <c r="P142" i="24"/>
  <c r="P137" i="24"/>
  <c r="P134" i="24"/>
  <c r="P129" i="24"/>
  <c r="V42" i="11"/>
  <c r="P126" i="24"/>
  <c r="P121" i="24"/>
  <c r="P118" i="24"/>
  <c r="P113" i="24"/>
  <c r="P112" i="24"/>
  <c r="P110" i="24"/>
  <c r="P105" i="24"/>
  <c r="V44" i="28"/>
  <c r="W44" i="28"/>
  <c r="P97" i="24"/>
  <c r="P92" i="24"/>
  <c r="V42" i="8" a="1"/>
  <c r="V44" i="8" s="1"/>
  <c r="W44" i="8" s="1"/>
  <c r="P89" i="24"/>
  <c r="P81" i="24"/>
  <c r="P76" i="24"/>
  <c r="P75" i="24"/>
  <c r="P73" i="24"/>
  <c r="P67" i="24"/>
  <c r="P65" i="24"/>
  <c r="P60" i="24"/>
  <c r="V44" i="13"/>
  <c r="P57" i="24"/>
  <c r="P49" i="24"/>
  <c r="P44" i="24"/>
  <c r="P41" i="24"/>
  <c r="P36" i="24"/>
  <c r="P25" i="24"/>
  <c r="P12" i="24"/>
  <c r="P9" i="24"/>
  <c r="S4" i="17"/>
  <c r="S5" i="17"/>
  <c r="S6" i="17"/>
  <c r="S7" i="17"/>
  <c r="F8" i="17"/>
  <c r="G8" i="17"/>
  <c r="S8" i="17" s="1"/>
  <c r="H8" i="17"/>
  <c r="I8" i="17"/>
  <c r="J8" i="17"/>
  <c r="K8" i="17"/>
  <c r="L8" i="17"/>
  <c r="M8" i="17"/>
  <c r="N8" i="17"/>
  <c r="O8" i="17"/>
  <c r="P8" i="17"/>
  <c r="Q8" i="17"/>
  <c r="R8" i="17"/>
  <c r="F9" i="17"/>
  <c r="G9" i="17"/>
  <c r="H9" i="17"/>
  <c r="I9" i="17"/>
  <c r="J9" i="17"/>
  <c r="K9" i="17"/>
  <c r="S9" i="17" s="1"/>
  <c r="L9" i="17"/>
  <c r="M9" i="17"/>
  <c r="N9" i="17"/>
  <c r="O9" i="17"/>
  <c r="P9" i="17"/>
  <c r="Q9" i="17"/>
  <c r="R9" i="17"/>
  <c r="F10" i="17"/>
  <c r="G10" i="17"/>
  <c r="H10" i="17"/>
  <c r="I10" i="17"/>
  <c r="J10" i="17"/>
  <c r="K10" i="17"/>
  <c r="S10" i="17" s="1"/>
  <c r="L10" i="17"/>
  <c r="M10" i="17"/>
  <c r="N10" i="17"/>
  <c r="O10" i="17"/>
  <c r="P10" i="17"/>
  <c r="Q10" i="17"/>
  <c r="R10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2" i="17"/>
  <c r="S13" i="17"/>
  <c r="S14" i="17"/>
  <c r="S15" i="17"/>
  <c r="S16" i="17"/>
  <c r="S17" i="17"/>
  <c r="F18" i="17"/>
  <c r="G18" i="17"/>
  <c r="S18" i="17" s="1"/>
  <c r="H18" i="17"/>
  <c r="I18" i="17"/>
  <c r="J18" i="17"/>
  <c r="K18" i="17"/>
  <c r="L18" i="17"/>
  <c r="M18" i="17"/>
  <c r="N18" i="17"/>
  <c r="O18" i="17"/>
  <c r="P18" i="17"/>
  <c r="Q18" i="17"/>
  <c r="R18" i="17"/>
  <c r="F19" i="17"/>
  <c r="G19" i="17"/>
  <c r="S19" i="17" s="1"/>
  <c r="H19" i="17"/>
  <c r="I19" i="17"/>
  <c r="J19" i="17"/>
  <c r="K19" i="17"/>
  <c r="L19" i="17"/>
  <c r="M19" i="17"/>
  <c r="N19" i="17"/>
  <c r="O19" i="17"/>
  <c r="P19" i="17"/>
  <c r="Q19" i="17"/>
  <c r="R19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G22" i="17"/>
  <c r="S22" i="17"/>
  <c r="S23" i="17"/>
  <c r="S24" i="17"/>
  <c r="S25" i="17"/>
  <c r="S26" i="17"/>
  <c r="S27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F29" i="17"/>
  <c r="G29" i="17"/>
  <c r="S29" i="17" s="1"/>
  <c r="H29" i="17"/>
  <c r="I29" i="17"/>
  <c r="J29" i="17"/>
  <c r="K29" i="17"/>
  <c r="L29" i="17"/>
  <c r="M29" i="17"/>
  <c r="N29" i="17"/>
  <c r="O29" i="17"/>
  <c r="P29" i="17"/>
  <c r="Q29" i="17"/>
  <c r="R29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2" i="17"/>
  <c r="S33" i="17"/>
  <c r="S34" i="17"/>
  <c r="S35" i="17"/>
  <c r="S36" i="17"/>
  <c r="S37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2" i="17"/>
  <c r="S43" i="17"/>
  <c r="S44" i="17"/>
  <c r="S45" i="17"/>
  <c r="S46" i="17"/>
  <c r="S47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F49" i="17"/>
  <c r="G49" i="17"/>
  <c r="S49" i="17" s="1"/>
  <c r="H49" i="17"/>
  <c r="I49" i="17"/>
  <c r="J49" i="17"/>
  <c r="K49" i="17"/>
  <c r="L49" i="17"/>
  <c r="M49" i="17"/>
  <c r="N49" i="17"/>
  <c r="O49" i="17"/>
  <c r="P49" i="17"/>
  <c r="Q49" i="17"/>
  <c r="R49" i="17"/>
  <c r="F50" i="17"/>
  <c r="G50" i="17"/>
  <c r="H50" i="17"/>
  <c r="I50" i="17"/>
  <c r="J50" i="17"/>
  <c r="K50" i="17"/>
  <c r="L50" i="17"/>
  <c r="M50" i="17"/>
  <c r="N50" i="17"/>
  <c r="O50" i="17"/>
  <c r="P50" i="17"/>
  <c r="Q50" i="17"/>
  <c r="R50" i="17"/>
  <c r="F51" i="17"/>
  <c r="G51" i="17"/>
  <c r="H51" i="17"/>
  <c r="I51" i="17"/>
  <c r="J51" i="17"/>
  <c r="K51" i="17"/>
  <c r="L51" i="17"/>
  <c r="M51" i="17"/>
  <c r="N51" i="17"/>
  <c r="S51" i="17" s="1"/>
  <c r="O51" i="17"/>
  <c r="P51" i="17"/>
  <c r="Q51" i="17"/>
  <c r="R51" i="17"/>
  <c r="S52" i="17"/>
  <c r="S53" i="17"/>
  <c r="S54" i="17"/>
  <c r="S55" i="17"/>
  <c r="S56" i="17"/>
  <c r="S57" i="17"/>
  <c r="F58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F59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F60" i="17"/>
  <c r="G60" i="17"/>
  <c r="S60" i="17"/>
  <c r="H60" i="17"/>
  <c r="I60" i="17"/>
  <c r="J60" i="17"/>
  <c r="K60" i="17"/>
  <c r="L60" i="17"/>
  <c r="M60" i="17"/>
  <c r="N60" i="17"/>
  <c r="O60" i="17"/>
  <c r="P60" i="17"/>
  <c r="Q60" i="17"/>
  <c r="R60" i="17"/>
  <c r="F61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2" i="17"/>
  <c r="S63" i="17"/>
  <c r="S64" i="17"/>
  <c r="S65" i="17"/>
  <c r="S66" i="17"/>
  <c r="S67" i="17"/>
  <c r="F68" i="17"/>
  <c r="S68" i="17"/>
  <c r="F69" i="17"/>
  <c r="S69" i="17"/>
  <c r="F70" i="17"/>
  <c r="R70" i="17"/>
  <c r="S70" i="17" s="1"/>
  <c r="F71" i="17"/>
  <c r="G71" i="17"/>
  <c r="H71" i="17"/>
  <c r="I71" i="17"/>
  <c r="J71" i="17"/>
  <c r="K71" i="17"/>
  <c r="L71" i="17"/>
  <c r="M71" i="17"/>
  <c r="N71" i="17"/>
  <c r="O71" i="17"/>
  <c r="S72" i="17"/>
  <c r="S73" i="17"/>
  <c r="S79" i="17"/>
  <c r="S80" i="17"/>
  <c r="S81" i="17"/>
  <c r="S82" i="17"/>
  <c r="F83" i="17"/>
  <c r="G83" i="17"/>
  <c r="H83" i="17"/>
  <c r="I83" i="17"/>
  <c r="J83" i="17"/>
  <c r="K83" i="17"/>
  <c r="L83" i="17"/>
  <c r="M83" i="17"/>
  <c r="N83" i="17"/>
  <c r="O83" i="17"/>
  <c r="P83" i="17"/>
  <c r="Q83" i="17"/>
  <c r="R83" i="17"/>
  <c r="F84" i="17"/>
  <c r="G84" i="17"/>
  <c r="H84" i="17"/>
  <c r="I84" i="17"/>
  <c r="J84" i="17"/>
  <c r="K84" i="17"/>
  <c r="L84" i="17"/>
  <c r="M84" i="17"/>
  <c r="N84" i="17"/>
  <c r="O84" i="17"/>
  <c r="P84" i="17"/>
  <c r="Q84" i="17"/>
  <c r="R84" i="17"/>
  <c r="F85" i="17"/>
  <c r="G85" i="17"/>
  <c r="S85" i="17" s="1"/>
  <c r="H85" i="17"/>
  <c r="I85" i="17"/>
  <c r="J85" i="17"/>
  <c r="K85" i="17"/>
  <c r="L85" i="17"/>
  <c r="M85" i="17"/>
  <c r="N85" i="17"/>
  <c r="O85" i="17"/>
  <c r="P85" i="17"/>
  <c r="Q85" i="17"/>
  <c r="R85" i="17"/>
  <c r="F86" i="17"/>
  <c r="G86" i="17"/>
  <c r="H86" i="17"/>
  <c r="I86" i="17"/>
  <c r="J86" i="17"/>
  <c r="K86" i="17"/>
  <c r="L86" i="17"/>
  <c r="M86" i="17"/>
  <c r="N86" i="17"/>
  <c r="O86" i="17"/>
  <c r="P86" i="17"/>
  <c r="Q86" i="17"/>
  <c r="R86" i="17"/>
  <c r="S87" i="17"/>
  <c r="S88" i="17"/>
  <c r="S89" i="17"/>
  <c r="S90" i="17"/>
  <c r="S91" i="17"/>
  <c r="S92" i="17"/>
  <c r="F93" i="17"/>
  <c r="G93" i="17"/>
  <c r="S93" i="17" s="1"/>
  <c r="H93" i="17"/>
  <c r="I93" i="17"/>
  <c r="J93" i="17"/>
  <c r="K93" i="17"/>
  <c r="L93" i="17"/>
  <c r="M93" i="17"/>
  <c r="N93" i="17"/>
  <c r="O93" i="17"/>
  <c r="P93" i="17"/>
  <c r="Q93" i="17"/>
  <c r="R93" i="17"/>
  <c r="F94" i="17"/>
  <c r="G94" i="17"/>
  <c r="S94" i="17" s="1"/>
  <c r="H94" i="17"/>
  <c r="I94" i="17"/>
  <c r="J94" i="17"/>
  <c r="K94" i="17"/>
  <c r="L94" i="17"/>
  <c r="M94" i="17"/>
  <c r="N94" i="17"/>
  <c r="O94" i="17"/>
  <c r="P94" i="17"/>
  <c r="Q94" i="17"/>
  <c r="R94" i="17"/>
  <c r="F95" i="17"/>
  <c r="G95" i="17"/>
  <c r="H95" i="17"/>
  <c r="I95" i="17"/>
  <c r="J95" i="17"/>
  <c r="K95" i="17"/>
  <c r="L95" i="17"/>
  <c r="M95" i="17"/>
  <c r="N95" i="17"/>
  <c r="O95" i="17"/>
  <c r="P95" i="17"/>
  <c r="S95" i="17" s="1"/>
  <c r="Q95" i="17"/>
  <c r="R95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7" i="17"/>
  <c r="S98" i="17"/>
  <c r="S99" i="17"/>
  <c r="S100" i="17"/>
  <c r="S101" i="17"/>
  <c r="S102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F105" i="17"/>
  <c r="G105" i="17"/>
  <c r="S105" i="17" s="1"/>
  <c r="H105" i="17"/>
  <c r="I105" i="17"/>
  <c r="J105" i="17"/>
  <c r="K105" i="17"/>
  <c r="L105" i="17"/>
  <c r="M105" i="17"/>
  <c r="N105" i="17"/>
  <c r="O105" i="17"/>
  <c r="P105" i="17"/>
  <c r="Q105" i="17"/>
  <c r="R105" i="17"/>
  <c r="F106" i="17"/>
  <c r="G106" i="17"/>
  <c r="H106" i="17"/>
  <c r="I106" i="17"/>
  <c r="J106" i="17"/>
  <c r="K106" i="17"/>
  <c r="L106" i="17"/>
  <c r="S106" i="17" s="1"/>
  <c r="M106" i="17"/>
  <c r="N106" i="17"/>
  <c r="O106" i="17"/>
  <c r="P106" i="17"/>
  <c r="Q106" i="17"/>
  <c r="R106" i="17"/>
  <c r="S107" i="17"/>
  <c r="S108" i="17"/>
  <c r="S109" i="17"/>
  <c r="S110" i="17"/>
  <c r="S111" i="17"/>
  <c r="S112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F115" i="17"/>
  <c r="G115" i="17"/>
  <c r="S115" i="17" s="1"/>
  <c r="H115" i="17"/>
  <c r="I115" i="17"/>
  <c r="J115" i="17"/>
  <c r="K115" i="17"/>
  <c r="L115" i="17"/>
  <c r="M115" i="17"/>
  <c r="N115" i="17"/>
  <c r="O115" i="17"/>
  <c r="P115" i="17"/>
  <c r="Q115" i="17"/>
  <c r="R115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7" i="17"/>
  <c r="S118" i="17"/>
  <c r="S119" i="17"/>
  <c r="S120" i="17"/>
  <c r="S121" i="17"/>
  <c r="S122" i="17"/>
  <c r="F123" i="17"/>
  <c r="G123" i="17"/>
  <c r="H123" i="17"/>
  <c r="I123" i="17"/>
  <c r="J123" i="17"/>
  <c r="K123" i="17"/>
  <c r="L123" i="17"/>
  <c r="M123" i="17"/>
  <c r="N123" i="17"/>
  <c r="S123" i="17" s="1"/>
  <c r="O123" i="17"/>
  <c r="P123" i="17"/>
  <c r="Q123" i="17"/>
  <c r="R123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F125" i="17"/>
  <c r="G125" i="17"/>
  <c r="H125" i="17"/>
  <c r="S125" i="17" s="1"/>
  <c r="I125" i="17"/>
  <c r="J125" i="17"/>
  <c r="K125" i="17"/>
  <c r="L125" i="17"/>
  <c r="M125" i="17"/>
  <c r="N125" i="17"/>
  <c r="O125" i="17"/>
  <c r="P125" i="17"/>
  <c r="Q125" i="17"/>
  <c r="R125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8" i="17"/>
  <c r="S129" i="17"/>
  <c r="S130" i="17"/>
  <c r="S131" i="17"/>
  <c r="S132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F136" i="17"/>
  <c r="G136" i="17"/>
  <c r="S136" i="17" s="1"/>
  <c r="H136" i="17"/>
  <c r="I136" i="17"/>
  <c r="J136" i="17"/>
  <c r="K136" i="17"/>
  <c r="L136" i="17"/>
  <c r="M136" i="17"/>
  <c r="N136" i="17"/>
  <c r="O136" i="17"/>
  <c r="P136" i="17"/>
  <c r="Q136" i="17"/>
  <c r="R136" i="17"/>
  <c r="S138" i="17"/>
  <c r="S139" i="17"/>
  <c r="S140" i="17"/>
  <c r="S141" i="17"/>
  <c r="S142" i="17"/>
  <c r="F143" i="17"/>
  <c r="S143" i="17"/>
  <c r="F144" i="17"/>
  <c r="S144" i="17"/>
  <c r="F145" i="17"/>
  <c r="R145" i="17"/>
  <c r="S145" i="17" s="1"/>
  <c r="F146" i="17"/>
  <c r="G146" i="17"/>
  <c r="S146" i="17" s="1"/>
  <c r="H146" i="17"/>
  <c r="I146" i="17"/>
  <c r="J146" i="17"/>
  <c r="K146" i="17"/>
  <c r="L146" i="17"/>
  <c r="M146" i="17"/>
  <c r="N146" i="17"/>
  <c r="O146" i="17"/>
  <c r="S148" i="17"/>
  <c r="S154" i="17"/>
  <c r="S155" i="17"/>
  <c r="S156" i="17"/>
  <c r="S157" i="17"/>
  <c r="F158" i="17"/>
  <c r="G158" i="17"/>
  <c r="S158" i="17" s="1"/>
  <c r="H158" i="17"/>
  <c r="I158" i="17"/>
  <c r="J158" i="17"/>
  <c r="K158" i="17"/>
  <c r="L158" i="17"/>
  <c r="M158" i="17"/>
  <c r="N158" i="17"/>
  <c r="O158" i="17"/>
  <c r="P158" i="17"/>
  <c r="Q158" i="17"/>
  <c r="R158" i="17"/>
  <c r="F159" i="17"/>
  <c r="G159" i="17"/>
  <c r="H159" i="17"/>
  <c r="I159" i="17"/>
  <c r="J159" i="17"/>
  <c r="K159" i="17"/>
  <c r="L159" i="17"/>
  <c r="M159" i="17"/>
  <c r="N159" i="17"/>
  <c r="O159" i="17"/>
  <c r="P159" i="17"/>
  <c r="Q159" i="17"/>
  <c r="R159" i="17"/>
  <c r="F160" i="17"/>
  <c r="G160" i="17"/>
  <c r="H160" i="17"/>
  <c r="S160" i="17" s="1"/>
  <c r="I160" i="17"/>
  <c r="J160" i="17"/>
  <c r="K160" i="17"/>
  <c r="L160" i="17"/>
  <c r="M160" i="17"/>
  <c r="N160" i="17"/>
  <c r="O160" i="17"/>
  <c r="P160" i="17"/>
  <c r="Q160" i="17"/>
  <c r="R160" i="17"/>
  <c r="F161" i="17"/>
  <c r="G161" i="17"/>
  <c r="H161" i="17"/>
  <c r="I161" i="17"/>
  <c r="J161" i="17"/>
  <c r="K161" i="17"/>
  <c r="L161" i="17"/>
  <c r="M161" i="17"/>
  <c r="N161" i="17"/>
  <c r="O161" i="17"/>
  <c r="P161" i="17"/>
  <c r="Q161" i="17"/>
  <c r="R161" i="17"/>
  <c r="S162" i="17"/>
  <c r="S163" i="17"/>
  <c r="S164" i="17"/>
  <c r="S165" i="17"/>
  <c r="S166" i="17"/>
  <c r="S167" i="17"/>
  <c r="F168" i="17"/>
  <c r="G168" i="17"/>
  <c r="H168" i="17"/>
  <c r="I168" i="17"/>
  <c r="J168" i="17"/>
  <c r="K168" i="17"/>
  <c r="L168" i="17"/>
  <c r="M168" i="17"/>
  <c r="N168" i="17"/>
  <c r="O168" i="17"/>
  <c r="S168" i="17" s="1"/>
  <c r="P168" i="17"/>
  <c r="Q168" i="17"/>
  <c r="R168" i="17"/>
  <c r="F169" i="17"/>
  <c r="G169" i="17"/>
  <c r="H169" i="17"/>
  <c r="I169" i="17"/>
  <c r="S169" i="17" s="1"/>
  <c r="J169" i="17"/>
  <c r="K169" i="17"/>
  <c r="L169" i="17"/>
  <c r="M169" i="17"/>
  <c r="N169" i="17"/>
  <c r="O169" i="17"/>
  <c r="P169" i="17"/>
  <c r="Q169" i="17"/>
  <c r="R169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F171" i="17"/>
  <c r="G171" i="17"/>
  <c r="H171" i="17"/>
  <c r="I171" i="17"/>
  <c r="J171" i="17"/>
  <c r="K171" i="17"/>
  <c r="L171" i="17"/>
  <c r="M171" i="17"/>
  <c r="N171" i="17"/>
  <c r="O171" i="17"/>
  <c r="S171" i="17" s="1"/>
  <c r="P171" i="17"/>
  <c r="Q171" i="17"/>
  <c r="R171" i="17"/>
  <c r="S172" i="17"/>
  <c r="S173" i="17"/>
  <c r="S174" i="17"/>
  <c r="S175" i="17"/>
  <c r="S176" i="17"/>
  <c r="S177" i="17"/>
  <c r="F178" i="17"/>
  <c r="G178" i="17"/>
  <c r="H178" i="17"/>
  <c r="I178" i="17"/>
  <c r="J178" i="17"/>
  <c r="K178" i="17"/>
  <c r="L178" i="17"/>
  <c r="M178" i="17"/>
  <c r="N178" i="17"/>
  <c r="O178" i="17"/>
  <c r="P178" i="17"/>
  <c r="Q178" i="17"/>
  <c r="R178" i="17"/>
  <c r="F179" i="17"/>
  <c r="G179" i="17"/>
  <c r="H179" i="17"/>
  <c r="I179" i="17"/>
  <c r="J179" i="17"/>
  <c r="K179" i="17"/>
  <c r="L179" i="17"/>
  <c r="M179" i="17"/>
  <c r="N179" i="17"/>
  <c r="O179" i="17"/>
  <c r="P179" i="17"/>
  <c r="Q179" i="17"/>
  <c r="R179" i="17"/>
  <c r="F180" i="17"/>
  <c r="G180" i="17"/>
  <c r="H180" i="17"/>
  <c r="I180" i="17"/>
  <c r="J180" i="17"/>
  <c r="S180" i="17" s="1"/>
  <c r="K180" i="17"/>
  <c r="L180" i="17"/>
  <c r="M180" i="17"/>
  <c r="N180" i="17"/>
  <c r="O180" i="17"/>
  <c r="P180" i="17"/>
  <c r="Q180" i="17"/>
  <c r="R180" i="17"/>
  <c r="F181" i="17"/>
  <c r="G181" i="17"/>
  <c r="H181" i="17"/>
  <c r="I181" i="17"/>
  <c r="J181" i="17"/>
  <c r="K181" i="17"/>
  <c r="L181" i="17"/>
  <c r="M181" i="17"/>
  <c r="N181" i="17"/>
  <c r="O181" i="17"/>
  <c r="P181" i="17"/>
  <c r="Q181" i="17"/>
  <c r="S181" i="17" s="1"/>
  <c r="R181" i="17"/>
  <c r="S182" i="17"/>
  <c r="S183" i="17"/>
  <c r="S184" i="17"/>
  <c r="S185" i="17"/>
  <c r="S186" i="17"/>
  <c r="S187" i="17"/>
  <c r="F188" i="17"/>
  <c r="G188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 s="1"/>
  <c r="F189" i="17"/>
  <c r="G189" i="17"/>
  <c r="H189" i="17"/>
  <c r="I189" i="17"/>
  <c r="J189" i="17"/>
  <c r="K189" i="17"/>
  <c r="L189" i="17"/>
  <c r="M189" i="17"/>
  <c r="N189" i="17"/>
  <c r="O189" i="17"/>
  <c r="P189" i="17"/>
  <c r="Q189" i="17"/>
  <c r="R189" i="17"/>
  <c r="F190" i="17"/>
  <c r="G190" i="17"/>
  <c r="H190" i="17"/>
  <c r="I190" i="17"/>
  <c r="J190" i="17"/>
  <c r="K190" i="17"/>
  <c r="L190" i="17"/>
  <c r="S190" i="17" s="1"/>
  <c r="M190" i="17"/>
  <c r="N190" i="17"/>
  <c r="O190" i="17"/>
  <c r="P190" i="17"/>
  <c r="Q190" i="17"/>
  <c r="R190" i="17"/>
  <c r="F191" i="17"/>
  <c r="G191" i="17"/>
  <c r="H191" i="17"/>
  <c r="I191" i="17"/>
  <c r="J191" i="17"/>
  <c r="K191" i="17"/>
  <c r="L191" i="17"/>
  <c r="M191" i="17"/>
  <c r="N191" i="17"/>
  <c r="O191" i="17"/>
  <c r="P191" i="17"/>
  <c r="Q191" i="17"/>
  <c r="R191" i="17"/>
  <c r="S192" i="17"/>
  <c r="S193" i="17"/>
  <c r="S194" i="17"/>
  <c r="S195" i="17"/>
  <c r="S196" i="17"/>
  <c r="S197" i="17"/>
  <c r="F198" i="17"/>
  <c r="G198" i="17"/>
  <c r="H198" i="17"/>
  <c r="I198" i="17"/>
  <c r="J198" i="17"/>
  <c r="K198" i="17"/>
  <c r="L198" i="17"/>
  <c r="M198" i="17"/>
  <c r="N198" i="17"/>
  <c r="O198" i="17"/>
  <c r="P198" i="17"/>
  <c r="Q198" i="17"/>
  <c r="R198" i="17"/>
  <c r="F199" i="17"/>
  <c r="G199" i="17"/>
  <c r="S199" i="17" s="1"/>
  <c r="H199" i="17"/>
  <c r="I199" i="17"/>
  <c r="J199" i="17"/>
  <c r="K199" i="17"/>
  <c r="L199" i="17"/>
  <c r="M199" i="17"/>
  <c r="N199" i="17"/>
  <c r="O199" i="17"/>
  <c r="P199" i="17"/>
  <c r="Q199" i="17"/>
  <c r="R199" i="17"/>
  <c r="F200" i="17"/>
  <c r="G200" i="17"/>
  <c r="H200" i="17"/>
  <c r="I200" i="17"/>
  <c r="J200" i="17"/>
  <c r="K200" i="17"/>
  <c r="L200" i="17"/>
  <c r="M200" i="17"/>
  <c r="N200" i="17"/>
  <c r="S200" i="17" s="1"/>
  <c r="O200" i="17"/>
  <c r="P200" i="17"/>
  <c r="Q200" i="17"/>
  <c r="R200" i="17"/>
  <c r="F201" i="17"/>
  <c r="G201" i="17"/>
  <c r="H201" i="17"/>
  <c r="I201" i="17"/>
  <c r="J201" i="17"/>
  <c r="K201" i="17"/>
  <c r="L201" i="17"/>
  <c r="M201" i="17"/>
  <c r="N201" i="17"/>
  <c r="O201" i="17"/>
  <c r="P201" i="17"/>
  <c r="Q201" i="17"/>
  <c r="R201" i="17"/>
  <c r="S203" i="17"/>
  <c r="S204" i="17"/>
  <c r="S205" i="17"/>
  <c r="S206" i="17"/>
  <c r="S207" i="17"/>
  <c r="F208" i="17"/>
  <c r="G208" i="17"/>
  <c r="H208" i="17"/>
  <c r="I208" i="17"/>
  <c r="J208" i="17"/>
  <c r="K208" i="17"/>
  <c r="L208" i="17"/>
  <c r="M208" i="17"/>
  <c r="N208" i="17"/>
  <c r="O208" i="17"/>
  <c r="P208" i="17"/>
  <c r="Q208" i="17"/>
  <c r="R208" i="17"/>
  <c r="F209" i="17"/>
  <c r="G209" i="17"/>
  <c r="H209" i="17"/>
  <c r="I209" i="17"/>
  <c r="J209" i="17"/>
  <c r="S209" i="17" s="1"/>
  <c r="K209" i="17"/>
  <c r="L209" i="17"/>
  <c r="M209" i="17"/>
  <c r="N209" i="17"/>
  <c r="O209" i="17"/>
  <c r="P209" i="17"/>
  <c r="Q209" i="17"/>
  <c r="R209" i="17"/>
  <c r="F210" i="17"/>
  <c r="G210" i="17"/>
  <c r="H210" i="17"/>
  <c r="I210" i="17"/>
  <c r="J210" i="17"/>
  <c r="K210" i="17"/>
  <c r="L210" i="17"/>
  <c r="M210" i="17"/>
  <c r="N210" i="17"/>
  <c r="O210" i="17"/>
  <c r="P210" i="17"/>
  <c r="Q210" i="17"/>
  <c r="S210" i="17" s="1"/>
  <c r="R210" i="17"/>
  <c r="F211" i="17"/>
  <c r="G211" i="17"/>
  <c r="H211" i="17"/>
  <c r="I211" i="17"/>
  <c r="J211" i="17"/>
  <c r="K211" i="17"/>
  <c r="L211" i="17"/>
  <c r="M211" i="17"/>
  <c r="N211" i="17"/>
  <c r="O211" i="17"/>
  <c r="P211" i="17"/>
  <c r="Q211" i="17"/>
  <c r="R211" i="17"/>
  <c r="S213" i="17"/>
  <c r="S214" i="17"/>
  <c r="S215" i="17"/>
  <c r="S216" i="17"/>
  <c r="S217" i="17"/>
  <c r="F218" i="17"/>
  <c r="S218" i="17"/>
  <c r="F219" i="17"/>
  <c r="S219" i="17"/>
  <c r="F220" i="17"/>
  <c r="S220" i="17"/>
  <c r="F221" i="17"/>
  <c r="G221" i="17"/>
  <c r="H221" i="17"/>
  <c r="I221" i="17"/>
  <c r="J221" i="17"/>
  <c r="K221" i="17"/>
  <c r="L221" i="17"/>
  <c r="M221" i="17"/>
  <c r="N221" i="17"/>
  <c r="O221" i="17"/>
  <c r="S223" i="17"/>
  <c r="B3" i="28"/>
  <c r="B20" i="28" s="1"/>
  <c r="B40" i="28" s="1"/>
  <c r="B57" i="28" s="1"/>
  <c r="W5" i="28"/>
  <c r="AB5" i="28"/>
  <c r="AA5" i="28" s="1"/>
  <c r="AC5" i="28"/>
  <c r="AD5" i="28"/>
  <c r="AE5" i="28"/>
  <c r="AF5" i="28"/>
  <c r="AG5" i="28"/>
  <c r="AH5" i="28"/>
  <c r="AI5" i="28"/>
  <c r="AJ5" i="28"/>
  <c r="AK5" i="28"/>
  <c r="AL5" i="28"/>
  <c r="V6" i="28"/>
  <c r="W6" i="28"/>
  <c r="AB6" i="28"/>
  <c r="AC6" i="28"/>
  <c r="AD6" i="28"/>
  <c r="AE6" i="28"/>
  <c r="AF6" i="28"/>
  <c r="AG6" i="28"/>
  <c r="AH6" i="28"/>
  <c r="AI6" i="28"/>
  <c r="AI17" i="28" s="1"/>
  <c r="AJ6" i="28"/>
  <c r="AK6" i="28"/>
  <c r="AL6" i="28"/>
  <c r="V7" i="28"/>
  <c r="W7" i="28"/>
  <c r="AB7" i="28"/>
  <c r="AC7" i="28"/>
  <c r="AD7" i="28"/>
  <c r="AE7" i="28"/>
  <c r="AF7" i="28"/>
  <c r="AG7" i="28"/>
  <c r="AH7" i="28"/>
  <c r="AI7" i="28"/>
  <c r="AJ7" i="28"/>
  <c r="AK7" i="28"/>
  <c r="AL7" i="28"/>
  <c r="V8" i="28"/>
  <c r="W8" i="28" s="1"/>
  <c r="AB8" i="28"/>
  <c r="AC8" i="28"/>
  <c r="AD8" i="28"/>
  <c r="AE8" i="28"/>
  <c r="AF8" i="28"/>
  <c r="AG8" i="28"/>
  <c r="AH8" i="28"/>
  <c r="AI8" i="28"/>
  <c r="AJ8" i="28"/>
  <c r="AK8" i="28"/>
  <c r="AL8" i="28"/>
  <c r="V9" i="28"/>
  <c r="W9" i="28" s="1"/>
  <c r="AB9" i="28"/>
  <c r="AC9" i="28"/>
  <c r="AD9" i="28"/>
  <c r="AE9" i="28"/>
  <c r="AF9" i="28"/>
  <c r="AG9" i="28"/>
  <c r="AH9" i="28"/>
  <c r="AI9" i="28"/>
  <c r="AJ9" i="28"/>
  <c r="AK9" i="28"/>
  <c r="AL9" i="28"/>
  <c r="V10" i="28"/>
  <c r="W10" i="28"/>
  <c r="AB10" i="28"/>
  <c r="AC10" i="28"/>
  <c r="AD10" i="28"/>
  <c r="AE10" i="28"/>
  <c r="AF10" i="28"/>
  <c r="AG10" i="28"/>
  <c r="AH10" i="28"/>
  <c r="AI10" i="28"/>
  <c r="AJ10" i="28"/>
  <c r="AK10" i="28"/>
  <c r="AL10" i="28"/>
  <c r="V11" i="28"/>
  <c r="W11" i="28" s="1"/>
  <c r="AB11" i="28"/>
  <c r="AC11" i="28"/>
  <c r="AD11" i="28"/>
  <c r="AE11" i="28"/>
  <c r="AF11" i="28"/>
  <c r="AG11" i="28"/>
  <c r="AH11" i="28"/>
  <c r="AI11" i="28"/>
  <c r="AJ11" i="28"/>
  <c r="AK11" i="28"/>
  <c r="AL11" i="28"/>
  <c r="V12" i="28"/>
  <c r="W12" i="28" s="1"/>
  <c r="AB12" i="28"/>
  <c r="AC12" i="28"/>
  <c r="AD12" i="28"/>
  <c r="AE12" i="28"/>
  <c r="AF12" i="28"/>
  <c r="AG12" i="28"/>
  <c r="AH12" i="28"/>
  <c r="AI12" i="28"/>
  <c r="AJ12" i="28"/>
  <c r="AJ17" i="28" s="1"/>
  <c r="AK12" i="28"/>
  <c r="AL12" i="28"/>
  <c r="V13" i="28"/>
  <c r="W13" i="28"/>
  <c r="AB13" i="28"/>
  <c r="AC13" i="28"/>
  <c r="AD13" i="28"/>
  <c r="AE13" i="28"/>
  <c r="AF13" i="28"/>
  <c r="AG13" i="28"/>
  <c r="AH13" i="28"/>
  <c r="AI13" i="28"/>
  <c r="AJ13" i="28"/>
  <c r="AK13" i="28"/>
  <c r="AL13" i="28"/>
  <c r="V14" i="28"/>
  <c r="W14" i="28" s="1"/>
  <c r="AB14" i="28"/>
  <c r="AC14" i="28"/>
  <c r="AD14" i="28"/>
  <c r="AE14" i="28"/>
  <c r="AF14" i="28"/>
  <c r="AG14" i="28"/>
  <c r="AH14" i="28"/>
  <c r="AI14" i="28"/>
  <c r="AJ14" i="28"/>
  <c r="AK14" i="28"/>
  <c r="AL14" i="28"/>
  <c r="V15" i="28"/>
  <c r="W15" i="28" s="1"/>
  <c r="AB15" i="28"/>
  <c r="AC15" i="28"/>
  <c r="AD15" i="28"/>
  <c r="AE15" i="28"/>
  <c r="AF15" i="28"/>
  <c r="AG15" i="28"/>
  <c r="AH15" i="28"/>
  <c r="AI15" i="28"/>
  <c r="AJ15" i="28"/>
  <c r="AK15" i="28"/>
  <c r="AL15" i="28"/>
  <c r="V16" i="28"/>
  <c r="W16" i="28"/>
  <c r="AB16" i="28"/>
  <c r="AC16" i="28"/>
  <c r="AD16" i="28"/>
  <c r="AE16" i="28"/>
  <c r="AF16" i="28"/>
  <c r="AG16" i="28"/>
  <c r="AH16" i="28"/>
  <c r="AI16" i="28"/>
  <c r="AJ16" i="28"/>
  <c r="AK16" i="28"/>
  <c r="AL16" i="28"/>
  <c r="C17" i="28"/>
  <c r="W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C34" i="28"/>
  <c r="D34" i="28"/>
  <c r="E34" i="28"/>
  <c r="F34" i="28"/>
  <c r="G34" i="28"/>
  <c r="H34" i="28"/>
  <c r="I34" i="28"/>
  <c r="J34" i="28"/>
  <c r="K34" i="28"/>
  <c r="L34" i="28"/>
  <c r="M34" i="28"/>
  <c r="N34" i="28"/>
  <c r="O34" i="28"/>
  <c r="P34" i="28"/>
  <c r="Q34" i="28"/>
  <c r="R34" i="28"/>
  <c r="S34" i="28"/>
  <c r="V42" i="28"/>
  <c r="W42" i="28"/>
  <c r="V43" i="28"/>
  <c r="W43" i="28" s="1"/>
  <c r="V45" i="28"/>
  <c r="W45" i="28"/>
  <c r="V46" i="28"/>
  <c r="W46" i="28"/>
  <c r="V47" i="28"/>
  <c r="W47" i="28" s="1"/>
  <c r="V48" i="28"/>
  <c r="W48" i="28" s="1"/>
  <c r="V49" i="28"/>
  <c r="W49" i="28" s="1"/>
  <c r="V50" i="28"/>
  <c r="W50" i="28" s="1"/>
  <c r="V51" i="28"/>
  <c r="W51" i="28" s="1"/>
  <c r="V52" i="28"/>
  <c r="W52" i="28" s="1"/>
  <c r="V53" i="28"/>
  <c r="W53" i="28"/>
  <c r="C54" i="28"/>
  <c r="D54" i="28"/>
  <c r="E54" i="28"/>
  <c r="F54" i="28"/>
  <c r="G54" i="28"/>
  <c r="H54" i="28"/>
  <c r="I54" i="28"/>
  <c r="J54" i="28"/>
  <c r="K54" i="28"/>
  <c r="L54" i="28"/>
  <c r="M54" i="28"/>
  <c r="N54" i="28"/>
  <c r="O54" i="28"/>
  <c r="P54" i="28"/>
  <c r="Q54" i="28"/>
  <c r="R54" i="28"/>
  <c r="S54" i="28"/>
  <c r="W59" i="28" a="1"/>
  <c r="W60" i="28" s="1"/>
  <c r="X60" i="28" s="1"/>
  <c r="C71" i="28"/>
  <c r="D71" i="28"/>
  <c r="E71" i="28"/>
  <c r="F71" i="28"/>
  <c r="G71" i="28"/>
  <c r="H71" i="28"/>
  <c r="I71" i="28"/>
  <c r="J71" i="28"/>
  <c r="K71" i="28"/>
  <c r="L71" i="28"/>
  <c r="M71" i="28"/>
  <c r="N71" i="28"/>
  <c r="O71" i="28"/>
  <c r="P71" i="28"/>
  <c r="Q71" i="28"/>
  <c r="R71" i="28"/>
  <c r="S71" i="28"/>
  <c r="B3" i="8"/>
  <c r="B20" i="8" s="1"/>
  <c r="B40" i="8" s="1"/>
  <c r="B57" i="8" s="1"/>
  <c r="V5" i="8"/>
  <c r="V6" i="8"/>
  <c r="V8" i="8"/>
  <c r="V9" i="8"/>
  <c r="V10" i="8"/>
  <c r="V11" i="8"/>
  <c r="V12" i="8"/>
  <c r="V13" i="8"/>
  <c r="V14" i="8"/>
  <c r="V15" i="8"/>
  <c r="V16" i="8"/>
  <c r="B3" i="14"/>
  <c r="B20" i="14" s="1"/>
  <c r="B40" i="14" s="1"/>
  <c r="B57" i="14" s="1"/>
  <c r="V5" i="14"/>
  <c r="V6" i="14"/>
  <c r="V8" i="14"/>
  <c r="V9" i="14"/>
  <c r="V10" i="14"/>
  <c r="V11" i="14"/>
  <c r="V12" i="14"/>
  <c r="V13" i="14"/>
  <c r="V14" i="14"/>
  <c r="V15" i="14"/>
  <c r="V16" i="14"/>
  <c r="V42" i="14"/>
  <c r="V43" i="14"/>
  <c r="V45" i="14"/>
  <c r="V46" i="14"/>
  <c r="V47" i="14"/>
  <c r="V48" i="14"/>
  <c r="V49" i="14"/>
  <c r="V50" i="14"/>
  <c r="V51" i="14"/>
  <c r="V52" i="14"/>
  <c r="V53" i="14"/>
  <c r="V42" i="13"/>
  <c r="V43" i="13"/>
  <c r="V45" i="13"/>
  <c r="V46" i="13"/>
  <c r="V47" i="13"/>
  <c r="V48" i="13"/>
  <c r="W48" i="13" s="1"/>
  <c r="V49" i="13"/>
  <c r="V50" i="13"/>
  <c r="V51" i="13"/>
  <c r="V52" i="13"/>
  <c r="V53" i="13"/>
  <c r="B3" i="12"/>
  <c r="B20" i="12" s="1"/>
  <c r="B38" i="12" s="1"/>
  <c r="B55" i="12" s="1"/>
  <c r="B73" i="12" s="1"/>
  <c r="B90" i="12" s="1"/>
  <c r="B113" i="12" s="1"/>
  <c r="B130" i="12" s="1"/>
  <c r="B147" i="12" s="1"/>
  <c r="B164" i="12" s="1"/>
  <c r="B181" i="12" s="1"/>
  <c r="B198" i="12" s="1"/>
  <c r="V5" i="12"/>
  <c r="V6" i="12"/>
  <c r="V7" i="12"/>
  <c r="V8" i="12"/>
  <c r="V9" i="12"/>
  <c r="V10" i="12"/>
  <c r="V11" i="12"/>
  <c r="V12" i="12"/>
  <c r="V13" i="12"/>
  <c r="V14" i="12"/>
  <c r="V15" i="12"/>
  <c r="V16" i="12"/>
  <c r="V40" i="12"/>
  <c r="V41" i="12"/>
  <c r="V43" i="12"/>
  <c r="V44" i="12"/>
  <c r="V45" i="12"/>
  <c r="V46" i="12"/>
  <c r="V47" i="12"/>
  <c r="V48" i="12"/>
  <c r="V49" i="12"/>
  <c r="V50" i="12"/>
  <c r="V51" i="12"/>
  <c r="V75" i="12"/>
  <c r="V76" i="12"/>
  <c r="W76" i="12" s="1"/>
  <c r="V78" i="12"/>
  <c r="V79" i="12"/>
  <c r="V80" i="12"/>
  <c r="V81" i="12"/>
  <c r="V82" i="12"/>
  <c r="V83" i="12"/>
  <c r="V84" i="12"/>
  <c r="V85" i="12"/>
  <c r="W85" i="12" s="1"/>
  <c r="V86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W132" i="12" a="1"/>
  <c r="W139" i="12" s="1"/>
  <c r="V149" i="12"/>
  <c r="V150" i="12"/>
  <c r="V152" i="12"/>
  <c r="V153" i="12"/>
  <c r="V154" i="12"/>
  <c r="V155" i="12"/>
  <c r="V156" i="12"/>
  <c r="V157" i="12"/>
  <c r="V158" i="12"/>
  <c r="V159" i="12"/>
  <c r="V160" i="12"/>
  <c r="W166" i="12" a="1"/>
  <c r="W175" i="12" s="1"/>
  <c r="V183" i="12"/>
  <c r="V184" i="12"/>
  <c r="V186" i="12"/>
  <c r="V187" i="12"/>
  <c r="V188" i="12"/>
  <c r="V189" i="12"/>
  <c r="V190" i="12"/>
  <c r="V191" i="12"/>
  <c r="V192" i="12"/>
  <c r="V193" i="12"/>
  <c r="V194" i="12"/>
  <c r="V5" i="11"/>
  <c r="V6" i="11"/>
  <c r="V8" i="11"/>
  <c r="V9" i="11"/>
  <c r="V10" i="11"/>
  <c r="V11" i="11"/>
  <c r="V12" i="11"/>
  <c r="V13" i="11"/>
  <c r="V14" i="11"/>
  <c r="V15" i="11"/>
  <c r="V16" i="11"/>
  <c r="V17" i="11"/>
  <c r="V40" i="11"/>
  <c r="V41" i="11"/>
  <c r="V43" i="11"/>
  <c r="W43" i="11" s="1"/>
  <c r="V44" i="11"/>
  <c r="V45" i="11"/>
  <c r="V46" i="11"/>
  <c r="V47" i="11"/>
  <c r="V48" i="11"/>
  <c r="V49" i="11"/>
  <c r="V50" i="11"/>
  <c r="V51" i="11"/>
  <c r="V75" i="11"/>
  <c r="V76" i="11"/>
  <c r="W76" i="11" s="1"/>
  <c r="V78" i="11"/>
  <c r="V79" i="11"/>
  <c r="V80" i="11"/>
  <c r="V81" i="11"/>
  <c r="V82" i="11"/>
  <c r="V83" i="11"/>
  <c r="V84" i="11"/>
  <c r="V85" i="11"/>
  <c r="V86" i="11"/>
  <c r="V115" i="11"/>
  <c r="V116" i="11"/>
  <c r="V118" i="11"/>
  <c r="V119" i="11"/>
  <c r="V120" i="11"/>
  <c r="V121" i="11"/>
  <c r="V122" i="11"/>
  <c r="V123" i="11"/>
  <c r="V124" i="11"/>
  <c r="V125" i="11"/>
  <c r="V126" i="11"/>
  <c r="W132" i="11" a="1"/>
  <c r="W138" i="11" s="1"/>
  <c r="V149" i="11"/>
  <c r="V150" i="11"/>
  <c r="V151" i="11"/>
  <c r="V152" i="11"/>
  <c r="V153" i="11"/>
  <c r="V154" i="11"/>
  <c r="W154" i="11" s="1"/>
  <c r="V155" i="11"/>
  <c r="V156" i="11"/>
  <c r="V157" i="11"/>
  <c r="V158" i="11"/>
  <c r="V159" i="11"/>
  <c r="V160" i="11"/>
  <c r="W166" i="11" a="1"/>
  <c r="W176" i="11" s="1"/>
  <c r="V183" i="11"/>
  <c r="V184" i="11"/>
  <c r="V185" i="11"/>
  <c r="V186" i="11"/>
  <c r="V187" i="11"/>
  <c r="V188" i="11"/>
  <c r="V189" i="11"/>
  <c r="V190" i="11"/>
  <c r="V191" i="11"/>
  <c r="V192" i="11"/>
  <c r="V193" i="11"/>
  <c r="V194" i="11"/>
  <c r="W200" i="11" a="1"/>
  <c r="W204" i="11" s="1"/>
  <c r="B3" i="10"/>
  <c r="B89" i="10" s="1"/>
  <c r="V5" i="10"/>
  <c r="V6" i="10"/>
  <c r="V8" i="10"/>
  <c r="V9" i="10"/>
  <c r="V10" i="10"/>
  <c r="V11" i="10"/>
  <c r="V12" i="10"/>
  <c r="V13" i="10"/>
  <c r="V14" i="10"/>
  <c r="V15" i="10"/>
  <c r="V16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V40" i="10"/>
  <c r="V41" i="10"/>
  <c r="V43" i="10"/>
  <c r="V44" i="10"/>
  <c r="V45" i="10"/>
  <c r="V46" i="10"/>
  <c r="V47" i="10"/>
  <c r="V48" i="10"/>
  <c r="V49" i="10"/>
  <c r="V50" i="10"/>
  <c r="V51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W132" i="10" a="1"/>
  <c r="W141" i="10" s="1"/>
  <c r="V150" i="10"/>
  <c r="V151" i="10"/>
  <c r="V152" i="10"/>
  <c r="V153" i="10"/>
  <c r="V154" i="10"/>
  <c r="V155" i="10"/>
  <c r="V156" i="10"/>
  <c r="V157" i="10"/>
  <c r="V158" i="10"/>
  <c r="V159" i="10"/>
  <c r="V160" i="10"/>
  <c r="W166" i="10" a="1"/>
  <c r="W177" i="10" s="1"/>
  <c r="V183" i="10" a="1"/>
  <c r="V190" i="10" s="1"/>
  <c r="U5" i="9"/>
  <c r="U6" i="9"/>
  <c r="U8" i="9"/>
  <c r="U9" i="9"/>
  <c r="U10" i="9"/>
  <c r="U11" i="9"/>
  <c r="U12" i="9"/>
  <c r="U13" i="9"/>
  <c r="U14" i="9"/>
  <c r="U15" i="9"/>
  <c r="U16" i="9"/>
  <c r="B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B37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U39" i="9"/>
  <c r="U40" i="9"/>
  <c r="U42" i="9"/>
  <c r="U43" i="9"/>
  <c r="U44" i="9"/>
  <c r="U45" i="9"/>
  <c r="U46" i="9"/>
  <c r="U47" i="9"/>
  <c r="U48" i="9"/>
  <c r="U49" i="9"/>
  <c r="U50" i="9"/>
  <c r="B54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B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B88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B113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U115" i="9" a="1"/>
  <c r="U122" i="9" s="1"/>
  <c r="B130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P131" i="9"/>
  <c r="Q131" i="9"/>
  <c r="R131" i="9"/>
  <c r="S131" i="9"/>
  <c r="U132" i="9" a="1"/>
  <c r="U141" i="9" s="1"/>
  <c r="B147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U149" i="9" a="1"/>
  <c r="U154" i="9" s="1"/>
  <c r="B164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P165" i="9"/>
  <c r="Q165" i="9"/>
  <c r="R165" i="9"/>
  <c r="S165" i="9"/>
  <c r="U166" i="9" a="1"/>
  <c r="U171" i="9" s="1"/>
  <c r="B181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P182" i="9"/>
  <c r="Q182" i="9"/>
  <c r="R182" i="9"/>
  <c r="S182" i="9"/>
  <c r="U183" i="9" a="1"/>
  <c r="U190" i="9" s="1"/>
  <c r="B198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P199" i="9"/>
  <c r="Q199" i="9"/>
  <c r="R199" i="9"/>
  <c r="S199" i="9"/>
  <c r="U200" i="9" a="1"/>
  <c r="U211" i="9" s="1"/>
  <c r="P5" i="24"/>
  <c r="P6" i="24"/>
  <c r="P7" i="24"/>
  <c r="P10" i="24"/>
  <c r="P11" i="24"/>
  <c r="P13" i="24"/>
  <c r="P14" i="24"/>
  <c r="P15" i="24"/>
  <c r="P16" i="24"/>
  <c r="P18" i="24"/>
  <c r="P19" i="24"/>
  <c r="P21" i="24"/>
  <c r="P22" i="24"/>
  <c r="P23" i="24"/>
  <c r="P24" i="24"/>
  <c r="P26" i="24"/>
  <c r="P27" i="24"/>
  <c r="P29" i="24"/>
  <c r="P30" i="24"/>
  <c r="P31" i="24"/>
  <c r="P34" i="24"/>
  <c r="P35" i="24"/>
  <c r="P37" i="24"/>
  <c r="P38" i="24"/>
  <c r="P39" i="24"/>
  <c r="P40" i="24"/>
  <c r="P42" i="24"/>
  <c r="P43" i="24"/>
  <c r="P45" i="24"/>
  <c r="P46" i="24"/>
  <c r="P47" i="24"/>
  <c r="P48" i="24"/>
  <c r="P50" i="24"/>
  <c r="P51" i="24"/>
  <c r="P53" i="24"/>
  <c r="P54" i="24"/>
  <c r="P55" i="24"/>
  <c r="P56" i="24"/>
  <c r="P61" i="24"/>
  <c r="P62" i="24"/>
  <c r="P63" i="24"/>
  <c r="P64" i="24"/>
  <c r="P66" i="24"/>
  <c r="P69" i="24"/>
  <c r="P70" i="24"/>
  <c r="P71" i="24"/>
  <c r="P72" i="24"/>
  <c r="P77" i="24"/>
  <c r="P78" i="24"/>
  <c r="P79" i="24"/>
  <c r="P80" i="24"/>
  <c r="P82" i="24"/>
  <c r="P85" i="24"/>
  <c r="P86" i="24"/>
  <c r="P87" i="24"/>
  <c r="P88" i="24"/>
  <c r="P91" i="24"/>
  <c r="P93" i="24"/>
  <c r="P94" i="24"/>
  <c r="P95" i="24"/>
  <c r="P96" i="24"/>
  <c r="P98" i="24"/>
  <c r="P99" i="24"/>
  <c r="B102" i="24"/>
  <c r="B202" i="24" s="1"/>
  <c r="P104" i="24"/>
  <c r="P106" i="24"/>
  <c r="P107" i="24"/>
  <c r="P109" i="24"/>
  <c r="P111" i="24"/>
  <c r="P114" i="24"/>
  <c r="P115" i="24"/>
  <c r="P116" i="24"/>
  <c r="P117" i="24"/>
  <c r="P119" i="24"/>
  <c r="P122" i="24"/>
  <c r="P123" i="24"/>
  <c r="P124" i="24"/>
  <c r="P125" i="24"/>
  <c r="P127" i="24"/>
  <c r="P128" i="24"/>
  <c r="P130" i="24"/>
  <c r="P131" i="24"/>
  <c r="P132" i="24"/>
  <c r="V52" i="11" s="1"/>
  <c r="P133" i="24"/>
  <c r="P135" i="24"/>
  <c r="P136" i="24"/>
  <c r="P138" i="24"/>
  <c r="P139" i="24"/>
  <c r="P140" i="24"/>
  <c r="P141" i="24"/>
  <c r="P143" i="24"/>
  <c r="P146" i="24"/>
  <c r="P147" i="24"/>
  <c r="P148" i="24"/>
  <c r="P149" i="24"/>
  <c r="P151" i="24"/>
  <c r="P152" i="24"/>
  <c r="P154" i="24"/>
  <c r="P155" i="24"/>
  <c r="P156" i="24"/>
  <c r="P157" i="24"/>
  <c r="P159" i="24"/>
  <c r="P160" i="24"/>
  <c r="P162" i="24"/>
  <c r="P163" i="24"/>
  <c r="P164" i="24"/>
  <c r="P165" i="24"/>
  <c r="P167" i="24"/>
  <c r="P168" i="24"/>
  <c r="P170" i="24"/>
  <c r="P171" i="24"/>
  <c r="P172" i="24"/>
  <c r="P173" i="24"/>
  <c r="P175" i="24"/>
  <c r="P176" i="24"/>
  <c r="P178" i="24"/>
  <c r="P179" i="24"/>
  <c r="P180" i="24"/>
  <c r="P181" i="24"/>
  <c r="P183" i="24"/>
  <c r="P184" i="24"/>
  <c r="P186" i="24"/>
  <c r="P187" i="24"/>
  <c r="P188" i="24"/>
  <c r="P189" i="24"/>
  <c r="P191" i="24"/>
  <c r="P192" i="24"/>
  <c r="P194" i="24"/>
  <c r="P195" i="24"/>
  <c r="P196" i="24"/>
  <c r="P197" i="24"/>
  <c r="P199" i="24"/>
  <c r="P204" i="24"/>
  <c r="P207" i="24"/>
  <c r="P209" i="24"/>
  <c r="P210" i="24"/>
  <c r="P211" i="24"/>
  <c r="P212" i="24"/>
  <c r="P214" i="24"/>
  <c r="P215" i="24"/>
  <c r="P216" i="24"/>
  <c r="P217" i="24"/>
  <c r="P218" i="24"/>
  <c r="P219" i="24"/>
  <c r="P220" i="24"/>
  <c r="P222" i="24"/>
  <c r="P223" i="24"/>
  <c r="P224" i="24"/>
  <c r="P225" i="24"/>
  <c r="P226" i="24"/>
  <c r="P227" i="24"/>
  <c r="P228" i="24"/>
  <c r="P231" i="24"/>
  <c r="P233" i="24"/>
  <c r="P234" i="24"/>
  <c r="P236" i="24"/>
  <c r="P238" i="24"/>
  <c r="P239" i="24"/>
  <c r="P240" i="24"/>
  <c r="P241" i="24"/>
  <c r="P242" i="24"/>
  <c r="P243" i="24"/>
  <c r="P246" i="24"/>
  <c r="P247" i="24"/>
  <c r="P248" i="24"/>
  <c r="P249" i="24"/>
  <c r="P250" i="24"/>
  <c r="P252" i="24"/>
  <c r="P254" i="24"/>
  <c r="P255" i="24"/>
  <c r="P256" i="24"/>
  <c r="P257" i="24"/>
  <c r="P259" i="24"/>
  <c r="P260" i="24"/>
  <c r="P263" i="24"/>
  <c r="P264" i="24"/>
  <c r="P265" i="24"/>
  <c r="P266" i="24"/>
  <c r="P268" i="24"/>
  <c r="P271" i="24"/>
  <c r="P272" i="24"/>
  <c r="P273" i="24"/>
  <c r="P275" i="24"/>
  <c r="P276" i="24"/>
  <c r="P279" i="24"/>
  <c r="P280" i="24"/>
  <c r="P281" i="24"/>
  <c r="P282" i="24"/>
  <c r="P283" i="24"/>
  <c r="P284" i="24"/>
  <c r="P287" i="24"/>
  <c r="P288" i="24"/>
  <c r="P289" i="24"/>
  <c r="P292" i="24"/>
  <c r="P295" i="24"/>
  <c r="P296" i="24"/>
  <c r="P297" i="24"/>
  <c r="P298" i="24"/>
  <c r="B72" i="25"/>
  <c r="B143" i="25" s="1"/>
  <c r="B213" i="25" s="1"/>
  <c r="B283" i="25" s="1"/>
  <c r="B353" i="25" s="1"/>
  <c r="B423" i="25" s="1"/>
  <c r="B493" i="25" s="1"/>
  <c r="B563" i="25" s="1"/>
  <c r="B633" i="25" s="1"/>
  <c r="B704" i="25" s="1"/>
  <c r="B774" i="25" s="1"/>
  <c r="B844" i="25" s="1"/>
  <c r="B914" i="25" s="1"/>
  <c r="E72" i="25"/>
  <c r="E213" i="25"/>
  <c r="E353" i="25"/>
  <c r="E493" i="25"/>
  <c r="E633" i="25"/>
  <c r="E774" i="25"/>
  <c r="E914" i="25"/>
  <c r="P4" i="18"/>
  <c r="P5" i="18"/>
  <c r="P6" i="18"/>
  <c r="P7" i="18"/>
  <c r="P8" i="18"/>
  <c r="P9" i="18"/>
  <c r="D10" i="18"/>
  <c r="D18" i="18"/>
  <c r="E10" i="18"/>
  <c r="F10" i="18"/>
  <c r="F18" i="18" s="1"/>
  <c r="G10" i="18"/>
  <c r="G18" i="18" s="1"/>
  <c r="H10" i="18"/>
  <c r="H18" i="18" s="1"/>
  <c r="I10" i="18"/>
  <c r="I18" i="18" s="1"/>
  <c r="J10" i="18"/>
  <c r="J18" i="18" s="1"/>
  <c r="K10" i="18"/>
  <c r="K18" i="18" s="1"/>
  <c r="L10" i="18"/>
  <c r="L18" i="18"/>
  <c r="M10" i="18"/>
  <c r="M18" i="18" s="1"/>
  <c r="N10" i="18"/>
  <c r="O10" i="18"/>
  <c r="P11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D14" i="18"/>
  <c r="P14" i="18" s="1"/>
  <c r="E14" i="18"/>
  <c r="F14" i="18"/>
  <c r="G14" i="18"/>
  <c r="H14" i="18"/>
  <c r="I14" i="18"/>
  <c r="J14" i="18"/>
  <c r="K14" i="18"/>
  <c r="L14" i="18"/>
  <c r="M14" i="18"/>
  <c r="N14" i="18"/>
  <c r="O14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T16" i="18"/>
  <c r="V16" i="18"/>
  <c r="X16" i="18"/>
  <c r="D17" i="18"/>
  <c r="P17" i="18" s="1"/>
  <c r="E17" i="18"/>
  <c r="F17" i="18"/>
  <c r="G17" i="18"/>
  <c r="H17" i="18"/>
  <c r="I17" i="18"/>
  <c r="J17" i="18"/>
  <c r="K17" i="18"/>
  <c r="L17" i="18"/>
  <c r="M17" i="18"/>
  <c r="N17" i="18"/>
  <c r="O17" i="18"/>
  <c r="E18" i="18"/>
  <c r="N18" i="18"/>
  <c r="O18" i="18"/>
  <c r="P19" i="18"/>
  <c r="Q19" i="18" s="1"/>
  <c r="P20" i="18"/>
  <c r="P21" i="18"/>
  <c r="P22" i="18"/>
  <c r="P23" i="18"/>
  <c r="P24" i="18"/>
  <c r="P25" i="18"/>
  <c r="D26" i="18"/>
  <c r="D34" i="18" s="1"/>
  <c r="E26" i="18"/>
  <c r="F26" i="18"/>
  <c r="F34" i="18" s="1"/>
  <c r="G26" i="18"/>
  <c r="G34" i="18" s="1"/>
  <c r="H26" i="18"/>
  <c r="H34" i="18"/>
  <c r="I26" i="18"/>
  <c r="I34" i="18"/>
  <c r="J26" i="18"/>
  <c r="J34" i="18" s="1"/>
  <c r="K26" i="18"/>
  <c r="K34" i="18" s="1"/>
  <c r="L26" i="18"/>
  <c r="L34" i="18" s="1"/>
  <c r="M26" i="18"/>
  <c r="M34" i="18" s="1"/>
  <c r="N26" i="18"/>
  <c r="O26" i="18"/>
  <c r="O34" i="18"/>
  <c r="P27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D31" i="18"/>
  <c r="E31" i="18"/>
  <c r="F31" i="18"/>
  <c r="G31" i="18"/>
  <c r="H31" i="18"/>
  <c r="I31" i="18"/>
  <c r="J31" i="18"/>
  <c r="P31" i="18" s="1"/>
  <c r="K31" i="18"/>
  <c r="L31" i="18"/>
  <c r="M31" i="18"/>
  <c r="N31" i="18"/>
  <c r="O31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T33" i="18"/>
  <c r="V33" i="18"/>
  <c r="X33" i="18"/>
  <c r="E34" i="18"/>
  <c r="N34" i="18"/>
  <c r="P35" i="18"/>
  <c r="P36" i="18"/>
  <c r="P37" i="18"/>
  <c r="P38" i="18"/>
  <c r="P39" i="18"/>
  <c r="P40" i="18"/>
  <c r="P41" i="18"/>
  <c r="D42" i="18"/>
  <c r="E42" i="18"/>
  <c r="E50" i="18"/>
  <c r="F42" i="18"/>
  <c r="F50" i="18"/>
  <c r="G42" i="18"/>
  <c r="G50" i="18" s="1"/>
  <c r="H42" i="18"/>
  <c r="H50" i="18" s="1"/>
  <c r="I42" i="18"/>
  <c r="I50" i="18" s="1"/>
  <c r="J42" i="18"/>
  <c r="J50" i="18" s="1"/>
  <c r="K42" i="18"/>
  <c r="K50" i="18" s="1"/>
  <c r="L42" i="18"/>
  <c r="L50" i="18" s="1"/>
  <c r="M42" i="18"/>
  <c r="M50" i="18"/>
  <c r="N42" i="18"/>
  <c r="N50" i="18" s="1"/>
  <c r="O42" i="18"/>
  <c r="O50" i="18"/>
  <c r="P43" i="18"/>
  <c r="D44" i="18"/>
  <c r="E44" i="18"/>
  <c r="F44" i="18"/>
  <c r="G44" i="18"/>
  <c r="H44" i="18"/>
  <c r="I44" i="18"/>
  <c r="J44" i="18"/>
  <c r="K44" i="18"/>
  <c r="L44" i="18"/>
  <c r="M44" i="18"/>
  <c r="N44" i="18"/>
  <c r="O44" i="18"/>
  <c r="D45" i="18"/>
  <c r="E45" i="18"/>
  <c r="F45" i="18"/>
  <c r="G45" i="18"/>
  <c r="H45" i="18"/>
  <c r="I45" i="18"/>
  <c r="J45" i="18"/>
  <c r="K45" i="18"/>
  <c r="L45" i="18"/>
  <c r="M45" i="18"/>
  <c r="N45" i="18"/>
  <c r="O45" i="18"/>
  <c r="D46" i="18"/>
  <c r="E46" i="18"/>
  <c r="F46" i="18"/>
  <c r="G46" i="18"/>
  <c r="H46" i="18"/>
  <c r="I46" i="18"/>
  <c r="J46" i="18"/>
  <c r="K46" i="18"/>
  <c r="L46" i="18"/>
  <c r="M46" i="18"/>
  <c r="N46" i="18"/>
  <c r="O46" i="18"/>
  <c r="D47" i="18"/>
  <c r="E47" i="18"/>
  <c r="F47" i="18"/>
  <c r="G47" i="18"/>
  <c r="H47" i="18"/>
  <c r="I47" i="18"/>
  <c r="J47" i="18"/>
  <c r="K47" i="18"/>
  <c r="L47" i="18"/>
  <c r="M47" i="18"/>
  <c r="N47" i="18"/>
  <c r="O47" i="18"/>
  <c r="D48" i="18"/>
  <c r="E48" i="18"/>
  <c r="F48" i="18"/>
  <c r="G48" i="18"/>
  <c r="H48" i="18"/>
  <c r="I48" i="18"/>
  <c r="J48" i="18"/>
  <c r="K48" i="18"/>
  <c r="L48" i="18"/>
  <c r="M48" i="18"/>
  <c r="N48" i="18"/>
  <c r="O48" i="18"/>
  <c r="D49" i="18"/>
  <c r="E49" i="18"/>
  <c r="F49" i="18"/>
  <c r="G49" i="18"/>
  <c r="H49" i="18"/>
  <c r="I49" i="18"/>
  <c r="J49" i="18"/>
  <c r="K49" i="18"/>
  <c r="L49" i="18"/>
  <c r="M49" i="18"/>
  <c r="N49" i="18"/>
  <c r="O49" i="18"/>
  <c r="T49" i="18"/>
  <c r="V49" i="18"/>
  <c r="X49" i="18"/>
  <c r="P51" i="18"/>
  <c r="P52" i="18"/>
  <c r="P53" i="18"/>
  <c r="P54" i="18"/>
  <c r="P55" i="18"/>
  <c r="P56" i="18"/>
  <c r="P57" i="18"/>
  <c r="D58" i="18"/>
  <c r="D66" i="18" s="1"/>
  <c r="E58" i="18"/>
  <c r="E66" i="18" s="1"/>
  <c r="F58" i="18"/>
  <c r="F66" i="18" s="1"/>
  <c r="G58" i="18"/>
  <c r="G66" i="18" s="1"/>
  <c r="H58" i="18"/>
  <c r="I58" i="18"/>
  <c r="I66" i="18"/>
  <c r="P66" i="18" s="1"/>
  <c r="J58" i="18"/>
  <c r="K58" i="18"/>
  <c r="K66" i="18" s="1"/>
  <c r="L58" i="18"/>
  <c r="M58" i="18"/>
  <c r="M66" i="18"/>
  <c r="N58" i="18"/>
  <c r="N66" i="18"/>
  <c r="O58" i="18"/>
  <c r="O66" i="18" s="1"/>
  <c r="P59" i="18"/>
  <c r="D60" i="18"/>
  <c r="E60" i="18"/>
  <c r="F60" i="18"/>
  <c r="G60" i="18"/>
  <c r="H60" i="18"/>
  <c r="I60" i="18"/>
  <c r="J60" i="18"/>
  <c r="K60" i="18"/>
  <c r="L60" i="18"/>
  <c r="M60" i="18"/>
  <c r="P60" i="18" s="1"/>
  <c r="N60" i="18"/>
  <c r="O60" i="18"/>
  <c r="D61" i="18"/>
  <c r="E61" i="18"/>
  <c r="F61" i="18"/>
  <c r="G61" i="18"/>
  <c r="H61" i="18"/>
  <c r="I61" i="18"/>
  <c r="J61" i="18"/>
  <c r="K61" i="18"/>
  <c r="L61" i="18"/>
  <c r="M61" i="18"/>
  <c r="N61" i="18"/>
  <c r="O61" i="18"/>
  <c r="D62" i="18"/>
  <c r="E62" i="18"/>
  <c r="F62" i="18"/>
  <c r="G62" i="18"/>
  <c r="H62" i="18"/>
  <c r="I62" i="18"/>
  <c r="P62" i="18" s="1"/>
  <c r="J62" i="18"/>
  <c r="K62" i="18"/>
  <c r="L62" i="18"/>
  <c r="M62" i="18"/>
  <c r="N62" i="18"/>
  <c r="O62" i="18"/>
  <c r="D63" i="18"/>
  <c r="E63" i="18"/>
  <c r="F63" i="18"/>
  <c r="G63" i="18"/>
  <c r="H63" i="18"/>
  <c r="I63" i="18"/>
  <c r="J63" i="18"/>
  <c r="K63" i="18"/>
  <c r="L63" i="18"/>
  <c r="M63" i="18"/>
  <c r="N63" i="18"/>
  <c r="O63" i="18"/>
  <c r="D64" i="18"/>
  <c r="E64" i="18"/>
  <c r="P64" i="18" s="1"/>
  <c r="F64" i="18"/>
  <c r="G64" i="18"/>
  <c r="H64" i="18"/>
  <c r="I64" i="18"/>
  <c r="J64" i="18"/>
  <c r="K64" i="18"/>
  <c r="L64" i="18"/>
  <c r="M64" i="18"/>
  <c r="N64" i="18"/>
  <c r="O64" i="18"/>
  <c r="D65" i="18"/>
  <c r="E65" i="18"/>
  <c r="F65" i="18"/>
  <c r="G65" i="18"/>
  <c r="H65" i="18"/>
  <c r="P65" i="18" s="1"/>
  <c r="I65" i="18"/>
  <c r="J65" i="18"/>
  <c r="K65" i="18"/>
  <c r="L65" i="18"/>
  <c r="M65" i="18"/>
  <c r="N65" i="18"/>
  <c r="O65" i="18"/>
  <c r="T65" i="18"/>
  <c r="V65" i="18"/>
  <c r="X65" i="18"/>
  <c r="H66" i="18"/>
  <c r="J66" i="18"/>
  <c r="L66" i="18"/>
  <c r="P67" i="18"/>
  <c r="P68" i="18"/>
  <c r="P69" i="18"/>
  <c r="P70" i="18"/>
  <c r="P71" i="18"/>
  <c r="P72" i="18"/>
  <c r="P73" i="18"/>
  <c r="D74" i="18"/>
  <c r="D82" i="18"/>
  <c r="E74" i="18"/>
  <c r="E82" i="18" s="1"/>
  <c r="F74" i="18"/>
  <c r="G74" i="18"/>
  <c r="G82" i="18"/>
  <c r="H74" i="18"/>
  <c r="H82" i="18" s="1"/>
  <c r="I74" i="18"/>
  <c r="I82" i="18" s="1"/>
  <c r="J74" i="18"/>
  <c r="J82" i="18" s="1"/>
  <c r="K74" i="18"/>
  <c r="K82" i="18"/>
  <c r="L74" i="18"/>
  <c r="L82" i="18" s="1"/>
  <c r="M74" i="18"/>
  <c r="N74" i="18"/>
  <c r="N82" i="18" s="1"/>
  <c r="O74" i="18"/>
  <c r="O82" i="18"/>
  <c r="P75" i="18"/>
  <c r="D76" i="18"/>
  <c r="P76" i="18" s="1"/>
  <c r="E76" i="18"/>
  <c r="F76" i="18"/>
  <c r="G76" i="18"/>
  <c r="H76" i="18"/>
  <c r="I76" i="18"/>
  <c r="J76" i="18"/>
  <c r="K76" i="18"/>
  <c r="L76" i="18"/>
  <c r="M76" i="18"/>
  <c r="N76" i="18"/>
  <c r="O76" i="18"/>
  <c r="D77" i="18"/>
  <c r="E77" i="18"/>
  <c r="F77" i="18"/>
  <c r="G77" i="18"/>
  <c r="H77" i="18"/>
  <c r="I77" i="18"/>
  <c r="J77" i="18"/>
  <c r="K77" i="18"/>
  <c r="L77" i="18"/>
  <c r="M77" i="18"/>
  <c r="N77" i="18"/>
  <c r="O77" i="18"/>
  <c r="D78" i="18"/>
  <c r="E78" i="18"/>
  <c r="F78" i="18"/>
  <c r="G78" i="18"/>
  <c r="H78" i="18"/>
  <c r="I78" i="18"/>
  <c r="J78" i="18"/>
  <c r="K78" i="18"/>
  <c r="L78" i="18"/>
  <c r="M78" i="18"/>
  <c r="N78" i="18"/>
  <c r="O78" i="18"/>
  <c r="D79" i="18"/>
  <c r="E79" i="18"/>
  <c r="F79" i="18"/>
  <c r="G79" i="18"/>
  <c r="H79" i="18"/>
  <c r="I79" i="18"/>
  <c r="J79" i="18"/>
  <c r="K79" i="18"/>
  <c r="L79" i="18"/>
  <c r="M79" i="18"/>
  <c r="N79" i="18"/>
  <c r="O79" i="18"/>
  <c r="D80" i="18"/>
  <c r="E80" i="18"/>
  <c r="F80" i="18"/>
  <c r="G80" i="18"/>
  <c r="H80" i="18"/>
  <c r="I80" i="18"/>
  <c r="J80" i="18"/>
  <c r="K80" i="18"/>
  <c r="L80" i="18"/>
  <c r="M80" i="18"/>
  <c r="N80" i="18"/>
  <c r="O80" i="18"/>
  <c r="D81" i="18"/>
  <c r="E81" i="18"/>
  <c r="F81" i="18"/>
  <c r="G81" i="18"/>
  <c r="H81" i="18"/>
  <c r="I81" i="18"/>
  <c r="J81" i="18"/>
  <c r="K81" i="18"/>
  <c r="L81" i="18"/>
  <c r="M81" i="18"/>
  <c r="N81" i="18"/>
  <c r="O81" i="18"/>
  <c r="T81" i="18"/>
  <c r="V81" i="18"/>
  <c r="X81" i="18"/>
  <c r="M82" i="18"/>
  <c r="P83" i="18"/>
  <c r="P84" i="18"/>
  <c r="P85" i="18"/>
  <c r="P86" i="18"/>
  <c r="P87" i="18"/>
  <c r="P88" i="18"/>
  <c r="P89" i="18"/>
  <c r="D90" i="18"/>
  <c r="D98" i="18" s="1"/>
  <c r="E90" i="18"/>
  <c r="E98" i="18"/>
  <c r="F90" i="18"/>
  <c r="F98" i="18" s="1"/>
  <c r="G90" i="18"/>
  <c r="G98" i="18" s="1"/>
  <c r="P98" i="18" s="1"/>
  <c r="H90" i="18"/>
  <c r="H98" i="18" s="1"/>
  <c r="I90" i="18"/>
  <c r="I98" i="18" s="1"/>
  <c r="J90" i="18"/>
  <c r="J98" i="18" s="1"/>
  <c r="K90" i="18"/>
  <c r="L90" i="18"/>
  <c r="L98" i="18" s="1"/>
  <c r="M90" i="18"/>
  <c r="M98" i="18" s="1"/>
  <c r="N90" i="18"/>
  <c r="N98" i="18" s="1"/>
  <c r="O90" i="18"/>
  <c r="O98" i="18"/>
  <c r="P91" i="18"/>
  <c r="D92" i="18"/>
  <c r="E92" i="18"/>
  <c r="F92" i="18"/>
  <c r="G92" i="18"/>
  <c r="H92" i="18"/>
  <c r="I92" i="18"/>
  <c r="J92" i="18"/>
  <c r="K92" i="18"/>
  <c r="L92" i="18"/>
  <c r="M92" i="18"/>
  <c r="N92" i="18"/>
  <c r="O92" i="18"/>
  <c r="D93" i="18"/>
  <c r="E93" i="18"/>
  <c r="F93" i="18"/>
  <c r="G93" i="18"/>
  <c r="H93" i="18"/>
  <c r="I93" i="18"/>
  <c r="J93" i="18"/>
  <c r="K93" i="18"/>
  <c r="L93" i="18"/>
  <c r="M93" i="18"/>
  <c r="N93" i="18"/>
  <c r="O93" i="18"/>
  <c r="D94" i="18"/>
  <c r="E94" i="18"/>
  <c r="F94" i="18"/>
  <c r="G94" i="18"/>
  <c r="H94" i="18"/>
  <c r="I94" i="18"/>
  <c r="J94" i="18"/>
  <c r="K94" i="18"/>
  <c r="L94" i="18"/>
  <c r="M94" i="18"/>
  <c r="N94" i="18"/>
  <c r="O94" i="18"/>
  <c r="D95" i="18"/>
  <c r="E95" i="18"/>
  <c r="F95" i="18"/>
  <c r="G95" i="18"/>
  <c r="H95" i="18"/>
  <c r="I95" i="18"/>
  <c r="J95" i="18"/>
  <c r="K95" i="18"/>
  <c r="L95" i="18"/>
  <c r="M95" i="18"/>
  <c r="N95" i="18"/>
  <c r="O95" i="18"/>
  <c r="D96" i="18"/>
  <c r="E96" i="18"/>
  <c r="F96" i="18"/>
  <c r="G96" i="18"/>
  <c r="H96" i="18"/>
  <c r="I96" i="18"/>
  <c r="J96" i="18"/>
  <c r="K96" i="18"/>
  <c r="L96" i="18"/>
  <c r="M96" i="18"/>
  <c r="N96" i="18"/>
  <c r="O96" i="18"/>
  <c r="D97" i="18"/>
  <c r="E97" i="18"/>
  <c r="F97" i="18"/>
  <c r="G97" i="18"/>
  <c r="H97" i="18"/>
  <c r="I97" i="18"/>
  <c r="J97" i="18"/>
  <c r="K97" i="18"/>
  <c r="L97" i="18"/>
  <c r="M97" i="18"/>
  <c r="N97" i="18"/>
  <c r="O97" i="18"/>
  <c r="T97" i="18"/>
  <c r="V97" i="18"/>
  <c r="X97" i="18"/>
  <c r="P99" i="18"/>
  <c r="P100" i="18"/>
  <c r="P101" i="18"/>
  <c r="P102" i="18"/>
  <c r="P103" i="18"/>
  <c r="P104" i="18"/>
  <c r="P105" i="18"/>
  <c r="D106" i="18"/>
  <c r="D114" i="18" s="1"/>
  <c r="E106" i="18"/>
  <c r="E114" i="18" s="1"/>
  <c r="F106" i="18"/>
  <c r="F114" i="18" s="1"/>
  <c r="G106" i="18"/>
  <c r="H106" i="18"/>
  <c r="H114" i="18"/>
  <c r="I106" i="18"/>
  <c r="I114" i="18" s="1"/>
  <c r="J106" i="18"/>
  <c r="J114" i="18" s="1"/>
  <c r="K106" i="18"/>
  <c r="L106" i="18"/>
  <c r="M106" i="18"/>
  <c r="M114" i="18"/>
  <c r="N106" i="18"/>
  <c r="N114" i="18"/>
  <c r="O106" i="18"/>
  <c r="O114" i="18" s="1"/>
  <c r="P107" i="18"/>
  <c r="D108" i="18"/>
  <c r="E108" i="18"/>
  <c r="F108" i="18"/>
  <c r="G108" i="18"/>
  <c r="H108" i="18"/>
  <c r="I108" i="18"/>
  <c r="J108" i="18"/>
  <c r="K108" i="18"/>
  <c r="L108" i="18"/>
  <c r="M108" i="18"/>
  <c r="N108" i="18"/>
  <c r="O108" i="18"/>
  <c r="D109" i="18"/>
  <c r="E109" i="18"/>
  <c r="P109" i="18" s="1"/>
  <c r="F109" i="18"/>
  <c r="G109" i="18"/>
  <c r="H109" i="18"/>
  <c r="I109" i="18"/>
  <c r="J109" i="18"/>
  <c r="K109" i="18"/>
  <c r="L109" i="18"/>
  <c r="M109" i="18"/>
  <c r="N109" i="18"/>
  <c r="O109" i="18"/>
  <c r="D110" i="18"/>
  <c r="E110" i="18"/>
  <c r="F110" i="18"/>
  <c r="G110" i="18"/>
  <c r="H110" i="18"/>
  <c r="I110" i="18"/>
  <c r="J110" i="18"/>
  <c r="K110" i="18"/>
  <c r="L110" i="18"/>
  <c r="M110" i="18"/>
  <c r="N110" i="18"/>
  <c r="O110" i="18"/>
  <c r="D111" i="18"/>
  <c r="E111" i="18"/>
  <c r="F111" i="18"/>
  <c r="G111" i="18"/>
  <c r="H111" i="18"/>
  <c r="I111" i="18"/>
  <c r="J111" i="18"/>
  <c r="K111" i="18"/>
  <c r="L111" i="18"/>
  <c r="M111" i="18"/>
  <c r="N111" i="18"/>
  <c r="O111" i="18"/>
  <c r="D112" i="18"/>
  <c r="E112" i="18"/>
  <c r="F112" i="18"/>
  <c r="G112" i="18"/>
  <c r="H112" i="18"/>
  <c r="I112" i="18"/>
  <c r="J112" i="18"/>
  <c r="K112" i="18"/>
  <c r="L112" i="18"/>
  <c r="M112" i="18"/>
  <c r="N112" i="18"/>
  <c r="P112" i="18"/>
  <c r="O112" i="18"/>
  <c r="D113" i="18"/>
  <c r="E113" i="18"/>
  <c r="F113" i="18"/>
  <c r="G113" i="18"/>
  <c r="H113" i="18"/>
  <c r="I113" i="18"/>
  <c r="J113" i="18"/>
  <c r="K113" i="18"/>
  <c r="L113" i="18"/>
  <c r="M113" i="18"/>
  <c r="N113" i="18"/>
  <c r="O113" i="18"/>
  <c r="K114" i="18"/>
  <c r="L114" i="18"/>
  <c r="P115" i="18"/>
  <c r="D4" i="5"/>
  <c r="D12" i="5" s="1"/>
  <c r="E4" i="5"/>
  <c r="F4" i="5"/>
  <c r="G4" i="5"/>
  <c r="G12" i="5" s="1"/>
  <c r="H4" i="5"/>
  <c r="H12" i="5" s="1"/>
  <c r="I4" i="5"/>
  <c r="I12" i="5"/>
  <c r="J4" i="5"/>
  <c r="J12" i="5" s="1"/>
  <c r="K4" i="5"/>
  <c r="L4" i="5"/>
  <c r="L12" i="5"/>
  <c r="M4" i="5"/>
  <c r="M12" i="5" s="1"/>
  <c r="N4" i="5"/>
  <c r="O4" i="5"/>
  <c r="D5" i="5"/>
  <c r="E5" i="5"/>
  <c r="E13" i="5" s="1"/>
  <c r="P13" i="5" s="1"/>
  <c r="F5" i="5"/>
  <c r="F13" i="5"/>
  <c r="G5" i="5"/>
  <c r="H5" i="5"/>
  <c r="I5" i="5"/>
  <c r="J5" i="5"/>
  <c r="J13" i="5" s="1"/>
  <c r="K5" i="5"/>
  <c r="K13" i="5" s="1"/>
  <c r="L5" i="5"/>
  <c r="L13" i="5"/>
  <c r="M5" i="5"/>
  <c r="M13" i="5" s="1"/>
  <c r="N5" i="5"/>
  <c r="N13" i="5" s="1"/>
  <c r="O5" i="5"/>
  <c r="D6" i="5"/>
  <c r="E6" i="5"/>
  <c r="E14" i="5" s="1"/>
  <c r="F6" i="5"/>
  <c r="F14" i="5"/>
  <c r="G6" i="5"/>
  <c r="G14" i="5" s="1"/>
  <c r="H6" i="5"/>
  <c r="H14" i="5" s="1"/>
  <c r="I6" i="5"/>
  <c r="I14" i="5" s="1"/>
  <c r="J6" i="5"/>
  <c r="J14" i="5" s="1"/>
  <c r="P14" i="5" s="1"/>
  <c r="K6" i="5"/>
  <c r="K14" i="5" s="1"/>
  <c r="L6" i="5"/>
  <c r="M6" i="5"/>
  <c r="N6" i="5"/>
  <c r="N14" i="5" s="1"/>
  <c r="O6" i="5"/>
  <c r="O14" i="5" s="1"/>
  <c r="D7" i="5"/>
  <c r="D15" i="5"/>
  <c r="E7" i="5"/>
  <c r="E15" i="5"/>
  <c r="F7" i="5"/>
  <c r="G7" i="5"/>
  <c r="G15" i="5" s="1"/>
  <c r="H7" i="5"/>
  <c r="I7" i="5"/>
  <c r="J7" i="5"/>
  <c r="J15" i="5" s="1"/>
  <c r="K7" i="5"/>
  <c r="L7" i="5"/>
  <c r="L15" i="5"/>
  <c r="M7" i="5"/>
  <c r="M15" i="5" s="1"/>
  <c r="N7" i="5"/>
  <c r="N15" i="5" s="1"/>
  <c r="O7" i="5"/>
  <c r="D8" i="5"/>
  <c r="D16" i="5" s="1"/>
  <c r="P16" i="5" s="1"/>
  <c r="E8" i="5"/>
  <c r="E16" i="5"/>
  <c r="F8" i="5"/>
  <c r="G8" i="5"/>
  <c r="G16" i="5"/>
  <c r="H8" i="5"/>
  <c r="H16" i="5" s="1"/>
  <c r="I8" i="5"/>
  <c r="I16" i="5" s="1"/>
  <c r="J8" i="5"/>
  <c r="K8" i="5"/>
  <c r="K16" i="5" s="1"/>
  <c r="L8" i="5"/>
  <c r="L16" i="5"/>
  <c r="M8" i="5"/>
  <c r="M16" i="5" s="1"/>
  <c r="N8" i="5"/>
  <c r="O8" i="5"/>
  <c r="O16" i="5"/>
  <c r="D9" i="5"/>
  <c r="E9" i="5"/>
  <c r="F9" i="5"/>
  <c r="G9" i="5"/>
  <c r="G17" i="5"/>
  <c r="H9" i="5"/>
  <c r="H17" i="5" s="1"/>
  <c r="I9" i="5"/>
  <c r="J9" i="5"/>
  <c r="J17" i="5" s="1"/>
  <c r="K9" i="5"/>
  <c r="K17" i="5" s="1"/>
  <c r="L9" i="5"/>
  <c r="L17" i="5"/>
  <c r="M9" i="5"/>
  <c r="N9" i="5"/>
  <c r="N17" i="5" s="1"/>
  <c r="O9" i="5"/>
  <c r="O17" i="5" s="1"/>
  <c r="D11" i="5"/>
  <c r="E11" i="5"/>
  <c r="F11" i="5"/>
  <c r="F19" i="5" s="1"/>
  <c r="G11" i="5"/>
  <c r="G19" i="5" s="1"/>
  <c r="H11" i="5"/>
  <c r="I11" i="5"/>
  <c r="J11" i="5"/>
  <c r="J19" i="5"/>
  <c r="K11" i="5"/>
  <c r="L11" i="5"/>
  <c r="L19" i="5" s="1"/>
  <c r="P19" i="5" s="1"/>
  <c r="Q19" i="5" s="1"/>
  <c r="M11" i="5"/>
  <c r="M19" i="5" s="1"/>
  <c r="N11" i="5"/>
  <c r="O11" i="5"/>
  <c r="O19" i="5" s="1"/>
  <c r="E12" i="5"/>
  <c r="O12" i="5"/>
  <c r="D13" i="5"/>
  <c r="H13" i="5"/>
  <c r="M14" i="5"/>
  <c r="F15" i="5"/>
  <c r="H15" i="5"/>
  <c r="K15" i="5"/>
  <c r="F16" i="5"/>
  <c r="N16" i="5"/>
  <c r="T16" i="5"/>
  <c r="V16" i="5"/>
  <c r="X16" i="5"/>
  <c r="D17" i="5"/>
  <c r="F17" i="5"/>
  <c r="I17" i="5"/>
  <c r="D19" i="5"/>
  <c r="E19" i="5"/>
  <c r="H19" i="5"/>
  <c r="I19" i="5"/>
  <c r="K19" i="5"/>
  <c r="N19" i="5"/>
  <c r="D20" i="5"/>
  <c r="E20" i="5"/>
  <c r="F20" i="5"/>
  <c r="G20" i="5"/>
  <c r="G28" i="5" s="1"/>
  <c r="H20" i="5"/>
  <c r="I20" i="5"/>
  <c r="I28" i="5"/>
  <c r="J20" i="5"/>
  <c r="K20" i="5"/>
  <c r="K28" i="5" s="1"/>
  <c r="L20" i="5"/>
  <c r="L28" i="5" s="1"/>
  <c r="M20" i="5"/>
  <c r="M28" i="5" s="1"/>
  <c r="N20" i="5"/>
  <c r="O20" i="5"/>
  <c r="D21" i="5"/>
  <c r="D29" i="5" s="1"/>
  <c r="E21" i="5"/>
  <c r="E29" i="5" s="1"/>
  <c r="F21" i="5"/>
  <c r="F29" i="5" s="1"/>
  <c r="G21" i="5"/>
  <c r="H21" i="5"/>
  <c r="H29" i="5" s="1"/>
  <c r="I21" i="5"/>
  <c r="J21" i="5"/>
  <c r="J29" i="5" s="1"/>
  <c r="K21" i="5"/>
  <c r="L21" i="5"/>
  <c r="L29" i="5" s="1"/>
  <c r="M21" i="5"/>
  <c r="M29" i="5"/>
  <c r="N21" i="5"/>
  <c r="O21" i="5"/>
  <c r="O29" i="5"/>
  <c r="D22" i="5"/>
  <c r="D30" i="5" s="1"/>
  <c r="E22" i="5"/>
  <c r="E30" i="5" s="1"/>
  <c r="F22" i="5"/>
  <c r="F30" i="5" s="1"/>
  <c r="P30" i="5" s="1"/>
  <c r="G22" i="5"/>
  <c r="H22" i="5"/>
  <c r="H30" i="5" s="1"/>
  <c r="I22" i="5"/>
  <c r="J22" i="5"/>
  <c r="K22" i="5"/>
  <c r="K30" i="5"/>
  <c r="L22" i="5"/>
  <c r="L30" i="5" s="1"/>
  <c r="M22" i="5"/>
  <c r="M30" i="5" s="1"/>
  <c r="N22" i="5"/>
  <c r="N30" i="5" s="1"/>
  <c r="O22" i="5"/>
  <c r="O30" i="5" s="1"/>
  <c r="D23" i="5"/>
  <c r="E23" i="5"/>
  <c r="F23" i="5"/>
  <c r="F31" i="5" s="1"/>
  <c r="G23" i="5"/>
  <c r="G31" i="5" s="1"/>
  <c r="H23" i="5"/>
  <c r="I23" i="5"/>
  <c r="J23" i="5"/>
  <c r="J31" i="5" s="1"/>
  <c r="K23" i="5"/>
  <c r="K31" i="5" s="1"/>
  <c r="L23" i="5"/>
  <c r="L31" i="5" s="1"/>
  <c r="M23" i="5"/>
  <c r="M26" i="5" s="1"/>
  <c r="M34" i="5" s="1"/>
  <c r="N23" i="5"/>
  <c r="O23" i="5"/>
  <c r="D24" i="5"/>
  <c r="E24" i="5"/>
  <c r="E32" i="5" s="1"/>
  <c r="F24" i="5"/>
  <c r="G24" i="5"/>
  <c r="G32" i="5" s="1"/>
  <c r="H24" i="5"/>
  <c r="H32" i="5" s="1"/>
  <c r="I24" i="5"/>
  <c r="J24" i="5"/>
  <c r="K24" i="5"/>
  <c r="K32" i="5"/>
  <c r="L24" i="5"/>
  <c r="M24" i="5"/>
  <c r="M32" i="5" s="1"/>
  <c r="N24" i="5"/>
  <c r="N32" i="5" s="1"/>
  <c r="O24" i="5"/>
  <c r="O32" i="5"/>
  <c r="D25" i="5"/>
  <c r="E25" i="5"/>
  <c r="E33" i="5" s="1"/>
  <c r="F25" i="5"/>
  <c r="F33" i="5" s="1"/>
  <c r="G25" i="5"/>
  <c r="H25" i="5"/>
  <c r="H33" i="5"/>
  <c r="I25" i="5"/>
  <c r="I33" i="5" s="1"/>
  <c r="J25" i="5"/>
  <c r="K25" i="5"/>
  <c r="K33" i="5"/>
  <c r="L25" i="5"/>
  <c r="M25" i="5"/>
  <c r="M33" i="5" s="1"/>
  <c r="N25" i="5"/>
  <c r="N33" i="5" s="1"/>
  <c r="O25" i="5"/>
  <c r="D27" i="5"/>
  <c r="D35" i="5" s="1"/>
  <c r="E27" i="5"/>
  <c r="F27" i="5"/>
  <c r="F35" i="5" s="1"/>
  <c r="G27" i="5"/>
  <c r="G35" i="5" s="1"/>
  <c r="H27" i="5"/>
  <c r="I27" i="5"/>
  <c r="I35" i="5"/>
  <c r="J27" i="5"/>
  <c r="J35" i="5" s="1"/>
  <c r="K27" i="5"/>
  <c r="K35" i="5" s="1"/>
  <c r="L27" i="5"/>
  <c r="L35" i="5"/>
  <c r="M27" i="5"/>
  <c r="M35" i="5" s="1"/>
  <c r="N27" i="5"/>
  <c r="N35" i="5" s="1"/>
  <c r="O27" i="5"/>
  <c r="O35" i="5" s="1"/>
  <c r="D28" i="5"/>
  <c r="E28" i="5"/>
  <c r="F28" i="5"/>
  <c r="N28" i="5"/>
  <c r="O28" i="5"/>
  <c r="I29" i="5"/>
  <c r="K29" i="5"/>
  <c r="N29" i="5"/>
  <c r="G30" i="5"/>
  <c r="I30" i="5"/>
  <c r="J30" i="5"/>
  <c r="D31" i="5"/>
  <c r="H31" i="5"/>
  <c r="I31" i="5"/>
  <c r="N31" i="5"/>
  <c r="O31" i="5"/>
  <c r="F32" i="5"/>
  <c r="I32" i="5"/>
  <c r="J32" i="5"/>
  <c r="J33" i="5"/>
  <c r="L33" i="5"/>
  <c r="T33" i="5"/>
  <c r="V33" i="5"/>
  <c r="X33" i="5"/>
  <c r="H35" i="5"/>
  <c r="D36" i="5"/>
  <c r="D44" i="5" s="1"/>
  <c r="E36" i="5"/>
  <c r="E44" i="5" s="1"/>
  <c r="F36" i="5"/>
  <c r="G36" i="5"/>
  <c r="H36" i="5"/>
  <c r="H44" i="5" s="1"/>
  <c r="I36" i="5"/>
  <c r="J36" i="5"/>
  <c r="K36" i="5"/>
  <c r="K44" i="5" s="1"/>
  <c r="L36" i="5"/>
  <c r="M36" i="5"/>
  <c r="N36" i="5"/>
  <c r="O36" i="5"/>
  <c r="D37" i="5"/>
  <c r="D45" i="5" s="1"/>
  <c r="E37" i="5"/>
  <c r="E45" i="5" s="1"/>
  <c r="F37" i="5"/>
  <c r="G37" i="5"/>
  <c r="H37" i="5"/>
  <c r="I37" i="5"/>
  <c r="J37" i="5"/>
  <c r="K37" i="5"/>
  <c r="K45" i="5" s="1"/>
  <c r="L37" i="5"/>
  <c r="M37" i="5"/>
  <c r="M45" i="5"/>
  <c r="N37" i="5"/>
  <c r="O37" i="5"/>
  <c r="O42" i="5" s="1"/>
  <c r="O50" i="5" s="1"/>
  <c r="D38" i="5"/>
  <c r="D46" i="5"/>
  <c r="E38" i="5"/>
  <c r="E46" i="5" s="1"/>
  <c r="F38" i="5"/>
  <c r="F46" i="5" s="1"/>
  <c r="G38" i="5"/>
  <c r="G46" i="5" s="1"/>
  <c r="H38" i="5"/>
  <c r="I38" i="5"/>
  <c r="J38" i="5"/>
  <c r="J46" i="5" s="1"/>
  <c r="K38" i="5"/>
  <c r="L38" i="5"/>
  <c r="L46" i="5" s="1"/>
  <c r="M38" i="5"/>
  <c r="N38" i="5"/>
  <c r="N46" i="5"/>
  <c r="O38" i="5"/>
  <c r="D39" i="5"/>
  <c r="E39" i="5"/>
  <c r="E47" i="5" s="1"/>
  <c r="F39" i="5"/>
  <c r="F47" i="5" s="1"/>
  <c r="G39" i="5"/>
  <c r="G47" i="5"/>
  <c r="H39" i="5"/>
  <c r="H47" i="5" s="1"/>
  <c r="I39" i="5"/>
  <c r="J39" i="5"/>
  <c r="K39" i="5"/>
  <c r="K47" i="5" s="1"/>
  <c r="L39" i="5"/>
  <c r="L47" i="5" s="1"/>
  <c r="M39" i="5"/>
  <c r="M47" i="5"/>
  <c r="N39" i="5"/>
  <c r="N47" i="5" s="1"/>
  <c r="O39" i="5"/>
  <c r="D40" i="5"/>
  <c r="E40" i="5"/>
  <c r="F40" i="5"/>
  <c r="G40" i="5"/>
  <c r="H40" i="5"/>
  <c r="H48" i="5" s="1"/>
  <c r="I40" i="5"/>
  <c r="J40" i="5"/>
  <c r="J48" i="5" s="1"/>
  <c r="K40" i="5"/>
  <c r="L40" i="5"/>
  <c r="L48" i="5" s="1"/>
  <c r="M40" i="5"/>
  <c r="N40" i="5"/>
  <c r="N48" i="5"/>
  <c r="O40" i="5"/>
  <c r="D41" i="5"/>
  <c r="D49" i="5"/>
  <c r="E41" i="5"/>
  <c r="E49" i="5" s="1"/>
  <c r="F41" i="5"/>
  <c r="F49" i="5" s="1"/>
  <c r="G41" i="5"/>
  <c r="H41" i="5"/>
  <c r="H49" i="5"/>
  <c r="I41" i="5"/>
  <c r="I49" i="5" s="1"/>
  <c r="J41" i="5"/>
  <c r="K41" i="5"/>
  <c r="K49" i="5" s="1"/>
  <c r="P49" i="5" s="1"/>
  <c r="L41" i="5"/>
  <c r="M41" i="5"/>
  <c r="M49" i="5" s="1"/>
  <c r="N41" i="5"/>
  <c r="N49" i="5" s="1"/>
  <c r="O41" i="5"/>
  <c r="D43" i="5"/>
  <c r="D51" i="5" s="1"/>
  <c r="E43" i="5"/>
  <c r="E51" i="5" s="1"/>
  <c r="F43" i="5"/>
  <c r="F51" i="5" s="1"/>
  <c r="G43" i="5"/>
  <c r="G51" i="5" s="1"/>
  <c r="H43" i="5"/>
  <c r="H51" i="5"/>
  <c r="I43" i="5"/>
  <c r="I51" i="5" s="1"/>
  <c r="J43" i="5"/>
  <c r="J51" i="5"/>
  <c r="K43" i="5"/>
  <c r="K51" i="5" s="1"/>
  <c r="L43" i="5"/>
  <c r="L51" i="5" s="1"/>
  <c r="M43" i="5"/>
  <c r="M51" i="5" s="1"/>
  <c r="N43" i="5"/>
  <c r="N51" i="5" s="1"/>
  <c r="O43" i="5"/>
  <c r="O51" i="5" s="1"/>
  <c r="I44" i="5"/>
  <c r="N44" i="5"/>
  <c r="O44" i="5"/>
  <c r="H45" i="5"/>
  <c r="I45" i="5"/>
  <c r="L45" i="5"/>
  <c r="N45" i="5"/>
  <c r="O45" i="5"/>
  <c r="I46" i="5"/>
  <c r="M46" i="5"/>
  <c r="O46" i="5"/>
  <c r="D47" i="5"/>
  <c r="I47" i="5"/>
  <c r="J47" i="5"/>
  <c r="O47" i="5"/>
  <c r="D48" i="5"/>
  <c r="P48" i="5" s="1"/>
  <c r="E48" i="5"/>
  <c r="F48" i="5"/>
  <c r="G48" i="5"/>
  <c r="K48" i="5"/>
  <c r="M48" i="5"/>
  <c r="O48" i="5"/>
  <c r="G49" i="5"/>
  <c r="J49" i="5"/>
  <c r="O49" i="5"/>
  <c r="T49" i="5"/>
  <c r="V49" i="5"/>
  <c r="X49" i="5"/>
  <c r="D52" i="5"/>
  <c r="E52" i="5"/>
  <c r="E60" i="5"/>
  <c r="F52" i="5"/>
  <c r="F60" i="5" s="1"/>
  <c r="G52" i="5"/>
  <c r="H52" i="5"/>
  <c r="I52" i="5"/>
  <c r="J52" i="5"/>
  <c r="K52" i="5"/>
  <c r="K60" i="5" s="1"/>
  <c r="L52" i="5"/>
  <c r="L60" i="5" s="1"/>
  <c r="M52" i="5"/>
  <c r="M60" i="5"/>
  <c r="N52" i="5"/>
  <c r="N60" i="5" s="1"/>
  <c r="O52" i="5"/>
  <c r="D53" i="5"/>
  <c r="D61" i="5" s="1"/>
  <c r="E53" i="5"/>
  <c r="F53" i="5"/>
  <c r="G53" i="5"/>
  <c r="G61" i="5" s="1"/>
  <c r="H53" i="5"/>
  <c r="H61" i="5" s="1"/>
  <c r="I53" i="5"/>
  <c r="J53" i="5"/>
  <c r="K53" i="5"/>
  <c r="K61" i="5" s="1"/>
  <c r="L53" i="5"/>
  <c r="L61" i="5"/>
  <c r="M53" i="5"/>
  <c r="M61" i="5" s="1"/>
  <c r="N53" i="5"/>
  <c r="O53" i="5"/>
  <c r="D54" i="5"/>
  <c r="D62" i="5" s="1"/>
  <c r="E54" i="5"/>
  <c r="E62" i="5" s="1"/>
  <c r="F54" i="5"/>
  <c r="G54" i="5"/>
  <c r="H54" i="5"/>
  <c r="I54" i="5"/>
  <c r="I62" i="5" s="1"/>
  <c r="J54" i="5"/>
  <c r="J62" i="5" s="1"/>
  <c r="K54" i="5"/>
  <c r="L54" i="5"/>
  <c r="M54" i="5"/>
  <c r="N54" i="5"/>
  <c r="O54" i="5"/>
  <c r="O62" i="5" s="1"/>
  <c r="D55" i="5"/>
  <c r="E55" i="5"/>
  <c r="E63" i="5"/>
  <c r="F55" i="5"/>
  <c r="F63" i="5" s="1"/>
  <c r="G55" i="5"/>
  <c r="G63" i="5" s="1"/>
  <c r="H55" i="5"/>
  <c r="H63" i="5" s="1"/>
  <c r="I55" i="5"/>
  <c r="I63" i="5" s="1"/>
  <c r="J55" i="5"/>
  <c r="K55" i="5"/>
  <c r="K63" i="5" s="1"/>
  <c r="L55" i="5"/>
  <c r="L63" i="5" s="1"/>
  <c r="M55" i="5"/>
  <c r="N55" i="5"/>
  <c r="N63" i="5"/>
  <c r="O55" i="5"/>
  <c r="O63" i="5" s="1"/>
  <c r="D56" i="5"/>
  <c r="E56" i="5"/>
  <c r="E64" i="5" s="1"/>
  <c r="P64" i="5" s="1"/>
  <c r="F56" i="5"/>
  <c r="F64" i="5" s="1"/>
  <c r="G56" i="5"/>
  <c r="G64" i="5" s="1"/>
  <c r="H56" i="5"/>
  <c r="H64" i="5" s="1"/>
  <c r="I56" i="5"/>
  <c r="I64" i="5"/>
  <c r="J56" i="5"/>
  <c r="K56" i="5"/>
  <c r="K64" i="5"/>
  <c r="L56" i="5"/>
  <c r="L64" i="5" s="1"/>
  <c r="M56" i="5"/>
  <c r="N56" i="5"/>
  <c r="N64" i="5"/>
  <c r="O56" i="5"/>
  <c r="O64" i="5" s="1"/>
  <c r="D57" i="5"/>
  <c r="D65" i="5" s="1"/>
  <c r="E57" i="5"/>
  <c r="E65" i="5"/>
  <c r="F57" i="5"/>
  <c r="F65" i="5" s="1"/>
  <c r="G57" i="5"/>
  <c r="G65" i="5" s="1"/>
  <c r="H57" i="5"/>
  <c r="H65" i="5" s="1"/>
  <c r="I57" i="5"/>
  <c r="I65" i="5" s="1"/>
  <c r="J57" i="5"/>
  <c r="J65" i="5"/>
  <c r="K57" i="5"/>
  <c r="K65" i="5" s="1"/>
  <c r="L57" i="5"/>
  <c r="M57" i="5"/>
  <c r="M65" i="5" s="1"/>
  <c r="N57" i="5"/>
  <c r="O57" i="5"/>
  <c r="O65" i="5"/>
  <c r="D59" i="5"/>
  <c r="D67" i="5" s="1"/>
  <c r="E59" i="5"/>
  <c r="E67" i="5" s="1"/>
  <c r="F59" i="5"/>
  <c r="G59" i="5"/>
  <c r="G67" i="5" s="1"/>
  <c r="H59" i="5"/>
  <c r="H67" i="5" s="1"/>
  <c r="I59" i="5"/>
  <c r="I67" i="5" s="1"/>
  <c r="P67" i="5" s="1"/>
  <c r="J59" i="5"/>
  <c r="J67" i="5"/>
  <c r="K59" i="5"/>
  <c r="K67" i="5" s="1"/>
  <c r="L59" i="5"/>
  <c r="L67" i="5" s="1"/>
  <c r="M59" i="5"/>
  <c r="M67" i="5"/>
  <c r="N59" i="5"/>
  <c r="N67" i="5" s="1"/>
  <c r="O59" i="5"/>
  <c r="O67" i="5" s="1"/>
  <c r="H60" i="5"/>
  <c r="I60" i="5"/>
  <c r="J60" i="5"/>
  <c r="E61" i="5"/>
  <c r="I61" i="5"/>
  <c r="J61" i="5"/>
  <c r="O61" i="5"/>
  <c r="F62" i="5"/>
  <c r="K62" i="5"/>
  <c r="M62" i="5"/>
  <c r="N62" i="5"/>
  <c r="J63" i="5"/>
  <c r="M63" i="5"/>
  <c r="D64" i="5"/>
  <c r="J64" i="5"/>
  <c r="M64" i="5"/>
  <c r="L65" i="5"/>
  <c r="N65" i="5"/>
  <c r="T65" i="5"/>
  <c r="V65" i="5"/>
  <c r="X65" i="5"/>
  <c r="F67" i="5"/>
  <c r="P68" i="5"/>
  <c r="P69" i="5"/>
  <c r="P70" i="5"/>
  <c r="P71" i="5"/>
  <c r="P72" i="5"/>
  <c r="P73" i="5"/>
  <c r="D74" i="5"/>
  <c r="E74" i="5"/>
  <c r="F74" i="5"/>
  <c r="F82" i="5" s="1"/>
  <c r="G74" i="5"/>
  <c r="G82" i="5" s="1"/>
  <c r="H74" i="5"/>
  <c r="H82" i="5"/>
  <c r="I74" i="5"/>
  <c r="I82" i="5" s="1"/>
  <c r="J74" i="5"/>
  <c r="J82" i="5" s="1"/>
  <c r="K74" i="5"/>
  <c r="K82" i="5" s="1"/>
  <c r="L74" i="5"/>
  <c r="M74" i="5"/>
  <c r="M82" i="5" s="1"/>
  <c r="N74" i="5"/>
  <c r="O74" i="5"/>
  <c r="O82" i="5"/>
  <c r="P75" i="5"/>
  <c r="D76" i="5"/>
  <c r="E76" i="5"/>
  <c r="F76" i="5"/>
  <c r="G76" i="5"/>
  <c r="H76" i="5"/>
  <c r="I76" i="5"/>
  <c r="J76" i="5"/>
  <c r="K76" i="5"/>
  <c r="L76" i="5"/>
  <c r="M76" i="5"/>
  <c r="N76" i="5"/>
  <c r="O76" i="5"/>
  <c r="D77" i="5"/>
  <c r="E77" i="5"/>
  <c r="F77" i="5"/>
  <c r="P77" i="5" s="1"/>
  <c r="G77" i="5"/>
  <c r="H77" i="5"/>
  <c r="I77" i="5"/>
  <c r="J77" i="5"/>
  <c r="K77" i="5"/>
  <c r="L77" i="5"/>
  <c r="M77" i="5"/>
  <c r="N77" i="5"/>
  <c r="O77" i="5"/>
  <c r="D78" i="5"/>
  <c r="E78" i="5"/>
  <c r="F78" i="5"/>
  <c r="G78" i="5"/>
  <c r="H78" i="5"/>
  <c r="I78" i="5"/>
  <c r="J78" i="5"/>
  <c r="K78" i="5"/>
  <c r="L78" i="5"/>
  <c r="M78" i="5"/>
  <c r="N78" i="5"/>
  <c r="P78" i="5" s="1"/>
  <c r="O78" i="5"/>
  <c r="D79" i="5"/>
  <c r="E79" i="5"/>
  <c r="F79" i="5"/>
  <c r="G79" i="5"/>
  <c r="H79" i="5"/>
  <c r="I79" i="5"/>
  <c r="J79" i="5"/>
  <c r="K79" i="5"/>
  <c r="L79" i="5"/>
  <c r="M79" i="5"/>
  <c r="N79" i="5"/>
  <c r="O79" i="5"/>
  <c r="D80" i="5"/>
  <c r="E80" i="5"/>
  <c r="F80" i="5"/>
  <c r="G80" i="5"/>
  <c r="H80" i="5"/>
  <c r="I80" i="5"/>
  <c r="J80" i="5"/>
  <c r="P80" i="5" s="1"/>
  <c r="K80" i="5"/>
  <c r="L80" i="5"/>
  <c r="M80" i="5"/>
  <c r="N80" i="5"/>
  <c r="O80" i="5"/>
  <c r="D81" i="5"/>
  <c r="E81" i="5"/>
  <c r="F81" i="5"/>
  <c r="G81" i="5"/>
  <c r="H81" i="5"/>
  <c r="I81" i="5"/>
  <c r="J81" i="5"/>
  <c r="K81" i="5"/>
  <c r="L81" i="5"/>
  <c r="M81" i="5"/>
  <c r="N81" i="5"/>
  <c r="O81" i="5"/>
  <c r="T81" i="5"/>
  <c r="V81" i="5"/>
  <c r="X81" i="5"/>
  <c r="D82" i="5"/>
  <c r="L82" i="5"/>
  <c r="N82" i="5"/>
  <c r="D83" i="5"/>
  <c r="E83" i="5"/>
  <c r="F83" i="5"/>
  <c r="G83" i="5"/>
  <c r="H83" i="5"/>
  <c r="I83" i="5"/>
  <c r="J83" i="5"/>
  <c r="K83" i="5"/>
  <c r="L83" i="5"/>
  <c r="M83" i="5"/>
  <c r="N83" i="5"/>
  <c r="O83" i="5"/>
  <c r="P84" i="5"/>
  <c r="P85" i="5"/>
  <c r="P86" i="5"/>
  <c r="P87" i="5"/>
  <c r="P88" i="5"/>
  <c r="P89" i="5"/>
  <c r="D90" i="5"/>
  <c r="E90" i="5"/>
  <c r="E98" i="5" s="1"/>
  <c r="F90" i="5"/>
  <c r="F98" i="5"/>
  <c r="G90" i="5"/>
  <c r="G98" i="5" s="1"/>
  <c r="H90" i="5"/>
  <c r="I90" i="5"/>
  <c r="I98" i="5"/>
  <c r="J90" i="5"/>
  <c r="J98" i="5" s="1"/>
  <c r="K90" i="5"/>
  <c r="K98" i="5" s="1"/>
  <c r="L90" i="5"/>
  <c r="L98" i="5" s="1"/>
  <c r="M90" i="5"/>
  <c r="M98" i="5" s="1"/>
  <c r="N90" i="5"/>
  <c r="N98" i="5" s="1"/>
  <c r="O90" i="5"/>
  <c r="O98" i="5" s="1"/>
  <c r="P91" i="5"/>
  <c r="D92" i="5"/>
  <c r="E92" i="5"/>
  <c r="F92" i="5"/>
  <c r="G92" i="5"/>
  <c r="H92" i="5"/>
  <c r="I92" i="5"/>
  <c r="J92" i="5"/>
  <c r="K92" i="5"/>
  <c r="L92" i="5"/>
  <c r="M92" i="5"/>
  <c r="N92" i="5"/>
  <c r="O92" i="5"/>
  <c r="D93" i="5"/>
  <c r="E93" i="5"/>
  <c r="F93" i="5"/>
  <c r="G93" i="5"/>
  <c r="H93" i="5"/>
  <c r="I93" i="5"/>
  <c r="J93" i="5"/>
  <c r="K93" i="5"/>
  <c r="L93" i="5"/>
  <c r="M93" i="5"/>
  <c r="N93" i="5"/>
  <c r="O93" i="5"/>
  <c r="D94" i="5"/>
  <c r="E94" i="5"/>
  <c r="F94" i="5"/>
  <c r="G94" i="5"/>
  <c r="H94" i="5"/>
  <c r="I94" i="5"/>
  <c r="J94" i="5"/>
  <c r="K94" i="5"/>
  <c r="L94" i="5"/>
  <c r="M94" i="5"/>
  <c r="N94" i="5"/>
  <c r="O94" i="5"/>
  <c r="D95" i="5"/>
  <c r="E95" i="5"/>
  <c r="F95" i="5"/>
  <c r="G95" i="5"/>
  <c r="H95" i="5"/>
  <c r="I95" i="5"/>
  <c r="J95" i="5"/>
  <c r="K95" i="5"/>
  <c r="L95" i="5"/>
  <c r="M95" i="5"/>
  <c r="N95" i="5"/>
  <c r="O95" i="5"/>
  <c r="D96" i="5"/>
  <c r="E96" i="5"/>
  <c r="F96" i="5"/>
  <c r="G96" i="5"/>
  <c r="H96" i="5"/>
  <c r="I96" i="5"/>
  <c r="J96" i="5"/>
  <c r="K96" i="5"/>
  <c r="L96" i="5"/>
  <c r="M96" i="5"/>
  <c r="N96" i="5"/>
  <c r="O96" i="5"/>
  <c r="D97" i="5"/>
  <c r="E97" i="5"/>
  <c r="F97" i="5"/>
  <c r="G97" i="5"/>
  <c r="H97" i="5"/>
  <c r="I97" i="5"/>
  <c r="J97" i="5"/>
  <c r="K97" i="5"/>
  <c r="L97" i="5"/>
  <c r="M97" i="5"/>
  <c r="N97" i="5"/>
  <c r="O97" i="5"/>
  <c r="T97" i="5"/>
  <c r="V97" i="5"/>
  <c r="X97" i="5"/>
  <c r="D98" i="5"/>
  <c r="H98" i="5"/>
  <c r="D99" i="5"/>
  <c r="E99" i="5"/>
  <c r="F99" i="5"/>
  <c r="G99" i="5"/>
  <c r="H99" i="5"/>
  <c r="I99" i="5"/>
  <c r="J99" i="5"/>
  <c r="K99" i="5"/>
  <c r="L99" i="5"/>
  <c r="M99" i="5"/>
  <c r="N99" i="5"/>
  <c r="O99" i="5"/>
  <c r="P100" i="5"/>
  <c r="P101" i="5"/>
  <c r="P102" i="5"/>
  <c r="P103" i="5"/>
  <c r="P104" i="5"/>
  <c r="P105" i="5"/>
  <c r="D106" i="5"/>
  <c r="E106" i="5"/>
  <c r="E114" i="5"/>
  <c r="F106" i="5"/>
  <c r="F114" i="5" s="1"/>
  <c r="G106" i="5"/>
  <c r="H106" i="5"/>
  <c r="H114" i="5"/>
  <c r="I106" i="5"/>
  <c r="J106" i="5"/>
  <c r="J114" i="5" s="1"/>
  <c r="K106" i="5"/>
  <c r="K114" i="5" s="1"/>
  <c r="L106" i="5"/>
  <c r="L114" i="5" s="1"/>
  <c r="M106" i="5"/>
  <c r="M114" i="5" s="1"/>
  <c r="N106" i="5"/>
  <c r="N114" i="5" s="1"/>
  <c r="O106" i="5"/>
  <c r="O114" i="5" s="1"/>
  <c r="P107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D111" i="5"/>
  <c r="P111" i="5" s="1"/>
  <c r="E111" i="5"/>
  <c r="F111" i="5"/>
  <c r="G111" i="5"/>
  <c r="H111" i="5"/>
  <c r="I111" i="5"/>
  <c r="J111" i="5"/>
  <c r="K111" i="5"/>
  <c r="L111" i="5"/>
  <c r="M111" i="5"/>
  <c r="N111" i="5"/>
  <c r="O111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D113" i="5"/>
  <c r="E113" i="5"/>
  <c r="P113" i="5" s="1"/>
  <c r="F113" i="5"/>
  <c r="G113" i="5"/>
  <c r="H113" i="5"/>
  <c r="I113" i="5"/>
  <c r="J113" i="5"/>
  <c r="K113" i="5"/>
  <c r="L113" i="5"/>
  <c r="M113" i="5"/>
  <c r="N113" i="5"/>
  <c r="O113" i="5"/>
  <c r="G114" i="5"/>
  <c r="P114" i="5" s="1"/>
  <c r="I114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20" i="5"/>
  <c r="P121" i="5"/>
  <c r="P122" i="5"/>
  <c r="P123" i="5"/>
  <c r="P124" i="5"/>
  <c r="P125" i="5"/>
  <c r="D126" i="5"/>
  <c r="D134" i="5" s="1"/>
  <c r="P134" i="5" s="1"/>
  <c r="E126" i="5"/>
  <c r="E134" i="5" s="1"/>
  <c r="F126" i="5"/>
  <c r="G126" i="5"/>
  <c r="G134" i="5" s="1"/>
  <c r="H126" i="5"/>
  <c r="H134" i="5"/>
  <c r="I126" i="5"/>
  <c r="I134" i="5" s="1"/>
  <c r="J126" i="5"/>
  <c r="J134" i="5"/>
  <c r="K126" i="5"/>
  <c r="L126" i="5"/>
  <c r="L134" i="5" s="1"/>
  <c r="M126" i="5"/>
  <c r="M134" i="5"/>
  <c r="N126" i="5"/>
  <c r="O126" i="5"/>
  <c r="O134" i="5" s="1"/>
  <c r="P127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K134" i="5"/>
  <c r="N134" i="5"/>
  <c r="D135" i="5"/>
  <c r="E135" i="5"/>
  <c r="F135" i="5"/>
  <c r="G135" i="5"/>
  <c r="P135" i="5" s="1"/>
  <c r="H135" i="5"/>
  <c r="I135" i="5"/>
  <c r="J135" i="5"/>
  <c r="K135" i="5"/>
  <c r="L135" i="5"/>
  <c r="M135" i="5"/>
  <c r="N135" i="5"/>
  <c r="O135" i="5"/>
  <c r="P136" i="5"/>
  <c r="P137" i="5"/>
  <c r="P138" i="5"/>
  <c r="P139" i="5"/>
  <c r="P140" i="5"/>
  <c r="P141" i="5"/>
  <c r="D142" i="5"/>
  <c r="E142" i="5"/>
  <c r="E150" i="5" s="1"/>
  <c r="F142" i="5"/>
  <c r="F150" i="5" s="1"/>
  <c r="G142" i="5"/>
  <c r="G150" i="5" s="1"/>
  <c r="H142" i="5"/>
  <c r="I142" i="5"/>
  <c r="J142" i="5"/>
  <c r="J150" i="5" s="1"/>
  <c r="K142" i="5"/>
  <c r="K150" i="5"/>
  <c r="L142" i="5"/>
  <c r="L150" i="5" s="1"/>
  <c r="M142" i="5"/>
  <c r="M150" i="5" s="1"/>
  <c r="N142" i="5"/>
  <c r="N150" i="5"/>
  <c r="O142" i="5"/>
  <c r="O150" i="5"/>
  <c r="P143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D145" i="5"/>
  <c r="P145" i="5" s="1"/>
  <c r="E145" i="5"/>
  <c r="F145" i="5"/>
  <c r="G145" i="5"/>
  <c r="H145" i="5"/>
  <c r="I145" i="5"/>
  <c r="J145" i="5"/>
  <c r="K145" i="5"/>
  <c r="L145" i="5"/>
  <c r="M145" i="5"/>
  <c r="N145" i="5"/>
  <c r="O145" i="5"/>
  <c r="D146" i="5"/>
  <c r="E146" i="5"/>
  <c r="F146" i="5"/>
  <c r="G146" i="5"/>
  <c r="H146" i="5"/>
  <c r="I146" i="5"/>
  <c r="J146" i="5"/>
  <c r="P146" i="5" s="1"/>
  <c r="K146" i="5"/>
  <c r="L146" i="5"/>
  <c r="M146" i="5"/>
  <c r="N146" i="5"/>
  <c r="O146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H150" i="5"/>
  <c r="I150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2" i="5"/>
  <c r="P153" i="5"/>
  <c r="P154" i="5"/>
  <c r="P155" i="5"/>
  <c r="P156" i="5"/>
  <c r="P157" i="5"/>
  <c r="D158" i="5"/>
  <c r="D166" i="5"/>
  <c r="E158" i="5"/>
  <c r="E166" i="5" s="1"/>
  <c r="F158" i="5"/>
  <c r="G158" i="5"/>
  <c r="G166" i="5"/>
  <c r="H158" i="5"/>
  <c r="H166" i="5" s="1"/>
  <c r="I158" i="5"/>
  <c r="I166" i="5" s="1"/>
  <c r="J158" i="5"/>
  <c r="J166" i="5" s="1"/>
  <c r="K158" i="5"/>
  <c r="L158" i="5"/>
  <c r="M158" i="5"/>
  <c r="M166" i="5" s="1"/>
  <c r="N158" i="5"/>
  <c r="O158" i="5"/>
  <c r="O166" i="5"/>
  <c r="P159" i="5"/>
  <c r="D160" i="5"/>
  <c r="P160" i="5" s="1"/>
  <c r="E160" i="5"/>
  <c r="F160" i="5"/>
  <c r="G160" i="5"/>
  <c r="H160" i="5"/>
  <c r="I160" i="5"/>
  <c r="J160" i="5"/>
  <c r="K160" i="5"/>
  <c r="L160" i="5"/>
  <c r="M160" i="5"/>
  <c r="N160" i="5"/>
  <c r="O160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D164" i="5"/>
  <c r="E164" i="5"/>
  <c r="F164" i="5"/>
  <c r="G164" i="5"/>
  <c r="H164" i="5"/>
  <c r="I164" i="5"/>
  <c r="P164" i="5" s="1"/>
  <c r="J164" i="5"/>
  <c r="K164" i="5"/>
  <c r="L164" i="5"/>
  <c r="M164" i="5"/>
  <c r="N164" i="5"/>
  <c r="O164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F166" i="5"/>
  <c r="K166" i="5"/>
  <c r="N166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8" i="5"/>
  <c r="P169" i="5"/>
  <c r="P170" i="5"/>
  <c r="P171" i="5"/>
  <c r="P172" i="5"/>
  <c r="P173" i="5"/>
  <c r="D174" i="5"/>
  <c r="E174" i="5"/>
  <c r="E182" i="5" s="1"/>
  <c r="F174" i="5"/>
  <c r="F182" i="5" s="1"/>
  <c r="G174" i="5"/>
  <c r="G182" i="5" s="1"/>
  <c r="H174" i="5"/>
  <c r="H182" i="5" s="1"/>
  <c r="I174" i="5"/>
  <c r="I182" i="5"/>
  <c r="J174" i="5"/>
  <c r="J182" i="5"/>
  <c r="K174" i="5"/>
  <c r="K182" i="5" s="1"/>
  <c r="L174" i="5"/>
  <c r="L182" i="5"/>
  <c r="M174" i="5"/>
  <c r="N174" i="5"/>
  <c r="N182" i="5" s="1"/>
  <c r="O174" i="5"/>
  <c r="O182" i="5" s="1"/>
  <c r="P175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D179" i="5"/>
  <c r="P179" i="5" s="1"/>
  <c r="E179" i="5"/>
  <c r="F179" i="5"/>
  <c r="G179" i="5"/>
  <c r="H179" i="5"/>
  <c r="I179" i="5"/>
  <c r="J179" i="5"/>
  <c r="K179" i="5"/>
  <c r="L179" i="5"/>
  <c r="M179" i="5"/>
  <c r="N179" i="5"/>
  <c r="O179" i="5"/>
  <c r="D180" i="5"/>
  <c r="E180" i="5"/>
  <c r="F180" i="5"/>
  <c r="G180" i="5"/>
  <c r="H180" i="5"/>
  <c r="I180" i="5"/>
  <c r="J180" i="5"/>
  <c r="K180" i="5"/>
  <c r="P180" i="5" s="1"/>
  <c r="L180" i="5"/>
  <c r="M180" i="5"/>
  <c r="N180" i="5"/>
  <c r="O180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M182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4" i="5"/>
  <c r="P185" i="5"/>
  <c r="P186" i="5"/>
  <c r="P187" i="5"/>
  <c r="P188" i="5"/>
  <c r="P189" i="5"/>
  <c r="D190" i="5"/>
  <c r="D198" i="5"/>
  <c r="E190" i="5"/>
  <c r="F190" i="5"/>
  <c r="F198" i="5"/>
  <c r="G190" i="5"/>
  <c r="G198" i="5" s="1"/>
  <c r="H190" i="5"/>
  <c r="H198" i="5" s="1"/>
  <c r="I190" i="5"/>
  <c r="J190" i="5"/>
  <c r="K190" i="5"/>
  <c r="K198" i="5" s="1"/>
  <c r="L190" i="5"/>
  <c r="L198" i="5" s="1"/>
  <c r="M190" i="5"/>
  <c r="N190" i="5"/>
  <c r="O190" i="5"/>
  <c r="O198" i="5" s="1"/>
  <c r="D192" i="5"/>
  <c r="E192" i="5"/>
  <c r="F192" i="5"/>
  <c r="G192" i="5"/>
  <c r="H192" i="5"/>
  <c r="I192" i="5"/>
  <c r="J192" i="5"/>
  <c r="K192" i="5"/>
  <c r="L192" i="5"/>
  <c r="M192" i="5"/>
  <c r="N192" i="5"/>
  <c r="O192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I198" i="5"/>
  <c r="M198" i="5"/>
  <c r="N198" i="5"/>
  <c r="P199" i="5"/>
  <c r="P200" i="5"/>
  <c r="P201" i="5"/>
  <c r="P202" i="5"/>
  <c r="P203" i="5"/>
  <c r="P204" i="5"/>
  <c r="P205" i="5"/>
  <c r="D206" i="5"/>
  <c r="D214" i="5"/>
  <c r="E206" i="5"/>
  <c r="E214" i="5" s="1"/>
  <c r="F206" i="5"/>
  <c r="G206" i="5"/>
  <c r="H206" i="5"/>
  <c r="H214" i="5"/>
  <c r="I206" i="5"/>
  <c r="J206" i="5"/>
  <c r="K206" i="5"/>
  <c r="L206" i="5"/>
  <c r="L214" i="5" s="1"/>
  <c r="M206" i="5"/>
  <c r="M214" i="5" s="1"/>
  <c r="N206" i="5"/>
  <c r="N214" i="5"/>
  <c r="O206" i="5"/>
  <c r="O214" i="5" s="1"/>
  <c r="D208" i="5"/>
  <c r="P208" i="5" s="1"/>
  <c r="E208" i="5"/>
  <c r="F208" i="5"/>
  <c r="G208" i="5"/>
  <c r="H208" i="5"/>
  <c r="I208" i="5"/>
  <c r="J208" i="5"/>
  <c r="K208" i="5"/>
  <c r="L208" i="5"/>
  <c r="M208" i="5"/>
  <c r="N208" i="5"/>
  <c r="O208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F214" i="5"/>
  <c r="G214" i="5"/>
  <c r="J214" i="5"/>
  <c r="P215" i="5"/>
  <c r="P216" i="5"/>
  <c r="P217" i="5"/>
  <c r="P218" i="5"/>
  <c r="P219" i="5"/>
  <c r="P220" i="5"/>
  <c r="P221" i="5"/>
  <c r="D222" i="5"/>
  <c r="E222" i="5"/>
  <c r="E230" i="5" s="1"/>
  <c r="F222" i="5"/>
  <c r="G222" i="5"/>
  <c r="H222" i="5"/>
  <c r="H230" i="5" s="1"/>
  <c r="I222" i="5"/>
  <c r="I230" i="5"/>
  <c r="J222" i="5"/>
  <c r="J230" i="5" s="1"/>
  <c r="K222" i="5"/>
  <c r="K230" i="5"/>
  <c r="L222" i="5"/>
  <c r="L230" i="5" s="1"/>
  <c r="M222" i="5"/>
  <c r="M230" i="5" s="1"/>
  <c r="N222" i="5"/>
  <c r="O222" i="5"/>
  <c r="O230" i="5" s="1"/>
  <c r="D224" i="5"/>
  <c r="E224" i="5"/>
  <c r="F224" i="5"/>
  <c r="G224" i="5"/>
  <c r="H224" i="5"/>
  <c r="I224" i="5"/>
  <c r="J224" i="5"/>
  <c r="K224" i="5"/>
  <c r="L224" i="5"/>
  <c r="M224" i="5"/>
  <c r="N224" i="5"/>
  <c r="O224" i="5"/>
  <c r="D225" i="5"/>
  <c r="E225" i="5"/>
  <c r="F225" i="5"/>
  <c r="G225" i="5"/>
  <c r="H225" i="5"/>
  <c r="I225" i="5"/>
  <c r="P225" i="5" s="1"/>
  <c r="J225" i="5"/>
  <c r="K225" i="5"/>
  <c r="L225" i="5"/>
  <c r="M225" i="5"/>
  <c r="N225" i="5"/>
  <c r="O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D228" i="5"/>
  <c r="E228" i="5"/>
  <c r="F228" i="5"/>
  <c r="G228" i="5"/>
  <c r="H228" i="5"/>
  <c r="P228" i="5" s="1"/>
  <c r="I228" i="5"/>
  <c r="J228" i="5"/>
  <c r="K228" i="5"/>
  <c r="L228" i="5"/>
  <c r="M228" i="5"/>
  <c r="N228" i="5"/>
  <c r="O228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D230" i="5"/>
  <c r="F230" i="5"/>
  <c r="N230" i="5"/>
  <c r="P231" i="5"/>
  <c r="P236" i="5"/>
  <c r="P237" i="5"/>
  <c r="P238" i="5"/>
  <c r="P239" i="5"/>
  <c r="P240" i="5"/>
  <c r="P241" i="5"/>
  <c r="D242" i="5"/>
  <c r="E242" i="5"/>
  <c r="E250" i="5"/>
  <c r="F242" i="5"/>
  <c r="F250" i="5"/>
  <c r="G242" i="5"/>
  <c r="G250" i="5" s="1"/>
  <c r="H242" i="5"/>
  <c r="H250" i="5" s="1"/>
  <c r="I242" i="5"/>
  <c r="I250" i="5" s="1"/>
  <c r="J242" i="5"/>
  <c r="J250" i="5" s="1"/>
  <c r="K242" i="5"/>
  <c r="K250" i="5" s="1"/>
  <c r="L242" i="5"/>
  <c r="M242" i="5"/>
  <c r="N242" i="5"/>
  <c r="O242" i="5"/>
  <c r="P243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D250" i="5"/>
  <c r="L250" i="5"/>
  <c r="M250" i="5"/>
  <c r="O250" i="5"/>
  <c r="D251" i="5"/>
  <c r="E251" i="5"/>
  <c r="F251" i="5"/>
  <c r="G251" i="5"/>
  <c r="H251" i="5"/>
  <c r="I251" i="5"/>
  <c r="J251" i="5"/>
  <c r="K251" i="5"/>
  <c r="P251" i="5" s="1"/>
  <c r="L251" i="5"/>
  <c r="M251" i="5"/>
  <c r="N251" i="5"/>
  <c r="O251" i="5"/>
  <c r="P252" i="5"/>
  <c r="P253" i="5"/>
  <c r="P254" i="5"/>
  <c r="P255" i="5"/>
  <c r="P256" i="5"/>
  <c r="P257" i="5"/>
  <c r="D258" i="5"/>
  <c r="E258" i="5"/>
  <c r="F258" i="5"/>
  <c r="F266" i="5" s="1"/>
  <c r="G258" i="5"/>
  <c r="G266" i="5"/>
  <c r="H258" i="5"/>
  <c r="H266" i="5" s="1"/>
  <c r="I258" i="5"/>
  <c r="J258" i="5"/>
  <c r="J266" i="5" s="1"/>
  <c r="K258" i="5"/>
  <c r="K266" i="5" s="1"/>
  <c r="L258" i="5"/>
  <c r="M258" i="5"/>
  <c r="M266" i="5" s="1"/>
  <c r="N258" i="5"/>
  <c r="N266" i="5" s="1"/>
  <c r="O258" i="5"/>
  <c r="O266" i="5" s="1"/>
  <c r="P259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D264" i="5"/>
  <c r="E264" i="5"/>
  <c r="F264" i="5"/>
  <c r="G264" i="5"/>
  <c r="H264" i="5"/>
  <c r="P264" i="5" s="1"/>
  <c r="I264" i="5"/>
  <c r="J264" i="5"/>
  <c r="K264" i="5"/>
  <c r="L264" i="5"/>
  <c r="M264" i="5"/>
  <c r="N264" i="5"/>
  <c r="O264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D266" i="5"/>
  <c r="E266" i="5"/>
  <c r="L266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8" i="5"/>
  <c r="P269" i="5"/>
  <c r="P270" i="5"/>
  <c r="P271" i="5"/>
  <c r="P272" i="5"/>
  <c r="P273" i="5"/>
  <c r="D274" i="5"/>
  <c r="D282" i="5" s="1"/>
  <c r="P282" i="5" s="1"/>
  <c r="E274" i="5"/>
  <c r="F274" i="5"/>
  <c r="F282" i="5" s="1"/>
  <c r="G274" i="5"/>
  <c r="G282" i="5" s="1"/>
  <c r="H274" i="5"/>
  <c r="I274" i="5"/>
  <c r="J274" i="5"/>
  <c r="J282" i="5"/>
  <c r="K274" i="5"/>
  <c r="K282" i="5"/>
  <c r="L274" i="5"/>
  <c r="M274" i="5"/>
  <c r="M282" i="5" s="1"/>
  <c r="N274" i="5"/>
  <c r="N282" i="5" s="1"/>
  <c r="O274" i="5"/>
  <c r="O282" i="5" s="1"/>
  <c r="P275" i="5"/>
  <c r="D276" i="5"/>
  <c r="P276" i="5" s="1"/>
  <c r="E276" i="5"/>
  <c r="F276" i="5"/>
  <c r="G276" i="5"/>
  <c r="H276" i="5"/>
  <c r="I276" i="5"/>
  <c r="J276" i="5"/>
  <c r="K276" i="5"/>
  <c r="L276" i="5"/>
  <c r="M276" i="5"/>
  <c r="N276" i="5"/>
  <c r="O276" i="5"/>
  <c r="D277" i="5"/>
  <c r="P277" i="5" s="1"/>
  <c r="E277" i="5"/>
  <c r="F277" i="5"/>
  <c r="G277" i="5"/>
  <c r="H277" i="5"/>
  <c r="I277" i="5"/>
  <c r="J277" i="5"/>
  <c r="K277" i="5"/>
  <c r="L277" i="5"/>
  <c r="M277" i="5"/>
  <c r="N277" i="5"/>
  <c r="O277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D280" i="5"/>
  <c r="E280" i="5"/>
  <c r="F280" i="5"/>
  <c r="G280" i="5"/>
  <c r="H280" i="5"/>
  <c r="I280" i="5"/>
  <c r="J280" i="5"/>
  <c r="K280" i="5"/>
  <c r="L280" i="5"/>
  <c r="P280" i="5" s="1"/>
  <c r="M280" i="5"/>
  <c r="N280" i="5"/>
  <c r="O280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E282" i="5"/>
  <c r="H282" i="5"/>
  <c r="I282" i="5"/>
  <c r="L282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4" i="5"/>
  <c r="P285" i="5"/>
  <c r="P286" i="5"/>
  <c r="P287" i="5"/>
  <c r="P288" i="5"/>
  <c r="P289" i="5"/>
  <c r="D290" i="5"/>
  <c r="E290" i="5"/>
  <c r="F290" i="5"/>
  <c r="F298" i="5"/>
  <c r="G290" i="5"/>
  <c r="G298" i="5" s="1"/>
  <c r="H290" i="5"/>
  <c r="I290" i="5"/>
  <c r="J290" i="5"/>
  <c r="J298" i="5"/>
  <c r="K290" i="5"/>
  <c r="L290" i="5"/>
  <c r="L298" i="5"/>
  <c r="M290" i="5"/>
  <c r="M298" i="5" s="1"/>
  <c r="N290" i="5"/>
  <c r="N298" i="5" s="1"/>
  <c r="O290" i="5"/>
  <c r="O298" i="5" s="1"/>
  <c r="P291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D293" i="5"/>
  <c r="E293" i="5"/>
  <c r="P293" i="5" s="1"/>
  <c r="F293" i="5"/>
  <c r="G293" i="5"/>
  <c r="H293" i="5"/>
  <c r="I293" i="5"/>
  <c r="J293" i="5"/>
  <c r="K293" i="5"/>
  <c r="L293" i="5"/>
  <c r="M293" i="5"/>
  <c r="N293" i="5"/>
  <c r="O293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D296" i="5"/>
  <c r="E296" i="5"/>
  <c r="F296" i="5"/>
  <c r="G296" i="5"/>
  <c r="H296" i="5"/>
  <c r="P296" i="5" s="1"/>
  <c r="I296" i="5"/>
  <c r="J296" i="5"/>
  <c r="K296" i="5"/>
  <c r="L296" i="5"/>
  <c r="M296" i="5"/>
  <c r="N296" i="5"/>
  <c r="O296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D298" i="5"/>
  <c r="E298" i="5"/>
  <c r="H298" i="5"/>
  <c r="I298" i="5"/>
  <c r="K298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300" i="5"/>
  <c r="P301" i="5"/>
  <c r="P302" i="5"/>
  <c r="P303" i="5"/>
  <c r="P304" i="5"/>
  <c r="P305" i="5"/>
  <c r="D306" i="5"/>
  <c r="D314" i="5" s="1"/>
  <c r="E306" i="5"/>
  <c r="E314" i="5" s="1"/>
  <c r="F306" i="5"/>
  <c r="G306" i="5"/>
  <c r="G314" i="5"/>
  <c r="H306" i="5"/>
  <c r="I306" i="5"/>
  <c r="I314" i="5"/>
  <c r="J306" i="5"/>
  <c r="J314" i="5" s="1"/>
  <c r="K306" i="5"/>
  <c r="K314" i="5" s="1"/>
  <c r="L306" i="5"/>
  <c r="M306" i="5"/>
  <c r="N306" i="5"/>
  <c r="N314" i="5" s="1"/>
  <c r="O306" i="5"/>
  <c r="O314" i="5" s="1"/>
  <c r="D308" i="5"/>
  <c r="E308" i="5"/>
  <c r="F308" i="5"/>
  <c r="G308" i="5"/>
  <c r="H308" i="5"/>
  <c r="I308" i="5"/>
  <c r="J308" i="5"/>
  <c r="K308" i="5"/>
  <c r="L308" i="5"/>
  <c r="M308" i="5"/>
  <c r="N308" i="5"/>
  <c r="O308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D310" i="5"/>
  <c r="E310" i="5"/>
  <c r="P310" i="5" s="1"/>
  <c r="F310" i="5"/>
  <c r="G310" i="5"/>
  <c r="H310" i="5"/>
  <c r="I310" i="5"/>
  <c r="J310" i="5"/>
  <c r="K310" i="5"/>
  <c r="L310" i="5"/>
  <c r="M310" i="5"/>
  <c r="N310" i="5"/>
  <c r="O310" i="5"/>
  <c r="D311" i="5"/>
  <c r="E311" i="5"/>
  <c r="F311" i="5"/>
  <c r="G311" i="5"/>
  <c r="H311" i="5"/>
  <c r="I311" i="5"/>
  <c r="J311" i="5"/>
  <c r="K311" i="5"/>
  <c r="L311" i="5"/>
  <c r="P311" i="5" s="1"/>
  <c r="M311" i="5"/>
  <c r="N311" i="5"/>
  <c r="O311" i="5"/>
  <c r="D312" i="5"/>
  <c r="E312" i="5"/>
  <c r="F312" i="5"/>
  <c r="G312" i="5"/>
  <c r="H312" i="5"/>
  <c r="I312" i="5"/>
  <c r="J312" i="5"/>
  <c r="K312" i="5"/>
  <c r="L312" i="5"/>
  <c r="M312" i="5"/>
  <c r="N312" i="5"/>
  <c r="O312" i="5"/>
  <c r="D313" i="5"/>
  <c r="E313" i="5"/>
  <c r="F313" i="5"/>
  <c r="G313" i="5"/>
  <c r="H313" i="5"/>
  <c r="I313" i="5"/>
  <c r="J313" i="5"/>
  <c r="K313" i="5"/>
  <c r="L313" i="5"/>
  <c r="M313" i="5"/>
  <c r="N313" i="5"/>
  <c r="O313" i="5"/>
  <c r="H314" i="5"/>
  <c r="L314" i="5"/>
  <c r="M314" i="5"/>
  <c r="P315" i="5"/>
  <c r="P316" i="5"/>
  <c r="P317" i="5"/>
  <c r="P318" i="5"/>
  <c r="P319" i="5"/>
  <c r="P320" i="5"/>
  <c r="P321" i="5"/>
  <c r="D322" i="5"/>
  <c r="E322" i="5"/>
  <c r="E330" i="5"/>
  <c r="F322" i="5"/>
  <c r="G322" i="5"/>
  <c r="G330" i="5" s="1"/>
  <c r="H322" i="5"/>
  <c r="I322" i="5"/>
  <c r="I330" i="5"/>
  <c r="J322" i="5"/>
  <c r="J330" i="5" s="1"/>
  <c r="K322" i="5"/>
  <c r="K330" i="5"/>
  <c r="L322" i="5"/>
  <c r="L330" i="5" s="1"/>
  <c r="M322" i="5"/>
  <c r="N322" i="5"/>
  <c r="N330" i="5" s="1"/>
  <c r="O322" i="5"/>
  <c r="O330" i="5" s="1"/>
  <c r="D324" i="5"/>
  <c r="P324" i="5" s="1"/>
  <c r="E324" i="5"/>
  <c r="F324" i="5"/>
  <c r="G324" i="5"/>
  <c r="H324" i="5"/>
  <c r="I324" i="5"/>
  <c r="J324" i="5"/>
  <c r="K324" i="5"/>
  <c r="L324" i="5"/>
  <c r="M324" i="5"/>
  <c r="N324" i="5"/>
  <c r="O324" i="5"/>
  <c r="D325" i="5"/>
  <c r="E325" i="5"/>
  <c r="P325" i="5" s="1"/>
  <c r="F325" i="5"/>
  <c r="G325" i="5"/>
  <c r="H325" i="5"/>
  <c r="I325" i="5"/>
  <c r="J325" i="5"/>
  <c r="K325" i="5"/>
  <c r="L325" i="5"/>
  <c r="M325" i="5"/>
  <c r="N325" i="5"/>
  <c r="O325" i="5"/>
  <c r="D326" i="5"/>
  <c r="E326" i="5"/>
  <c r="F326" i="5"/>
  <c r="G326" i="5"/>
  <c r="H326" i="5"/>
  <c r="I326" i="5"/>
  <c r="J326" i="5"/>
  <c r="K326" i="5"/>
  <c r="L326" i="5"/>
  <c r="M326" i="5"/>
  <c r="P326" i="5" s="1"/>
  <c r="N326" i="5"/>
  <c r="O326" i="5"/>
  <c r="D327" i="5"/>
  <c r="E327" i="5"/>
  <c r="F327" i="5"/>
  <c r="G327" i="5"/>
  <c r="H327" i="5"/>
  <c r="I327" i="5"/>
  <c r="J327" i="5"/>
  <c r="K327" i="5"/>
  <c r="L327" i="5"/>
  <c r="M327" i="5"/>
  <c r="N327" i="5"/>
  <c r="O327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D329" i="5"/>
  <c r="E329" i="5"/>
  <c r="F329" i="5"/>
  <c r="G329" i="5"/>
  <c r="H329" i="5"/>
  <c r="I329" i="5"/>
  <c r="J329" i="5"/>
  <c r="K329" i="5"/>
  <c r="L329" i="5"/>
  <c r="M329" i="5"/>
  <c r="N329" i="5"/>
  <c r="O329" i="5"/>
  <c r="F330" i="5"/>
  <c r="H330" i="5"/>
  <c r="M330" i="5"/>
  <c r="P331" i="5"/>
  <c r="P332" i="5"/>
  <c r="P333" i="5"/>
  <c r="P334" i="5"/>
  <c r="P335" i="5"/>
  <c r="P336" i="5"/>
  <c r="P337" i="5"/>
  <c r="D338" i="5"/>
  <c r="D346" i="5" s="1"/>
  <c r="E338" i="5"/>
  <c r="E346" i="5" s="1"/>
  <c r="F338" i="5"/>
  <c r="F346" i="5"/>
  <c r="G338" i="5"/>
  <c r="G346" i="5" s="1"/>
  <c r="H338" i="5"/>
  <c r="H346" i="5" s="1"/>
  <c r="I338" i="5"/>
  <c r="J338" i="5"/>
  <c r="J346" i="5" s="1"/>
  <c r="K338" i="5"/>
  <c r="K346" i="5" s="1"/>
  <c r="L338" i="5"/>
  <c r="L346" i="5" s="1"/>
  <c r="M338" i="5"/>
  <c r="M346" i="5"/>
  <c r="N338" i="5"/>
  <c r="N346" i="5" s="1"/>
  <c r="O338" i="5"/>
  <c r="D340" i="5"/>
  <c r="E340" i="5"/>
  <c r="F340" i="5"/>
  <c r="G340" i="5"/>
  <c r="H340" i="5"/>
  <c r="I340" i="5"/>
  <c r="J340" i="5"/>
  <c r="K340" i="5"/>
  <c r="L340" i="5"/>
  <c r="M340" i="5"/>
  <c r="N340" i="5"/>
  <c r="O340" i="5"/>
  <c r="D341" i="5"/>
  <c r="E341" i="5"/>
  <c r="F341" i="5"/>
  <c r="G341" i="5"/>
  <c r="H341" i="5"/>
  <c r="I341" i="5"/>
  <c r="J341" i="5"/>
  <c r="K341" i="5"/>
  <c r="L341" i="5"/>
  <c r="M341" i="5"/>
  <c r="N341" i="5"/>
  <c r="O341" i="5"/>
  <c r="D342" i="5"/>
  <c r="E342" i="5"/>
  <c r="F342" i="5"/>
  <c r="G342" i="5"/>
  <c r="H342" i="5"/>
  <c r="I342" i="5"/>
  <c r="J342" i="5"/>
  <c r="K342" i="5"/>
  <c r="L342" i="5"/>
  <c r="M342" i="5"/>
  <c r="N342" i="5"/>
  <c r="O342" i="5"/>
  <c r="D343" i="5"/>
  <c r="E343" i="5"/>
  <c r="F343" i="5"/>
  <c r="G343" i="5"/>
  <c r="H343" i="5"/>
  <c r="I343" i="5"/>
  <c r="J343" i="5"/>
  <c r="K343" i="5"/>
  <c r="L343" i="5"/>
  <c r="M343" i="5"/>
  <c r="N343" i="5"/>
  <c r="O343" i="5"/>
  <c r="D344" i="5"/>
  <c r="E344" i="5"/>
  <c r="P344" i="5" s="1"/>
  <c r="F344" i="5"/>
  <c r="G344" i="5"/>
  <c r="H344" i="5"/>
  <c r="I344" i="5"/>
  <c r="J344" i="5"/>
  <c r="K344" i="5"/>
  <c r="L344" i="5"/>
  <c r="M344" i="5"/>
  <c r="N344" i="5"/>
  <c r="O344" i="5"/>
  <c r="D345" i="5"/>
  <c r="E345" i="5"/>
  <c r="F345" i="5"/>
  <c r="G345" i="5"/>
  <c r="H345" i="5"/>
  <c r="I345" i="5"/>
  <c r="J345" i="5"/>
  <c r="K345" i="5"/>
  <c r="L345" i="5"/>
  <c r="M345" i="5"/>
  <c r="N345" i="5"/>
  <c r="O345" i="5"/>
  <c r="I346" i="5"/>
  <c r="O346" i="5"/>
  <c r="P347" i="5"/>
  <c r="D4" i="21"/>
  <c r="E4" i="21"/>
  <c r="E12" i="21"/>
  <c r="F4" i="21"/>
  <c r="F12" i="21" s="1"/>
  <c r="G4" i="21"/>
  <c r="H4" i="21"/>
  <c r="H12" i="21" s="1"/>
  <c r="I4" i="21"/>
  <c r="J4" i="21"/>
  <c r="J12" i="21" s="1"/>
  <c r="K4" i="21"/>
  <c r="L4" i="21"/>
  <c r="M4" i="21"/>
  <c r="M12" i="21"/>
  <c r="N4" i="21"/>
  <c r="N12" i="21" s="1"/>
  <c r="O4" i="21"/>
  <c r="O12" i="21" s="1"/>
  <c r="D5" i="21"/>
  <c r="D13" i="21" s="1"/>
  <c r="E5" i="21"/>
  <c r="E13" i="21"/>
  <c r="F5" i="21"/>
  <c r="G5" i="21"/>
  <c r="G13" i="21" s="1"/>
  <c r="H5" i="21"/>
  <c r="I5" i="21"/>
  <c r="J5" i="21"/>
  <c r="K5" i="21"/>
  <c r="L5" i="21"/>
  <c r="L13" i="21"/>
  <c r="M5" i="21"/>
  <c r="M13" i="21" s="1"/>
  <c r="N5" i="21"/>
  <c r="O5" i="21"/>
  <c r="O13" i="21"/>
  <c r="D6" i="21"/>
  <c r="D14" i="21" s="1"/>
  <c r="E6" i="21"/>
  <c r="E14" i="21"/>
  <c r="F6" i="21"/>
  <c r="G6" i="21"/>
  <c r="H6" i="21"/>
  <c r="H14" i="21" s="1"/>
  <c r="I6" i="21"/>
  <c r="I14" i="21" s="1"/>
  <c r="J6" i="21"/>
  <c r="J14" i="21" s="1"/>
  <c r="K6" i="21"/>
  <c r="K14" i="21"/>
  <c r="L6" i="21"/>
  <c r="M6" i="21"/>
  <c r="M14" i="21"/>
  <c r="N6" i="21"/>
  <c r="N14" i="21" s="1"/>
  <c r="O6" i="21"/>
  <c r="O14" i="21" s="1"/>
  <c r="D7" i="21"/>
  <c r="D15" i="21" s="1"/>
  <c r="E7" i="21"/>
  <c r="F7" i="21"/>
  <c r="F15" i="21" s="1"/>
  <c r="G7" i="21"/>
  <c r="G15" i="21" s="1"/>
  <c r="H7" i="21"/>
  <c r="I7" i="21"/>
  <c r="I15" i="21"/>
  <c r="J7" i="21"/>
  <c r="K7" i="21"/>
  <c r="L7" i="21"/>
  <c r="L15" i="21"/>
  <c r="M7" i="21"/>
  <c r="N7" i="21"/>
  <c r="N15" i="21"/>
  <c r="O7" i="21"/>
  <c r="D8" i="21"/>
  <c r="D16" i="21" s="1"/>
  <c r="E8" i="21"/>
  <c r="F8" i="21"/>
  <c r="F16" i="21" s="1"/>
  <c r="G8" i="21"/>
  <c r="G16" i="21" s="1"/>
  <c r="H8" i="21"/>
  <c r="H16" i="21" s="1"/>
  <c r="I8" i="21"/>
  <c r="I16" i="21" s="1"/>
  <c r="J8" i="21"/>
  <c r="J16" i="21" s="1"/>
  <c r="K8" i="21"/>
  <c r="K16" i="21"/>
  <c r="L8" i="21"/>
  <c r="M8" i="21"/>
  <c r="M16" i="21" s="1"/>
  <c r="N8" i="21"/>
  <c r="N16" i="21"/>
  <c r="O8" i="21"/>
  <c r="D9" i="21"/>
  <c r="E9" i="21"/>
  <c r="F9" i="21"/>
  <c r="F17" i="21" s="1"/>
  <c r="G9" i="21"/>
  <c r="G17" i="21" s="1"/>
  <c r="H9" i="21"/>
  <c r="I9" i="21"/>
  <c r="I17" i="21" s="1"/>
  <c r="J9" i="21"/>
  <c r="J17" i="21" s="1"/>
  <c r="K9" i="21"/>
  <c r="K17" i="21"/>
  <c r="L9" i="21"/>
  <c r="L17" i="21"/>
  <c r="M9" i="21"/>
  <c r="M17" i="21"/>
  <c r="N9" i="21"/>
  <c r="N17" i="21" s="1"/>
  <c r="O9" i="21"/>
  <c r="D11" i="21"/>
  <c r="D19" i="21" s="1"/>
  <c r="E11" i="21"/>
  <c r="E19" i="21"/>
  <c r="F11" i="21"/>
  <c r="G11" i="21"/>
  <c r="G19" i="21"/>
  <c r="H11" i="21"/>
  <c r="H19" i="21" s="1"/>
  <c r="I11" i="21"/>
  <c r="I19" i="21" s="1"/>
  <c r="J11" i="21"/>
  <c r="J19" i="21" s="1"/>
  <c r="K11" i="21"/>
  <c r="K19" i="21" s="1"/>
  <c r="L11" i="21"/>
  <c r="L19" i="21"/>
  <c r="M11" i="21"/>
  <c r="M19" i="21" s="1"/>
  <c r="N11" i="21"/>
  <c r="O11" i="21"/>
  <c r="O19" i="21" s="1"/>
  <c r="H13" i="21"/>
  <c r="I13" i="21"/>
  <c r="K13" i="21"/>
  <c r="F14" i="21"/>
  <c r="G14" i="21"/>
  <c r="L14" i="21"/>
  <c r="J15" i="21"/>
  <c r="K15" i="21"/>
  <c r="O16" i="21"/>
  <c r="T16" i="21"/>
  <c r="V16" i="21"/>
  <c r="X16" i="21"/>
  <c r="E17" i="21"/>
  <c r="H17" i="21"/>
  <c r="O17" i="21"/>
  <c r="F19" i="21"/>
  <c r="D20" i="21"/>
  <c r="D28" i="21" s="1"/>
  <c r="E20" i="21"/>
  <c r="E28" i="21" s="1"/>
  <c r="F20" i="21"/>
  <c r="G20" i="21"/>
  <c r="H20" i="21"/>
  <c r="I20" i="21"/>
  <c r="J20" i="21"/>
  <c r="K20" i="21"/>
  <c r="L20" i="21"/>
  <c r="L28" i="21" s="1"/>
  <c r="M20" i="21"/>
  <c r="N20" i="21"/>
  <c r="O20" i="21"/>
  <c r="O28" i="21" s="1"/>
  <c r="D21" i="21"/>
  <c r="E21" i="21"/>
  <c r="F21" i="21"/>
  <c r="F29" i="21"/>
  <c r="G21" i="21"/>
  <c r="G29" i="21" s="1"/>
  <c r="H21" i="21"/>
  <c r="H29" i="21"/>
  <c r="I21" i="21"/>
  <c r="J21" i="21"/>
  <c r="K21" i="21"/>
  <c r="K29" i="21" s="1"/>
  <c r="L21" i="21"/>
  <c r="M21" i="21"/>
  <c r="M29" i="21" s="1"/>
  <c r="N21" i="21"/>
  <c r="N29" i="21" s="1"/>
  <c r="O21" i="21"/>
  <c r="O29" i="21" s="1"/>
  <c r="D22" i="21"/>
  <c r="E22" i="21"/>
  <c r="E30" i="21" s="1"/>
  <c r="F22" i="21"/>
  <c r="G22" i="21"/>
  <c r="H22" i="21"/>
  <c r="I22" i="21"/>
  <c r="I30" i="21" s="1"/>
  <c r="J22" i="21"/>
  <c r="K22" i="21"/>
  <c r="L22" i="21"/>
  <c r="L30" i="21"/>
  <c r="M22" i="21"/>
  <c r="M30" i="21"/>
  <c r="N22" i="21"/>
  <c r="N30" i="21" s="1"/>
  <c r="O22" i="21"/>
  <c r="O30" i="21"/>
  <c r="D23" i="21"/>
  <c r="D31" i="21" s="1"/>
  <c r="E23" i="21"/>
  <c r="F23" i="21"/>
  <c r="F31" i="21" s="1"/>
  <c r="G23" i="21"/>
  <c r="H23" i="21"/>
  <c r="H26" i="21"/>
  <c r="H34" i="21" s="1"/>
  <c r="H31" i="21"/>
  <c r="I23" i="21"/>
  <c r="I31" i="21" s="1"/>
  <c r="J23" i="21"/>
  <c r="J31" i="21" s="1"/>
  <c r="K23" i="21"/>
  <c r="K31" i="21"/>
  <c r="L23" i="21"/>
  <c r="L31" i="21" s="1"/>
  <c r="M23" i="21"/>
  <c r="M31" i="21" s="1"/>
  <c r="N23" i="21"/>
  <c r="N31" i="21"/>
  <c r="O23" i="21"/>
  <c r="D24" i="21"/>
  <c r="D32" i="21"/>
  <c r="E24" i="21"/>
  <c r="E32" i="21" s="1"/>
  <c r="F24" i="21"/>
  <c r="F32" i="21" s="1"/>
  <c r="G24" i="21"/>
  <c r="G32" i="21" s="1"/>
  <c r="H24" i="21"/>
  <c r="I24" i="21"/>
  <c r="I32" i="21"/>
  <c r="J24" i="21"/>
  <c r="J32" i="21" s="1"/>
  <c r="K24" i="21"/>
  <c r="L24" i="21"/>
  <c r="M24" i="21"/>
  <c r="N24" i="21"/>
  <c r="O24" i="21"/>
  <c r="D25" i="21"/>
  <c r="E25" i="21"/>
  <c r="E33" i="21" s="1"/>
  <c r="F25" i="21"/>
  <c r="F33" i="21" s="1"/>
  <c r="G25" i="21"/>
  <c r="G33" i="21" s="1"/>
  <c r="H25" i="21"/>
  <c r="H33" i="21" s="1"/>
  <c r="I25" i="21"/>
  <c r="I33" i="21"/>
  <c r="J25" i="21"/>
  <c r="K25" i="21"/>
  <c r="K33" i="21"/>
  <c r="L25" i="21"/>
  <c r="L33" i="21" s="1"/>
  <c r="M25" i="21"/>
  <c r="M33" i="21" s="1"/>
  <c r="N25" i="21"/>
  <c r="O25" i="21"/>
  <c r="O33" i="21" s="1"/>
  <c r="P27" i="21"/>
  <c r="G28" i="21"/>
  <c r="H28" i="21"/>
  <c r="J28" i="21"/>
  <c r="E29" i="21"/>
  <c r="J29" i="21"/>
  <c r="F30" i="21"/>
  <c r="G30" i="21"/>
  <c r="E31" i="21"/>
  <c r="H32" i="21"/>
  <c r="K32" i="21"/>
  <c r="L32" i="21"/>
  <c r="M32" i="21"/>
  <c r="N32" i="21"/>
  <c r="O32" i="21"/>
  <c r="J33" i="21"/>
  <c r="N33" i="21"/>
  <c r="T33" i="21"/>
  <c r="V33" i="21"/>
  <c r="X33" i="21"/>
  <c r="D35" i="21"/>
  <c r="E35" i="21"/>
  <c r="F35" i="21"/>
  <c r="G35" i="21"/>
  <c r="H35" i="21"/>
  <c r="I35" i="21"/>
  <c r="J35" i="21"/>
  <c r="K35" i="21"/>
  <c r="L35" i="21"/>
  <c r="M35" i="21"/>
  <c r="N35" i="21"/>
  <c r="O35" i="21"/>
  <c r="D36" i="21"/>
  <c r="D42" i="21" s="1"/>
  <c r="E36" i="21"/>
  <c r="F36" i="21"/>
  <c r="F44" i="21" s="1"/>
  <c r="G36" i="21"/>
  <c r="H36" i="21"/>
  <c r="I36" i="21"/>
  <c r="J36" i="21"/>
  <c r="K36" i="21"/>
  <c r="K44" i="21"/>
  <c r="L36" i="21"/>
  <c r="L44" i="21" s="1"/>
  <c r="M36" i="21"/>
  <c r="N36" i="21"/>
  <c r="O36" i="21"/>
  <c r="O44" i="21"/>
  <c r="D37" i="21"/>
  <c r="D45" i="21" s="1"/>
  <c r="E37" i="21"/>
  <c r="F37" i="21"/>
  <c r="F45" i="21" s="1"/>
  <c r="G37" i="21"/>
  <c r="G45" i="21" s="1"/>
  <c r="H37" i="21"/>
  <c r="H45" i="21"/>
  <c r="I37" i="21"/>
  <c r="J37" i="21"/>
  <c r="K37" i="21"/>
  <c r="K45" i="21"/>
  <c r="L37" i="21"/>
  <c r="L45" i="21" s="1"/>
  <c r="M37" i="21"/>
  <c r="M45" i="21"/>
  <c r="N37" i="21"/>
  <c r="N45" i="21"/>
  <c r="O37" i="21"/>
  <c r="D38" i="21"/>
  <c r="D46" i="21" s="1"/>
  <c r="E38" i="21"/>
  <c r="E46" i="21" s="1"/>
  <c r="F38" i="21"/>
  <c r="G38" i="21"/>
  <c r="H38" i="21"/>
  <c r="I38" i="21"/>
  <c r="I46" i="21" s="1"/>
  <c r="J38" i="21"/>
  <c r="K38" i="21"/>
  <c r="K46" i="21"/>
  <c r="L38" i="21"/>
  <c r="L46" i="21" s="1"/>
  <c r="M38" i="21"/>
  <c r="N38" i="21"/>
  <c r="N46" i="21"/>
  <c r="O38" i="21"/>
  <c r="D39" i="21"/>
  <c r="D47" i="21" s="1"/>
  <c r="E39" i="21"/>
  <c r="E47" i="21"/>
  <c r="F39" i="21"/>
  <c r="F47" i="21" s="1"/>
  <c r="G39" i="21"/>
  <c r="G47" i="21" s="1"/>
  <c r="H39" i="21"/>
  <c r="H47" i="21" s="1"/>
  <c r="I39" i="21"/>
  <c r="I47" i="21" s="1"/>
  <c r="J39" i="21"/>
  <c r="K39" i="21"/>
  <c r="K47" i="21" s="1"/>
  <c r="L39" i="21"/>
  <c r="L47" i="21"/>
  <c r="M39" i="21"/>
  <c r="N39" i="21"/>
  <c r="N47" i="21" s="1"/>
  <c r="O39" i="21"/>
  <c r="O47" i="21"/>
  <c r="D40" i="21"/>
  <c r="E40" i="21"/>
  <c r="F40" i="21"/>
  <c r="F48" i="21"/>
  <c r="G40" i="21"/>
  <c r="G48" i="21" s="1"/>
  <c r="H40" i="21"/>
  <c r="I40" i="21"/>
  <c r="I48" i="21" s="1"/>
  <c r="J40" i="21"/>
  <c r="K40" i="21"/>
  <c r="K48" i="21" s="1"/>
  <c r="L40" i="21"/>
  <c r="L48" i="21"/>
  <c r="M40" i="21"/>
  <c r="M48" i="21"/>
  <c r="N40" i="21"/>
  <c r="N48" i="21" s="1"/>
  <c r="O40" i="21"/>
  <c r="O48" i="21" s="1"/>
  <c r="D41" i="21"/>
  <c r="E41" i="21"/>
  <c r="F41" i="21"/>
  <c r="G41" i="21"/>
  <c r="G49" i="21" s="1"/>
  <c r="H41" i="21"/>
  <c r="I41" i="21"/>
  <c r="J41" i="21"/>
  <c r="K41" i="21"/>
  <c r="L41" i="21"/>
  <c r="L49" i="21"/>
  <c r="M41" i="21"/>
  <c r="M49" i="21" s="1"/>
  <c r="N41" i="21"/>
  <c r="N49" i="21" s="1"/>
  <c r="O41" i="21"/>
  <c r="D43" i="21"/>
  <c r="D51" i="21"/>
  <c r="E43" i="21"/>
  <c r="E51" i="21" s="1"/>
  <c r="F43" i="21"/>
  <c r="F51" i="21" s="1"/>
  <c r="G43" i="21"/>
  <c r="G51" i="21" s="1"/>
  <c r="H43" i="21"/>
  <c r="H51" i="21" s="1"/>
  <c r="I43" i="21"/>
  <c r="I51" i="21" s="1"/>
  <c r="J43" i="21"/>
  <c r="J51" i="21" s="1"/>
  <c r="K43" i="21"/>
  <c r="K51" i="21" s="1"/>
  <c r="L43" i="21"/>
  <c r="L51" i="21" s="1"/>
  <c r="M43" i="21"/>
  <c r="M51" i="21" s="1"/>
  <c r="N43" i="21"/>
  <c r="N51" i="21"/>
  <c r="O43" i="21"/>
  <c r="G44" i="21"/>
  <c r="H44" i="21"/>
  <c r="J44" i="21"/>
  <c r="I45" i="21"/>
  <c r="J45" i="21"/>
  <c r="O45" i="21"/>
  <c r="G46" i="21"/>
  <c r="H46" i="21"/>
  <c r="J46" i="21"/>
  <c r="M46" i="21"/>
  <c r="O46" i="21"/>
  <c r="D48" i="21"/>
  <c r="E49" i="21"/>
  <c r="F49" i="21"/>
  <c r="H49" i="21"/>
  <c r="I49" i="21"/>
  <c r="J49" i="21"/>
  <c r="K49" i="21"/>
  <c r="T49" i="21"/>
  <c r="V49" i="21"/>
  <c r="X49" i="21"/>
  <c r="O51" i="21"/>
  <c r="D52" i="21"/>
  <c r="E52" i="21"/>
  <c r="E60" i="21" s="1"/>
  <c r="F52" i="21"/>
  <c r="G52" i="21"/>
  <c r="G60" i="21"/>
  <c r="H52" i="21"/>
  <c r="H60" i="21" s="1"/>
  <c r="I52" i="21"/>
  <c r="J52" i="21"/>
  <c r="J60" i="21" s="1"/>
  <c r="K52" i="21"/>
  <c r="L52" i="21"/>
  <c r="L60" i="21" s="1"/>
  <c r="M52" i="21"/>
  <c r="N52" i="21"/>
  <c r="O52" i="21"/>
  <c r="D53" i="21"/>
  <c r="D61" i="21" s="1"/>
  <c r="E53" i="21"/>
  <c r="E61" i="21"/>
  <c r="P61" i="21" s="1"/>
  <c r="F53" i="21"/>
  <c r="G53" i="21"/>
  <c r="G61" i="21"/>
  <c r="H53" i="21"/>
  <c r="H61" i="21" s="1"/>
  <c r="I53" i="21"/>
  <c r="J53" i="21"/>
  <c r="K53" i="21"/>
  <c r="L53" i="21"/>
  <c r="L61" i="21" s="1"/>
  <c r="M53" i="21"/>
  <c r="M61" i="21" s="1"/>
  <c r="N53" i="21"/>
  <c r="O53" i="21"/>
  <c r="D54" i="21"/>
  <c r="E54" i="21"/>
  <c r="E62" i="21"/>
  <c r="F54" i="21"/>
  <c r="F62" i="21" s="1"/>
  <c r="G54" i="21"/>
  <c r="H54" i="21"/>
  <c r="H62" i="21" s="1"/>
  <c r="I54" i="21"/>
  <c r="I62" i="21"/>
  <c r="J54" i="21"/>
  <c r="J62" i="21" s="1"/>
  <c r="K54" i="21"/>
  <c r="K62" i="21" s="1"/>
  <c r="L54" i="21"/>
  <c r="M54" i="21"/>
  <c r="N54" i="21"/>
  <c r="N62" i="21"/>
  <c r="O54" i="21"/>
  <c r="O62" i="21" s="1"/>
  <c r="D55" i="21"/>
  <c r="D63" i="21" s="1"/>
  <c r="E55" i="21"/>
  <c r="E63" i="21"/>
  <c r="F55" i="21"/>
  <c r="G55" i="21"/>
  <c r="G63" i="21" s="1"/>
  <c r="H55" i="21"/>
  <c r="H63" i="21" s="1"/>
  <c r="I55" i="21"/>
  <c r="J55" i="21"/>
  <c r="J63" i="21"/>
  <c r="K55" i="21"/>
  <c r="K63" i="21"/>
  <c r="L55" i="21"/>
  <c r="L63" i="21" s="1"/>
  <c r="M55" i="21"/>
  <c r="M63" i="21" s="1"/>
  <c r="N55" i="21"/>
  <c r="O55" i="21"/>
  <c r="D56" i="21"/>
  <c r="D64" i="21" s="1"/>
  <c r="E56" i="21"/>
  <c r="E64" i="21" s="1"/>
  <c r="P64" i="21" s="1"/>
  <c r="F56" i="21"/>
  <c r="F64" i="21" s="1"/>
  <c r="G56" i="21"/>
  <c r="G64" i="21" s="1"/>
  <c r="H56" i="21"/>
  <c r="H64" i="21" s="1"/>
  <c r="I56" i="21"/>
  <c r="J56" i="21"/>
  <c r="K56" i="21"/>
  <c r="K64" i="21"/>
  <c r="L56" i="21"/>
  <c r="L64" i="21"/>
  <c r="M56" i="21"/>
  <c r="N56" i="21"/>
  <c r="N64" i="21" s="1"/>
  <c r="O56" i="21"/>
  <c r="O64" i="21"/>
  <c r="D57" i="21"/>
  <c r="D65" i="21" s="1"/>
  <c r="E57" i="21"/>
  <c r="F57" i="21"/>
  <c r="F65" i="21" s="1"/>
  <c r="G57" i="21"/>
  <c r="G65" i="21" s="1"/>
  <c r="H57" i="21"/>
  <c r="H65" i="21"/>
  <c r="I57" i="21"/>
  <c r="I65" i="21" s="1"/>
  <c r="J57" i="21"/>
  <c r="J65" i="21" s="1"/>
  <c r="K57" i="21"/>
  <c r="K65" i="21" s="1"/>
  <c r="L57" i="21"/>
  <c r="M57" i="21"/>
  <c r="M65" i="21"/>
  <c r="N57" i="21"/>
  <c r="O57" i="21"/>
  <c r="O65" i="21" s="1"/>
  <c r="D59" i="21"/>
  <c r="E59" i="21"/>
  <c r="E67" i="21"/>
  <c r="F59" i="21"/>
  <c r="G59" i="21"/>
  <c r="G67" i="21"/>
  <c r="H59" i="21"/>
  <c r="H67" i="21" s="1"/>
  <c r="I59" i="21"/>
  <c r="I67" i="21" s="1"/>
  <c r="J59" i="21"/>
  <c r="J67" i="21"/>
  <c r="K59" i="21"/>
  <c r="K67" i="21" s="1"/>
  <c r="L59" i="21"/>
  <c r="L67" i="21" s="1"/>
  <c r="M59" i="21"/>
  <c r="M67" i="21" s="1"/>
  <c r="N59" i="21"/>
  <c r="N67" i="21" s="1"/>
  <c r="O59" i="21"/>
  <c r="O67" i="21"/>
  <c r="F60" i="21"/>
  <c r="I60" i="21"/>
  <c r="N60" i="21"/>
  <c r="O60" i="21"/>
  <c r="F61" i="21"/>
  <c r="I61" i="21"/>
  <c r="K61" i="21"/>
  <c r="N61" i="21"/>
  <c r="G62" i="21"/>
  <c r="L62" i="21"/>
  <c r="M62" i="21"/>
  <c r="F63" i="21"/>
  <c r="N63" i="21"/>
  <c r="O63" i="21"/>
  <c r="I64" i="21"/>
  <c r="J64" i="21"/>
  <c r="M64" i="21"/>
  <c r="L65" i="21"/>
  <c r="N65" i="21"/>
  <c r="T65" i="21"/>
  <c r="V65" i="21"/>
  <c r="X65" i="21"/>
  <c r="F67" i="21"/>
  <c r="P68" i="21"/>
  <c r="P69" i="21"/>
  <c r="P70" i="21"/>
  <c r="P71" i="21"/>
  <c r="P72" i="21"/>
  <c r="P73" i="21"/>
  <c r="D74" i="21"/>
  <c r="E74" i="21"/>
  <c r="F74" i="21"/>
  <c r="F82" i="21" s="1"/>
  <c r="G74" i="21"/>
  <c r="G82" i="21" s="1"/>
  <c r="H74" i="21"/>
  <c r="H82" i="21"/>
  <c r="I74" i="21"/>
  <c r="J74" i="21"/>
  <c r="K74" i="21"/>
  <c r="K82" i="21" s="1"/>
  <c r="L74" i="21"/>
  <c r="L82" i="21"/>
  <c r="M74" i="21"/>
  <c r="M82" i="21" s="1"/>
  <c r="N74" i="21"/>
  <c r="N82" i="21" s="1"/>
  <c r="O74" i="21"/>
  <c r="O82" i="21" s="1"/>
  <c r="P75" i="21"/>
  <c r="D76" i="21"/>
  <c r="E76" i="21"/>
  <c r="F76" i="21"/>
  <c r="G76" i="21"/>
  <c r="H76" i="21"/>
  <c r="I76" i="21"/>
  <c r="J76" i="21"/>
  <c r="K76" i="21"/>
  <c r="L76" i="21"/>
  <c r="M76" i="21"/>
  <c r="N76" i="21"/>
  <c r="O76" i="21"/>
  <c r="D77" i="21"/>
  <c r="E77" i="21"/>
  <c r="F77" i="21"/>
  <c r="G77" i="21"/>
  <c r="H77" i="21"/>
  <c r="I77" i="21"/>
  <c r="J77" i="21"/>
  <c r="K77" i="21"/>
  <c r="L77" i="21"/>
  <c r="M77" i="21"/>
  <c r="N77" i="21"/>
  <c r="O77" i="21"/>
  <c r="D78" i="21"/>
  <c r="E78" i="21"/>
  <c r="F78" i="21"/>
  <c r="G78" i="21"/>
  <c r="H78" i="21"/>
  <c r="I78" i="21"/>
  <c r="J78" i="21"/>
  <c r="K78" i="21"/>
  <c r="L78" i="21"/>
  <c r="M78" i="21"/>
  <c r="N78" i="21"/>
  <c r="O78" i="21"/>
  <c r="D79" i="21"/>
  <c r="E79" i="21"/>
  <c r="F79" i="21"/>
  <c r="G79" i="21"/>
  <c r="H79" i="21"/>
  <c r="I79" i="21"/>
  <c r="J79" i="21"/>
  <c r="K79" i="21"/>
  <c r="L79" i="21"/>
  <c r="M79" i="21"/>
  <c r="N79" i="21"/>
  <c r="O79" i="21"/>
  <c r="D80" i="21"/>
  <c r="E80" i="21"/>
  <c r="F80" i="21"/>
  <c r="G80" i="21"/>
  <c r="H80" i="21"/>
  <c r="I80" i="21"/>
  <c r="J80" i="21"/>
  <c r="K80" i="21"/>
  <c r="L80" i="21"/>
  <c r="M80" i="21"/>
  <c r="N80" i="21"/>
  <c r="O80" i="21"/>
  <c r="D81" i="21"/>
  <c r="E81" i="21"/>
  <c r="F81" i="21"/>
  <c r="G81" i="21"/>
  <c r="H81" i="21"/>
  <c r="I81" i="21"/>
  <c r="J81" i="21"/>
  <c r="K81" i="21"/>
  <c r="L81" i="21"/>
  <c r="M81" i="21"/>
  <c r="N81" i="21"/>
  <c r="O81" i="21"/>
  <c r="T81" i="21"/>
  <c r="V81" i="21"/>
  <c r="X81" i="21"/>
  <c r="I82" i="21"/>
  <c r="J82" i="21"/>
  <c r="D83" i="21"/>
  <c r="E83" i="21"/>
  <c r="F83" i="21"/>
  <c r="G83" i="21"/>
  <c r="H83" i="21"/>
  <c r="I83" i="21"/>
  <c r="J83" i="21"/>
  <c r="K83" i="21"/>
  <c r="L83" i="21"/>
  <c r="M83" i="21"/>
  <c r="N83" i="21"/>
  <c r="O83" i="21"/>
  <c r="P84" i="21"/>
  <c r="P85" i="21"/>
  <c r="P86" i="21"/>
  <c r="P87" i="21"/>
  <c r="P88" i="21"/>
  <c r="P89" i="21"/>
  <c r="D90" i="21"/>
  <c r="E90" i="21"/>
  <c r="F90" i="21"/>
  <c r="F98" i="21"/>
  <c r="G90" i="21"/>
  <c r="G98" i="21" s="1"/>
  <c r="H90" i="21"/>
  <c r="H98" i="21" s="1"/>
  <c r="I90" i="21"/>
  <c r="J90" i="21"/>
  <c r="K90" i="21"/>
  <c r="K98" i="21" s="1"/>
  <c r="L90" i="21"/>
  <c r="L98" i="21" s="1"/>
  <c r="M90" i="21"/>
  <c r="N90" i="21"/>
  <c r="N98" i="21"/>
  <c r="O90" i="21"/>
  <c r="O98" i="21"/>
  <c r="P91" i="21"/>
  <c r="D92" i="21"/>
  <c r="E92" i="21"/>
  <c r="F92" i="21"/>
  <c r="G92" i="21"/>
  <c r="H92" i="21"/>
  <c r="I92" i="21"/>
  <c r="J92" i="21"/>
  <c r="K92" i="21"/>
  <c r="L92" i="21"/>
  <c r="M92" i="21"/>
  <c r="N92" i="21"/>
  <c r="O92" i="21"/>
  <c r="D93" i="21"/>
  <c r="E93" i="21"/>
  <c r="F93" i="21"/>
  <c r="G93" i="21"/>
  <c r="H93" i="21"/>
  <c r="I93" i="21"/>
  <c r="J93" i="21"/>
  <c r="K93" i="21"/>
  <c r="L93" i="21"/>
  <c r="M93" i="21"/>
  <c r="N93" i="21"/>
  <c r="O93" i="21"/>
  <c r="D94" i="21"/>
  <c r="E94" i="21"/>
  <c r="F94" i="21"/>
  <c r="G94" i="21"/>
  <c r="H94" i="21"/>
  <c r="P94" i="21" s="1"/>
  <c r="I94" i="21"/>
  <c r="J94" i="21"/>
  <c r="K94" i="21"/>
  <c r="L94" i="21"/>
  <c r="M94" i="21"/>
  <c r="N94" i="21"/>
  <c r="O94" i="21"/>
  <c r="D95" i="21"/>
  <c r="E95" i="21"/>
  <c r="F95" i="21"/>
  <c r="G95" i="21"/>
  <c r="H95" i="21"/>
  <c r="I95" i="21"/>
  <c r="J95" i="21"/>
  <c r="K95" i="21"/>
  <c r="L95" i="21"/>
  <c r="M95" i="21"/>
  <c r="N95" i="21"/>
  <c r="O95" i="21"/>
  <c r="D96" i="21"/>
  <c r="E96" i="21"/>
  <c r="F96" i="21"/>
  <c r="G96" i="21"/>
  <c r="H96" i="21"/>
  <c r="I96" i="21"/>
  <c r="J96" i="21"/>
  <c r="K96" i="21"/>
  <c r="L96" i="21"/>
  <c r="M96" i="21"/>
  <c r="N96" i="21"/>
  <c r="O96" i="21"/>
  <c r="D97" i="21"/>
  <c r="E97" i="21"/>
  <c r="F97" i="21"/>
  <c r="G97" i="21"/>
  <c r="H97" i="21"/>
  <c r="I97" i="21"/>
  <c r="J97" i="21"/>
  <c r="K97" i="21"/>
  <c r="L97" i="21"/>
  <c r="M97" i="21"/>
  <c r="N97" i="21"/>
  <c r="O97" i="21"/>
  <c r="T97" i="21"/>
  <c r="V97" i="21"/>
  <c r="X97" i="21"/>
  <c r="E98" i="21"/>
  <c r="I98" i="21"/>
  <c r="J98" i="21"/>
  <c r="M98" i="21"/>
  <c r="D99" i="21"/>
  <c r="E99" i="21"/>
  <c r="F99" i="21"/>
  <c r="G99" i="21"/>
  <c r="H99" i="21"/>
  <c r="I99" i="21"/>
  <c r="J99" i="21"/>
  <c r="K99" i="21"/>
  <c r="L99" i="21"/>
  <c r="M99" i="21"/>
  <c r="N99" i="21"/>
  <c r="O99" i="21"/>
  <c r="P100" i="21"/>
  <c r="P101" i="21"/>
  <c r="P102" i="21"/>
  <c r="P103" i="21"/>
  <c r="P104" i="21"/>
  <c r="P105" i="21"/>
  <c r="D106" i="21"/>
  <c r="D114" i="21" s="1"/>
  <c r="E106" i="21"/>
  <c r="F106" i="21"/>
  <c r="F114" i="21" s="1"/>
  <c r="G106" i="21"/>
  <c r="G114" i="21" s="1"/>
  <c r="H106" i="21"/>
  <c r="H114" i="21" s="1"/>
  <c r="P114" i="21" s="1"/>
  <c r="I106" i="21"/>
  <c r="I114" i="21" s="1"/>
  <c r="J106" i="21"/>
  <c r="J114" i="21"/>
  <c r="K106" i="21"/>
  <c r="K114" i="21" s="1"/>
  <c r="L106" i="21"/>
  <c r="M106" i="21"/>
  <c r="N106" i="21"/>
  <c r="N114" i="21"/>
  <c r="O106" i="21"/>
  <c r="O114" i="21" s="1"/>
  <c r="P107" i="21"/>
  <c r="D108" i="21"/>
  <c r="E108" i="21"/>
  <c r="F108" i="21"/>
  <c r="G108" i="21"/>
  <c r="H108" i="21"/>
  <c r="I108" i="21"/>
  <c r="J108" i="21"/>
  <c r="K108" i="21"/>
  <c r="L108" i="21"/>
  <c r="M108" i="21"/>
  <c r="N108" i="21"/>
  <c r="O108" i="21"/>
  <c r="D109" i="21"/>
  <c r="E109" i="21"/>
  <c r="F109" i="21"/>
  <c r="G109" i="21"/>
  <c r="H109" i="21"/>
  <c r="I109" i="21"/>
  <c r="J109" i="21"/>
  <c r="K109" i="21"/>
  <c r="L109" i="21"/>
  <c r="M109" i="21"/>
  <c r="N109" i="21"/>
  <c r="O109" i="21"/>
  <c r="D110" i="21"/>
  <c r="E110" i="21"/>
  <c r="F110" i="21"/>
  <c r="G110" i="21"/>
  <c r="P110" i="21" s="1"/>
  <c r="H110" i="21"/>
  <c r="I110" i="21"/>
  <c r="J110" i="21"/>
  <c r="K110" i="21"/>
  <c r="L110" i="21"/>
  <c r="M110" i="21"/>
  <c r="N110" i="21"/>
  <c r="O110" i="21"/>
  <c r="D111" i="21"/>
  <c r="E111" i="21"/>
  <c r="F111" i="21"/>
  <c r="G111" i="21"/>
  <c r="H111" i="21"/>
  <c r="I111" i="21"/>
  <c r="J111" i="21"/>
  <c r="K111" i="21"/>
  <c r="L111" i="21"/>
  <c r="M111" i="21"/>
  <c r="N111" i="21"/>
  <c r="O111" i="21"/>
  <c r="D112" i="21"/>
  <c r="E112" i="21"/>
  <c r="F112" i="21"/>
  <c r="G112" i="21"/>
  <c r="H112" i="21"/>
  <c r="I112" i="21"/>
  <c r="J112" i="21"/>
  <c r="K112" i="21"/>
  <c r="L112" i="21"/>
  <c r="M112" i="21"/>
  <c r="N112" i="21"/>
  <c r="O112" i="21"/>
  <c r="D113" i="21"/>
  <c r="E113" i="21"/>
  <c r="F113" i="21"/>
  <c r="G113" i="21"/>
  <c r="H113" i="21"/>
  <c r="I113" i="21"/>
  <c r="J113" i="21"/>
  <c r="K113" i="21"/>
  <c r="L113" i="21"/>
  <c r="M113" i="21"/>
  <c r="N113" i="21"/>
  <c r="O113" i="21"/>
  <c r="E114" i="21"/>
  <c r="L114" i="21"/>
  <c r="M114" i="21"/>
  <c r="D115" i="21"/>
  <c r="P115" i="21" s="1"/>
  <c r="Q115" i="21" s="1"/>
  <c r="E115" i="21"/>
  <c r="F115" i="21"/>
  <c r="G115" i="21"/>
  <c r="H115" i="21"/>
  <c r="I115" i="21"/>
  <c r="J115" i="21"/>
  <c r="K115" i="21"/>
  <c r="L115" i="21"/>
  <c r="M115" i="21"/>
  <c r="N115" i="21"/>
  <c r="O115" i="21"/>
  <c r="P120" i="21"/>
  <c r="P121" i="21"/>
  <c r="P122" i="21"/>
  <c r="P123" i="21"/>
  <c r="P124" i="21"/>
  <c r="P125" i="21"/>
  <c r="D126" i="21"/>
  <c r="E126" i="21"/>
  <c r="E134" i="21" s="1"/>
  <c r="F126" i="21"/>
  <c r="F134" i="21"/>
  <c r="G126" i="21"/>
  <c r="G134" i="21" s="1"/>
  <c r="H126" i="21"/>
  <c r="H134" i="21" s="1"/>
  <c r="I126" i="21"/>
  <c r="I134" i="21" s="1"/>
  <c r="J126" i="21"/>
  <c r="J134" i="21"/>
  <c r="K126" i="21"/>
  <c r="K134" i="21" s="1"/>
  <c r="L126" i="21"/>
  <c r="L134" i="21" s="1"/>
  <c r="M126" i="21"/>
  <c r="M134" i="21"/>
  <c r="N126" i="21"/>
  <c r="O126" i="21"/>
  <c r="O134" i="21"/>
  <c r="P127" i="21"/>
  <c r="D128" i="21"/>
  <c r="E128" i="21"/>
  <c r="F128" i="21"/>
  <c r="G128" i="21"/>
  <c r="H128" i="21"/>
  <c r="I128" i="21"/>
  <c r="J128" i="21"/>
  <c r="K128" i="21"/>
  <c r="L128" i="21"/>
  <c r="M128" i="21"/>
  <c r="N128" i="21"/>
  <c r="O128" i="21"/>
  <c r="D129" i="21"/>
  <c r="E129" i="21"/>
  <c r="F129" i="21"/>
  <c r="G129" i="21"/>
  <c r="H129" i="21"/>
  <c r="I129" i="21"/>
  <c r="J129" i="21"/>
  <c r="K129" i="21"/>
  <c r="L129" i="21"/>
  <c r="M129" i="21"/>
  <c r="N129" i="21"/>
  <c r="O129" i="21"/>
  <c r="D130" i="21"/>
  <c r="E130" i="21"/>
  <c r="F130" i="21"/>
  <c r="G130" i="21"/>
  <c r="H130" i="21"/>
  <c r="P130" i="21"/>
  <c r="I130" i="21"/>
  <c r="J130" i="21"/>
  <c r="K130" i="21"/>
  <c r="L130" i="21"/>
  <c r="M130" i="21"/>
  <c r="N130" i="21"/>
  <c r="O130" i="21"/>
  <c r="D131" i="21"/>
  <c r="E131" i="21"/>
  <c r="F131" i="21"/>
  <c r="G131" i="21"/>
  <c r="H131" i="21"/>
  <c r="I131" i="21"/>
  <c r="J131" i="21"/>
  <c r="K131" i="21"/>
  <c r="L131" i="21"/>
  <c r="M131" i="21"/>
  <c r="N131" i="21"/>
  <c r="O131" i="21"/>
  <c r="D132" i="21"/>
  <c r="E132" i="21"/>
  <c r="F132" i="21"/>
  <c r="G132" i="21"/>
  <c r="H132" i="21"/>
  <c r="I132" i="21"/>
  <c r="J132" i="21"/>
  <c r="K132" i="21"/>
  <c r="L132" i="21"/>
  <c r="M132" i="21"/>
  <c r="N132" i="21"/>
  <c r="O132" i="21"/>
  <c r="D133" i="21"/>
  <c r="E133" i="21"/>
  <c r="F133" i="21"/>
  <c r="G133" i="21"/>
  <c r="H133" i="21"/>
  <c r="I133" i="21"/>
  <c r="J133" i="21"/>
  <c r="K133" i="21"/>
  <c r="L133" i="21"/>
  <c r="M133" i="21"/>
  <c r="N133" i="21"/>
  <c r="O133" i="21"/>
  <c r="D135" i="21"/>
  <c r="E135" i="21"/>
  <c r="F135" i="21"/>
  <c r="P135" i="21" s="1"/>
  <c r="G135" i="21"/>
  <c r="H135" i="21"/>
  <c r="I135" i="21"/>
  <c r="J135" i="21"/>
  <c r="K135" i="21"/>
  <c r="L135" i="21"/>
  <c r="M135" i="21"/>
  <c r="N135" i="21"/>
  <c r="O135" i="21"/>
  <c r="P136" i="21"/>
  <c r="P137" i="21"/>
  <c r="P138" i="21"/>
  <c r="P139" i="21"/>
  <c r="P140" i="21"/>
  <c r="P141" i="21"/>
  <c r="D142" i="21"/>
  <c r="D150" i="21" s="1"/>
  <c r="E142" i="21"/>
  <c r="F142" i="21"/>
  <c r="F150" i="21"/>
  <c r="G142" i="21"/>
  <c r="G150" i="21"/>
  <c r="H142" i="21"/>
  <c r="H150" i="21"/>
  <c r="I142" i="21"/>
  <c r="I150" i="21" s="1"/>
  <c r="J142" i="21"/>
  <c r="K142" i="21"/>
  <c r="K150" i="21" s="1"/>
  <c r="L142" i="21"/>
  <c r="L150" i="21" s="1"/>
  <c r="M142" i="21"/>
  <c r="M150" i="21" s="1"/>
  <c r="N142" i="21"/>
  <c r="N150" i="21" s="1"/>
  <c r="O142" i="21"/>
  <c r="O150" i="21" s="1"/>
  <c r="P143" i="21"/>
  <c r="D144" i="21"/>
  <c r="E144" i="21"/>
  <c r="F144" i="21"/>
  <c r="G144" i="21"/>
  <c r="H144" i="21"/>
  <c r="I144" i="21"/>
  <c r="J144" i="21"/>
  <c r="K144" i="21"/>
  <c r="L144" i="21"/>
  <c r="M144" i="21"/>
  <c r="N144" i="21"/>
  <c r="O144" i="21"/>
  <c r="D145" i="21"/>
  <c r="E145" i="21"/>
  <c r="F145" i="21"/>
  <c r="P145" i="21" s="1"/>
  <c r="G145" i="21"/>
  <c r="H145" i="21"/>
  <c r="I145" i="21"/>
  <c r="J145" i="21"/>
  <c r="K145" i="21"/>
  <c r="L145" i="21"/>
  <c r="M145" i="21"/>
  <c r="N145" i="21"/>
  <c r="O145" i="21"/>
  <c r="D146" i="21"/>
  <c r="E146" i="21"/>
  <c r="F146" i="21"/>
  <c r="G146" i="21"/>
  <c r="H146" i="21"/>
  <c r="I146" i="21"/>
  <c r="J146" i="21"/>
  <c r="K146" i="21"/>
  <c r="L146" i="21"/>
  <c r="M146" i="21"/>
  <c r="N146" i="21"/>
  <c r="O146" i="21"/>
  <c r="D147" i="21"/>
  <c r="E147" i="21"/>
  <c r="F147" i="21"/>
  <c r="G147" i="21"/>
  <c r="H147" i="21"/>
  <c r="I147" i="21"/>
  <c r="J147" i="21"/>
  <c r="K147" i="21"/>
  <c r="L147" i="21"/>
  <c r="M147" i="21"/>
  <c r="N147" i="21"/>
  <c r="O147" i="21"/>
  <c r="P147" i="21" s="1"/>
  <c r="D148" i="21"/>
  <c r="E148" i="21"/>
  <c r="F148" i="21"/>
  <c r="G148" i="21"/>
  <c r="H148" i="21"/>
  <c r="I148" i="21"/>
  <c r="J148" i="21"/>
  <c r="K148" i="21"/>
  <c r="L148" i="21"/>
  <c r="M148" i="21"/>
  <c r="N148" i="21"/>
  <c r="O148" i="21"/>
  <c r="D149" i="21"/>
  <c r="E149" i="21"/>
  <c r="F149" i="21"/>
  <c r="G149" i="21"/>
  <c r="H149" i="21"/>
  <c r="I149" i="21"/>
  <c r="J149" i="21"/>
  <c r="K149" i="21"/>
  <c r="P149" i="21" s="1"/>
  <c r="L149" i="21"/>
  <c r="M149" i="21"/>
  <c r="N149" i="21"/>
  <c r="O149" i="21"/>
  <c r="J150" i="21"/>
  <c r="D151" i="21"/>
  <c r="E151" i="21"/>
  <c r="F151" i="21"/>
  <c r="G151" i="21"/>
  <c r="H151" i="21"/>
  <c r="I151" i="21"/>
  <c r="J151" i="21"/>
  <c r="P151" i="21" s="1"/>
  <c r="K151" i="21"/>
  <c r="L151" i="21"/>
  <c r="M151" i="21"/>
  <c r="N151" i="21"/>
  <c r="O151" i="21"/>
  <c r="P152" i="21"/>
  <c r="P153" i="21"/>
  <c r="P154" i="21"/>
  <c r="P155" i="21"/>
  <c r="P156" i="21"/>
  <c r="P157" i="21"/>
  <c r="D158" i="21"/>
  <c r="E158" i="21"/>
  <c r="E166" i="21"/>
  <c r="F158" i="21"/>
  <c r="F166" i="21" s="1"/>
  <c r="G158" i="21"/>
  <c r="G166" i="21" s="1"/>
  <c r="H158" i="21"/>
  <c r="H166" i="21" s="1"/>
  <c r="I158" i="21"/>
  <c r="I166" i="21" s="1"/>
  <c r="J158" i="21"/>
  <c r="J166" i="21"/>
  <c r="K158" i="21"/>
  <c r="K166" i="21" s="1"/>
  <c r="L158" i="21"/>
  <c r="L166" i="21" s="1"/>
  <c r="M158" i="21"/>
  <c r="M166" i="21" s="1"/>
  <c r="N158" i="21"/>
  <c r="O158" i="21"/>
  <c r="P159" i="21"/>
  <c r="D160" i="21"/>
  <c r="E160" i="21"/>
  <c r="F160" i="21"/>
  <c r="G160" i="21"/>
  <c r="H160" i="21"/>
  <c r="I160" i="21"/>
  <c r="J160" i="21"/>
  <c r="K160" i="21"/>
  <c r="L160" i="21"/>
  <c r="M160" i="21"/>
  <c r="N160" i="21"/>
  <c r="O160" i="21"/>
  <c r="D161" i="21"/>
  <c r="P161" i="21" s="1"/>
  <c r="E161" i="21"/>
  <c r="F161" i="21"/>
  <c r="G161" i="21"/>
  <c r="H161" i="21"/>
  <c r="I161" i="21"/>
  <c r="J161" i="21"/>
  <c r="K161" i="21"/>
  <c r="L161" i="21"/>
  <c r="M161" i="21"/>
  <c r="N161" i="21"/>
  <c r="O161" i="21"/>
  <c r="D162" i="21"/>
  <c r="E162" i="21"/>
  <c r="F162" i="21"/>
  <c r="G162" i="21"/>
  <c r="H162" i="21"/>
  <c r="I162" i="21"/>
  <c r="J162" i="21"/>
  <c r="K162" i="21"/>
  <c r="L162" i="21"/>
  <c r="M162" i="21"/>
  <c r="N162" i="21"/>
  <c r="O162" i="21"/>
  <c r="D163" i="21"/>
  <c r="E163" i="21"/>
  <c r="F163" i="21"/>
  <c r="G163" i="21"/>
  <c r="H163" i="21"/>
  <c r="I163" i="21"/>
  <c r="J163" i="21"/>
  <c r="K163" i="21"/>
  <c r="L163" i="21"/>
  <c r="M163" i="21"/>
  <c r="N163" i="21"/>
  <c r="O163" i="21"/>
  <c r="D164" i="21"/>
  <c r="E164" i="21"/>
  <c r="F164" i="21"/>
  <c r="G164" i="21"/>
  <c r="H164" i="21"/>
  <c r="I164" i="21"/>
  <c r="J164" i="21"/>
  <c r="K164" i="21"/>
  <c r="L164" i="21"/>
  <c r="M164" i="21"/>
  <c r="N164" i="21"/>
  <c r="O164" i="21"/>
  <c r="D165" i="21"/>
  <c r="E165" i="21"/>
  <c r="F165" i="21"/>
  <c r="G165" i="21"/>
  <c r="H165" i="21"/>
  <c r="I165" i="21"/>
  <c r="J165" i="21"/>
  <c r="K165" i="21"/>
  <c r="L165" i="21"/>
  <c r="M165" i="21"/>
  <c r="N165" i="21"/>
  <c r="O165" i="21"/>
  <c r="D166" i="21"/>
  <c r="N166" i="21"/>
  <c r="O166" i="21"/>
  <c r="D167" i="21"/>
  <c r="E167" i="21"/>
  <c r="F167" i="21"/>
  <c r="G167" i="21"/>
  <c r="H167" i="21"/>
  <c r="I167" i="21"/>
  <c r="J167" i="21"/>
  <c r="K167" i="21"/>
  <c r="L167" i="21"/>
  <c r="M167" i="21"/>
  <c r="N167" i="21"/>
  <c r="P167" i="21"/>
  <c r="O167" i="21"/>
  <c r="P168" i="21"/>
  <c r="P169" i="21"/>
  <c r="P170" i="21"/>
  <c r="P171" i="21"/>
  <c r="P172" i="21"/>
  <c r="P173" i="21"/>
  <c r="D174" i="21"/>
  <c r="D182" i="21" s="1"/>
  <c r="E174" i="21"/>
  <c r="E182" i="21" s="1"/>
  <c r="F174" i="21"/>
  <c r="F182" i="21"/>
  <c r="G174" i="21"/>
  <c r="H174" i="21"/>
  <c r="H182" i="21"/>
  <c r="I174" i="21"/>
  <c r="I182" i="21" s="1"/>
  <c r="J174" i="21"/>
  <c r="J182" i="21" s="1"/>
  <c r="K174" i="21"/>
  <c r="K182" i="21" s="1"/>
  <c r="L174" i="21"/>
  <c r="L182" i="21" s="1"/>
  <c r="M174" i="21"/>
  <c r="N174" i="21"/>
  <c r="N182" i="21" s="1"/>
  <c r="O174" i="21"/>
  <c r="O182" i="21"/>
  <c r="P175" i="21"/>
  <c r="D176" i="21"/>
  <c r="E176" i="21"/>
  <c r="F176" i="21"/>
  <c r="G176" i="21"/>
  <c r="H176" i="21"/>
  <c r="I176" i="21"/>
  <c r="J176" i="21"/>
  <c r="K176" i="21"/>
  <c r="L176" i="21"/>
  <c r="M176" i="21"/>
  <c r="P176" i="21" s="1"/>
  <c r="N176" i="21"/>
  <c r="O176" i="21"/>
  <c r="D177" i="21"/>
  <c r="E177" i="21"/>
  <c r="F177" i="21"/>
  <c r="G177" i="21"/>
  <c r="H177" i="21"/>
  <c r="I177" i="21"/>
  <c r="J177" i="21"/>
  <c r="K177" i="21"/>
  <c r="L177" i="21"/>
  <c r="M177" i="21"/>
  <c r="N177" i="21"/>
  <c r="O177" i="21"/>
  <c r="D178" i="21"/>
  <c r="E178" i="21"/>
  <c r="F178" i="21"/>
  <c r="G178" i="21"/>
  <c r="P178" i="21" s="1"/>
  <c r="H178" i="21"/>
  <c r="I178" i="21"/>
  <c r="J178" i="21"/>
  <c r="K178" i="21"/>
  <c r="L178" i="21"/>
  <c r="M178" i="21"/>
  <c r="N178" i="21"/>
  <c r="O178" i="21"/>
  <c r="D179" i="21"/>
  <c r="E179" i="21"/>
  <c r="F179" i="21"/>
  <c r="G179" i="21"/>
  <c r="H179" i="21"/>
  <c r="I179" i="21"/>
  <c r="J179" i="21"/>
  <c r="K179" i="21"/>
  <c r="L179" i="21"/>
  <c r="M179" i="21"/>
  <c r="N179" i="21"/>
  <c r="O179" i="21"/>
  <c r="D180" i="21"/>
  <c r="E180" i="21"/>
  <c r="F180" i="21"/>
  <c r="G180" i="21"/>
  <c r="H180" i="21"/>
  <c r="I180" i="21"/>
  <c r="J180" i="21"/>
  <c r="K180" i="21"/>
  <c r="L180" i="21"/>
  <c r="M180" i="21"/>
  <c r="N180" i="21"/>
  <c r="O180" i="21"/>
  <c r="D181" i="21"/>
  <c r="E181" i="21"/>
  <c r="F181" i="21"/>
  <c r="G181" i="21"/>
  <c r="H181" i="21"/>
  <c r="I181" i="21"/>
  <c r="J181" i="21"/>
  <c r="K181" i="21"/>
  <c r="L181" i="21"/>
  <c r="M181" i="21"/>
  <c r="N181" i="21"/>
  <c r="O181" i="21"/>
  <c r="M182" i="21"/>
  <c r="D183" i="21"/>
  <c r="E183" i="21"/>
  <c r="F183" i="21"/>
  <c r="G183" i="21"/>
  <c r="P183" i="21" s="1"/>
  <c r="H183" i="21"/>
  <c r="I183" i="21"/>
  <c r="J183" i="21"/>
  <c r="K183" i="21"/>
  <c r="L183" i="21"/>
  <c r="M183" i="21"/>
  <c r="N183" i="21"/>
  <c r="O183" i="21"/>
  <c r="P184" i="21"/>
  <c r="P185" i="21"/>
  <c r="P186" i="21"/>
  <c r="P187" i="21"/>
  <c r="P188" i="21"/>
  <c r="P189" i="21"/>
  <c r="D190" i="21"/>
  <c r="E190" i="21"/>
  <c r="E198" i="21"/>
  <c r="F190" i="21"/>
  <c r="G190" i="21"/>
  <c r="G198" i="21" s="1"/>
  <c r="H190" i="21"/>
  <c r="H198" i="21" s="1"/>
  <c r="I190" i="21"/>
  <c r="J190" i="21"/>
  <c r="J198" i="21"/>
  <c r="K190" i="21"/>
  <c r="L190" i="21"/>
  <c r="L198" i="21" s="1"/>
  <c r="M190" i="21"/>
  <c r="N190" i="21"/>
  <c r="N198" i="21" s="1"/>
  <c r="O190" i="21"/>
  <c r="O198" i="21" s="1"/>
  <c r="D192" i="21"/>
  <c r="E192" i="21"/>
  <c r="P192" i="21" s="1"/>
  <c r="F192" i="21"/>
  <c r="G192" i="21"/>
  <c r="H192" i="21"/>
  <c r="I192" i="21"/>
  <c r="J192" i="21"/>
  <c r="K192" i="21"/>
  <c r="L192" i="21"/>
  <c r="M192" i="21"/>
  <c r="N192" i="21"/>
  <c r="O192" i="21"/>
  <c r="D193" i="21"/>
  <c r="E193" i="21"/>
  <c r="F193" i="21"/>
  <c r="G193" i="21"/>
  <c r="H193" i="21"/>
  <c r="I193" i="21"/>
  <c r="J193" i="21"/>
  <c r="K193" i="21"/>
  <c r="L193" i="21"/>
  <c r="M193" i="21"/>
  <c r="N193" i="21"/>
  <c r="O193" i="21"/>
  <c r="D194" i="21"/>
  <c r="E194" i="21"/>
  <c r="F194" i="21"/>
  <c r="G194" i="21"/>
  <c r="H194" i="21"/>
  <c r="I194" i="21"/>
  <c r="J194" i="21"/>
  <c r="P194" i="21" s="1"/>
  <c r="K194" i="21"/>
  <c r="L194" i="21"/>
  <c r="M194" i="21"/>
  <c r="N194" i="21"/>
  <c r="O194" i="21"/>
  <c r="D195" i="21"/>
  <c r="E195" i="21"/>
  <c r="F195" i="21"/>
  <c r="G195" i="21"/>
  <c r="H195" i="21"/>
  <c r="I195" i="21"/>
  <c r="J195" i="21"/>
  <c r="K195" i="21"/>
  <c r="L195" i="21"/>
  <c r="M195" i="21"/>
  <c r="N195" i="21"/>
  <c r="O195" i="21"/>
  <c r="D196" i="21"/>
  <c r="E196" i="21"/>
  <c r="F196" i="21"/>
  <c r="G196" i="21"/>
  <c r="H196" i="21"/>
  <c r="I196" i="21"/>
  <c r="J196" i="21"/>
  <c r="K196" i="21"/>
  <c r="L196" i="21"/>
  <c r="M196" i="21"/>
  <c r="N196" i="21"/>
  <c r="O196" i="21"/>
  <c r="D197" i="21"/>
  <c r="E197" i="21"/>
  <c r="F197" i="21"/>
  <c r="G197" i="21"/>
  <c r="H197" i="21"/>
  <c r="I197" i="21"/>
  <c r="J197" i="21"/>
  <c r="K197" i="21"/>
  <c r="L197" i="21"/>
  <c r="M197" i="21"/>
  <c r="N197" i="21"/>
  <c r="O197" i="21"/>
  <c r="D198" i="21"/>
  <c r="F198" i="21"/>
  <c r="I198" i="21"/>
  <c r="M198" i="21"/>
  <c r="P199" i="21"/>
  <c r="P200" i="21"/>
  <c r="P201" i="21"/>
  <c r="P202" i="21"/>
  <c r="P203" i="21"/>
  <c r="P204" i="21"/>
  <c r="P205" i="21"/>
  <c r="D206" i="21"/>
  <c r="E206" i="21"/>
  <c r="E214" i="21"/>
  <c r="F206" i="21"/>
  <c r="F214" i="21"/>
  <c r="G206" i="21"/>
  <c r="G214" i="21" s="1"/>
  <c r="H206" i="21"/>
  <c r="H214" i="21" s="1"/>
  <c r="I206" i="21"/>
  <c r="I214" i="21" s="1"/>
  <c r="J206" i="21"/>
  <c r="K206" i="21"/>
  <c r="K214" i="21" s="1"/>
  <c r="L206" i="21"/>
  <c r="L214" i="21" s="1"/>
  <c r="M206" i="21"/>
  <c r="M214" i="21" s="1"/>
  <c r="N206" i="21"/>
  <c r="N214" i="21" s="1"/>
  <c r="O206" i="21"/>
  <c r="O214" i="21"/>
  <c r="D208" i="21"/>
  <c r="E208" i="21"/>
  <c r="F208" i="21"/>
  <c r="G208" i="21"/>
  <c r="H208" i="21"/>
  <c r="I208" i="21"/>
  <c r="J208" i="21"/>
  <c r="K208" i="21"/>
  <c r="L208" i="21"/>
  <c r="M208" i="21"/>
  <c r="P208" i="21" s="1"/>
  <c r="N208" i="21"/>
  <c r="O208" i="21"/>
  <c r="D209" i="21"/>
  <c r="E209" i="21"/>
  <c r="F209" i="21"/>
  <c r="G209" i="21"/>
  <c r="H209" i="21"/>
  <c r="I209" i="21"/>
  <c r="J209" i="21"/>
  <c r="K209" i="21"/>
  <c r="L209" i="21"/>
  <c r="M209" i="21"/>
  <c r="N209" i="21"/>
  <c r="O209" i="21"/>
  <c r="D210" i="21"/>
  <c r="E210" i="21"/>
  <c r="F210" i="21"/>
  <c r="G210" i="21"/>
  <c r="H210" i="21"/>
  <c r="I210" i="21"/>
  <c r="J210" i="21"/>
  <c r="K210" i="21"/>
  <c r="L210" i="21"/>
  <c r="M210" i="21"/>
  <c r="N210" i="21"/>
  <c r="O210" i="21"/>
  <c r="D211" i="21"/>
  <c r="E211" i="21"/>
  <c r="F211" i="21"/>
  <c r="G211" i="21"/>
  <c r="H211" i="21"/>
  <c r="I211" i="21"/>
  <c r="J211" i="21"/>
  <c r="K211" i="21"/>
  <c r="L211" i="21"/>
  <c r="M211" i="21"/>
  <c r="N211" i="21"/>
  <c r="O211" i="21"/>
  <c r="D212" i="21"/>
  <c r="E212" i="21"/>
  <c r="F212" i="21"/>
  <c r="G212" i="21"/>
  <c r="H212" i="21"/>
  <c r="I212" i="21"/>
  <c r="J212" i="21"/>
  <c r="K212" i="21"/>
  <c r="L212" i="21"/>
  <c r="M212" i="21"/>
  <c r="N212" i="21"/>
  <c r="O212" i="21"/>
  <c r="D213" i="21"/>
  <c r="E213" i="21"/>
  <c r="F213" i="21"/>
  <c r="G213" i="21"/>
  <c r="H213" i="21"/>
  <c r="I213" i="21"/>
  <c r="J213" i="21"/>
  <c r="K213" i="21"/>
  <c r="L213" i="21"/>
  <c r="P213" i="21" s="1"/>
  <c r="M213" i="21"/>
  <c r="N213" i="21"/>
  <c r="O213" i="21"/>
  <c r="D214" i="21"/>
  <c r="J214" i="21"/>
  <c r="P215" i="21"/>
  <c r="P216" i="21"/>
  <c r="P217" i="21"/>
  <c r="P218" i="21"/>
  <c r="P219" i="21"/>
  <c r="P220" i="21"/>
  <c r="P221" i="21"/>
  <c r="D222" i="21"/>
  <c r="E222" i="21"/>
  <c r="E230" i="21"/>
  <c r="F222" i="21"/>
  <c r="F230" i="21"/>
  <c r="G222" i="21"/>
  <c r="G230" i="21"/>
  <c r="H222" i="21"/>
  <c r="H230" i="21"/>
  <c r="I222" i="21"/>
  <c r="J222" i="21"/>
  <c r="J230" i="21" s="1"/>
  <c r="K222" i="21"/>
  <c r="K230" i="21" s="1"/>
  <c r="L222" i="21"/>
  <c r="L230" i="21" s="1"/>
  <c r="M222" i="21"/>
  <c r="M230" i="21" s="1"/>
  <c r="N222" i="21"/>
  <c r="N230" i="21" s="1"/>
  <c r="O222" i="21"/>
  <c r="O230" i="21" s="1"/>
  <c r="D224" i="21"/>
  <c r="E224" i="21"/>
  <c r="F224" i="21"/>
  <c r="G224" i="21"/>
  <c r="H224" i="21"/>
  <c r="I224" i="21"/>
  <c r="J224" i="21"/>
  <c r="K224" i="21"/>
  <c r="L224" i="21"/>
  <c r="M224" i="21"/>
  <c r="N224" i="21"/>
  <c r="O224" i="21"/>
  <c r="D225" i="21"/>
  <c r="E225" i="21"/>
  <c r="F225" i="21"/>
  <c r="G225" i="21"/>
  <c r="H225" i="21"/>
  <c r="I225" i="21"/>
  <c r="J225" i="21"/>
  <c r="K225" i="21"/>
  <c r="L225" i="21"/>
  <c r="M225" i="21"/>
  <c r="N225" i="21"/>
  <c r="O225" i="21"/>
  <c r="D226" i="21"/>
  <c r="E226" i="21"/>
  <c r="F226" i="21"/>
  <c r="G226" i="21"/>
  <c r="H226" i="21"/>
  <c r="I226" i="21"/>
  <c r="J226" i="21"/>
  <c r="K226" i="21"/>
  <c r="L226" i="21"/>
  <c r="M226" i="21"/>
  <c r="N226" i="21"/>
  <c r="O226" i="21"/>
  <c r="D227" i="21"/>
  <c r="P227" i="21" s="1"/>
  <c r="E227" i="21"/>
  <c r="F227" i="21"/>
  <c r="G227" i="21"/>
  <c r="H227" i="21"/>
  <c r="I227" i="21"/>
  <c r="J227" i="21"/>
  <c r="K227" i="21"/>
  <c r="L227" i="21"/>
  <c r="M227" i="21"/>
  <c r="N227" i="21"/>
  <c r="O227" i="21"/>
  <c r="D228" i="21"/>
  <c r="E228" i="21"/>
  <c r="F228" i="21"/>
  <c r="G228" i="21"/>
  <c r="H228" i="21"/>
  <c r="I228" i="21"/>
  <c r="J228" i="21"/>
  <c r="K228" i="21"/>
  <c r="L228" i="21"/>
  <c r="M228" i="21"/>
  <c r="N228" i="21"/>
  <c r="O228" i="21"/>
  <c r="D229" i="21"/>
  <c r="E229" i="21"/>
  <c r="F229" i="21"/>
  <c r="G229" i="21"/>
  <c r="H229" i="21"/>
  <c r="I229" i="21"/>
  <c r="J229" i="21"/>
  <c r="K229" i="21"/>
  <c r="L229" i="21"/>
  <c r="M229" i="21"/>
  <c r="N229" i="21"/>
  <c r="O229" i="21"/>
  <c r="I230" i="21"/>
  <c r="P231" i="21"/>
  <c r="P236" i="21"/>
  <c r="P237" i="21"/>
  <c r="P238" i="21"/>
  <c r="P239" i="21"/>
  <c r="P240" i="21"/>
  <c r="P241" i="21"/>
  <c r="D242" i="21"/>
  <c r="E242" i="21"/>
  <c r="F242" i="21"/>
  <c r="F250" i="21"/>
  <c r="G242" i="21"/>
  <c r="G250" i="21" s="1"/>
  <c r="H242" i="21"/>
  <c r="H250" i="21" s="1"/>
  <c r="I242" i="21"/>
  <c r="I250" i="21" s="1"/>
  <c r="J242" i="21"/>
  <c r="K242" i="21"/>
  <c r="K250" i="21" s="1"/>
  <c r="L242" i="21"/>
  <c r="M242" i="21"/>
  <c r="M250" i="21"/>
  <c r="N242" i="21"/>
  <c r="N250" i="21" s="1"/>
  <c r="O242" i="21"/>
  <c r="O250" i="21"/>
  <c r="P243" i="21"/>
  <c r="D244" i="21"/>
  <c r="P244" i="21" s="1"/>
  <c r="E244" i="21"/>
  <c r="F244" i="21"/>
  <c r="G244" i="21"/>
  <c r="H244" i="21"/>
  <c r="I244" i="21"/>
  <c r="J244" i="21"/>
  <c r="K244" i="21"/>
  <c r="L244" i="21"/>
  <c r="M244" i="21"/>
  <c r="N244" i="21"/>
  <c r="O244" i="21"/>
  <c r="D245" i="21"/>
  <c r="E245" i="21"/>
  <c r="F245" i="21"/>
  <c r="G245" i="21"/>
  <c r="H245" i="21"/>
  <c r="I245" i="21"/>
  <c r="J245" i="21"/>
  <c r="K245" i="21"/>
  <c r="L245" i="21"/>
  <c r="M245" i="21"/>
  <c r="N245" i="21"/>
  <c r="O245" i="21"/>
  <c r="D246" i="21"/>
  <c r="E246" i="21"/>
  <c r="F246" i="21"/>
  <c r="G246" i="21"/>
  <c r="H246" i="21"/>
  <c r="I246" i="21"/>
  <c r="J246" i="21"/>
  <c r="K246" i="21"/>
  <c r="L246" i="21"/>
  <c r="M246" i="21"/>
  <c r="P246" i="21" s="1"/>
  <c r="N246" i="21"/>
  <c r="O246" i="21"/>
  <c r="D247" i="21"/>
  <c r="E247" i="21"/>
  <c r="F247" i="21"/>
  <c r="G247" i="21"/>
  <c r="H247" i="21"/>
  <c r="I247" i="21"/>
  <c r="J247" i="21"/>
  <c r="K247" i="21"/>
  <c r="L247" i="21"/>
  <c r="M247" i="21"/>
  <c r="N247" i="21"/>
  <c r="O247" i="21"/>
  <c r="D248" i="21"/>
  <c r="E248" i="21"/>
  <c r="F248" i="21"/>
  <c r="G248" i="21"/>
  <c r="H248" i="21"/>
  <c r="I248" i="21"/>
  <c r="J248" i="21"/>
  <c r="K248" i="21"/>
  <c r="L248" i="21"/>
  <c r="M248" i="21"/>
  <c r="N248" i="21"/>
  <c r="O248" i="21"/>
  <c r="D249" i="21"/>
  <c r="P249" i="21" s="1"/>
  <c r="E249" i="21"/>
  <c r="F249" i="21"/>
  <c r="G249" i="21"/>
  <c r="H249" i="21"/>
  <c r="I249" i="21"/>
  <c r="J249" i="21"/>
  <c r="K249" i="21"/>
  <c r="L249" i="21"/>
  <c r="M249" i="21"/>
  <c r="N249" i="21"/>
  <c r="O249" i="21"/>
  <c r="E250" i="21"/>
  <c r="J250" i="21"/>
  <c r="L250" i="21"/>
  <c r="D251" i="21"/>
  <c r="E251" i="21"/>
  <c r="F251" i="21"/>
  <c r="G251" i="21"/>
  <c r="H251" i="21"/>
  <c r="I251" i="21"/>
  <c r="J251" i="21"/>
  <c r="K251" i="21"/>
  <c r="L251" i="21"/>
  <c r="M251" i="21"/>
  <c r="N251" i="21"/>
  <c r="O251" i="21"/>
  <c r="P252" i="21"/>
  <c r="P253" i="21"/>
  <c r="P254" i="21"/>
  <c r="P255" i="21"/>
  <c r="P256" i="21"/>
  <c r="P257" i="21"/>
  <c r="D258" i="21"/>
  <c r="E258" i="21"/>
  <c r="E266" i="21"/>
  <c r="F258" i="21"/>
  <c r="F266" i="21" s="1"/>
  <c r="G258" i="21"/>
  <c r="G266" i="21"/>
  <c r="H258" i="21"/>
  <c r="H266" i="21" s="1"/>
  <c r="I258" i="21"/>
  <c r="I266" i="21" s="1"/>
  <c r="P266" i="21" s="1"/>
  <c r="J258" i="21"/>
  <c r="J266" i="21"/>
  <c r="K258" i="21"/>
  <c r="K266" i="21" s="1"/>
  <c r="L258" i="21"/>
  <c r="M258" i="21"/>
  <c r="M266" i="21" s="1"/>
  <c r="N258" i="21"/>
  <c r="O258" i="21"/>
  <c r="O266" i="21"/>
  <c r="P259" i="21"/>
  <c r="D260" i="21"/>
  <c r="E260" i="21"/>
  <c r="F260" i="21"/>
  <c r="G260" i="21"/>
  <c r="H260" i="21"/>
  <c r="I260" i="21"/>
  <c r="J260" i="21"/>
  <c r="K260" i="21"/>
  <c r="L260" i="21"/>
  <c r="M260" i="21"/>
  <c r="N260" i="21"/>
  <c r="O260" i="21"/>
  <c r="D261" i="21"/>
  <c r="E261" i="21"/>
  <c r="F261" i="21"/>
  <c r="G261" i="21"/>
  <c r="H261" i="21"/>
  <c r="I261" i="21"/>
  <c r="J261" i="21"/>
  <c r="K261" i="21"/>
  <c r="L261" i="21"/>
  <c r="M261" i="21"/>
  <c r="N261" i="21"/>
  <c r="O261" i="21"/>
  <c r="D262" i="21"/>
  <c r="E262" i="21"/>
  <c r="F262" i="21"/>
  <c r="G262" i="21"/>
  <c r="H262" i="21"/>
  <c r="I262" i="21"/>
  <c r="P262" i="21" s="1"/>
  <c r="J262" i="21"/>
  <c r="K262" i="21"/>
  <c r="L262" i="21"/>
  <c r="M262" i="21"/>
  <c r="N262" i="21"/>
  <c r="O262" i="21"/>
  <c r="D263" i="21"/>
  <c r="E263" i="21"/>
  <c r="F263" i="21"/>
  <c r="G263" i="21"/>
  <c r="H263" i="21"/>
  <c r="I263" i="21"/>
  <c r="J263" i="21"/>
  <c r="P263" i="21" s="1"/>
  <c r="K263" i="21"/>
  <c r="L263" i="21"/>
  <c r="M263" i="21"/>
  <c r="N263" i="21"/>
  <c r="O263" i="21"/>
  <c r="D264" i="21"/>
  <c r="E264" i="21"/>
  <c r="P264" i="21" s="1"/>
  <c r="F264" i="21"/>
  <c r="G264" i="21"/>
  <c r="H264" i="21"/>
  <c r="I264" i="21"/>
  <c r="J264" i="21"/>
  <c r="K264" i="21"/>
  <c r="L264" i="21"/>
  <c r="M264" i="21"/>
  <c r="N264" i="21"/>
  <c r="O264" i="21"/>
  <c r="D265" i="21"/>
  <c r="E265" i="21"/>
  <c r="F265" i="21"/>
  <c r="G265" i="21"/>
  <c r="H265" i="21"/>
  <c r="I265" i="21"/>
  <c r="J265" i="21"/>
  <c r="K265" i="21"/>
  <c r="L265" i="21"/>
  <c r="M265" i="21"/>
  <c r="N265" i="21"/>
  <c r="O265" i="21"/>
  <c r="D266" i="21"/>
  <c r="L266" i="21"/>
  <c r="N266" i="21"/>
  <c r="D267" i="21"/>
  <c r="E267" i="21"/>
  <c r="F267" i="21"/>
  <c r="G267" i="21"/>
  <c r="H267" i="21"/>
  <c r="I267" i="21"/>
  <c r="J267" i="21"/>
  <c r="K267" i="21"/>
  <c r="L267" i="21"/>
  <c r="M267" i="21"/>
  <c r="N267" i="21"/>
  <c r="O267" i="21"/>
  <c r="P268" i="21"/>
  <c r="P269" i="21"/>
  <c r="P270" i="21"/>
  <c r="P271" i="21"/>
  <c r="P272" i="21"/>
  <c r="P273" i="21"/>
  <c r="D274" i="21"/>
  <c r="E274" i="21"/>
  <c r="E282" i="21" s="1"/>
  <c r="F274" i="21"/>
  <c r="F282" i="21"/>
  <c r="G274" i="21"/>
  <c r="G282" i="21"/>
  <c r="H274" i="21"/>
  <c r="I274" i="21"/>
  <c r="I282" i="21"/>
  <c r="J274" i="21"/>
  <c r="J282" i="21" s="1"/>
  <c r="K274" i="21"/>
  <c r="K282" i="21" s="1"/>
  <c r="L274" i="21"/>
  <c r="L282" i="21" s="1"/>
  <c r="M274" i="21"/>
  <c r="M282" i="21" s="1"/>
  <c r="N274" i="21"/>
  <c r="O274" i="21"/>
  <c r="O282" i="21" s="1"/>
  <c r="P275" i="21"/>
  <c r="D276" i="21"/>
  <c r="P276" i="21" s="1"/>
  <c r="E276" i="21"/>
  <c r="F276" i="21"/>
  <c r="G276" i="21"/>
  <c r="H276" i="21"/>
  <c r="I276" i="21"/>
  <c r="J276" i="21"/>
  <c r="K276" i="21"/>
  <c r="L276" i="21"/>
  <c r="M276" i="21"/>
  <c r="N276" i="21"/>
  <c r="O276" i="21"/>
  <c r="D277" i="21"/>
  <c r="E277" i="21"/>
  <c r="F277" i="21"/>
  <c r="G277" i="21"/>
  <c r="H277" i="21"/>
  <c r="I277" i="21"/>
  <c r="J277" i="21"/>
  <c r="K277" i="21"/>
  <c r="L277" i="21"/>
  <c r="M277" i="21"/>
  <c r="N277" i="21"/>
  <c r="O277" i="21"/>
  <c r="D278" i="21"/>
  <c r="E278" i="21"/>
  <c r="F278" i="21"/>
  <c r="G278" i="21"/>
  <c r="H278" i="21"/>
  <c r="I278" i="21"/>
  <c r="J278" i="21"/>
  <c r="K278" i="21"/>
  <c r="L278" i="21"/>
  <c r="M278" i="21"/>
  <c r="N278" i="21"/>
  <c r="O278" i="21"/>
  <c r="D279" i="21"/>
  <c r="E279" i="21"/>
  <c r="F279" i="21"/>
  <c r="P279" i="21" s="1"/>
  <c r="G279" i="21"/>
  <c r="H279" i="21"/>
  <c r="I279" i="21"/>
  <c r="J279" i="21"/>
  <c r="K279" i="21"/>
  <c r="L279" i="21"/>
  <c r="M279" i="21"/>
  <c r="N279" i="21"/>
  <c r="O279" i="21"/>
  <c r="D280" i="21"/>
  <c r="E280" i="21"/>
  <c r="F280" i="21"/>
  <c r="G280" i="21"/>
  <c r="H280" i="21"/>
  <c r="I280" i="21"/>
  <c r="J280" i="21"/>
  <c r="K280" i="21"/>
  <c r="L280" i="21"/>
  <c r="M280" i="21"/>
  <c r="N280" i="21"/>
  <c r="O280" i="21"/>
  <c r="D281" i="21"/>
  <c r="E281" i="21"/>
  <c r="F281" i="21"/>
  <c r="G281" i="21"/>
  <c r="H281" i="21"/>
  <c r="I281" i="21"/>
  <c r="J281" i="21"/>
  <c r="K281" i="21"/>
  <c r="L281" i="21"/>
  <c r="M281" i="21"/>
  <c r="N281" i="21"/>
  <c r="O281" i="21"/>
  <c r="D282" i="21"/>
  <c r="H282" i="21"/>
  <c r="D283" i="21"/>
  <c r="E283" i="21"/>
  <c r="F283" i="21"/>
  <c r="G283" i="21"/>
  <c r="H283" i="21"/>
  <c r="I283" i="21"/>
  <c r="J283" i="21"/>
  <c r="K283" i="21"/>
  <c r="L283" i="21"/>
  <c r="M283" i="21"/>
  <c r="N283" i="21"/>
  <c r="O283" i="21"/>
  <c r="P284" i="21"/>
  <c r="P285" i="21"/>
  <c r="P286" i="21"/>
  <c r="P287" i="21"/>
  <c r="P288" i="21"/>
  <c r="P289" i="21"/>
  <c r="D290" i="21"/>
  <c r="D298" i="21"/>
  <c r="E290" i="21"/>
  <c r="E298" i="21" s="1"/>
  <c r="F290" i="21"/>
  <c r="F298" i="21"/>
  <c r="G290" i="21"/>
  <c r="G298" i="21"/>
  <c r="H290" i="21"/>
  <c r="H298" i="21" s="1"/>
  <c r="I290" i="21"/>
  <c r="I298" i="21" s="1"/>
  <c r="P298" i="21" s="1"/>
  <c r="J290" i="21"/>
  <c r="J298" i="21" s="1"/>
  <c r="K290" i="21"/>
  <c r="K298" i="21" s="1"/>
  <c r="L290" i="21"/>
  <c r="L298" i="21" s="1"/>
  <c r="M290" i="21"/>
  <c r="M298" i="21" s="1"/>
  <c r="N290" i="21"/>
  <c r="O290" i="21"/>
  <c r="P291" i="21"/>
  <c r="D292" i="21"/>
  <c r="E292" i="21"/>
  <c r="F292" i="21"/>
  <c r="G292" i="21"/>
  <c r="H292" i="21"/>
  <c r="I292" i="21"/>
  <c r="J292" i="21"/>
  <c r="K292" i="21"/>
  <c r="L292" i="21"/>
  <c r="M292" i="21"/>
  <c r="N292" i="21"/>
  <c r="O292" i="21"/>
  <c r="D293" i="21"/>
  <c r="E293" i="21"/>
  <c r="F293" i="21"/>
  <c r="G293" i="21"/>
  <c r="H293" i="21"/>
  <c r="I293" i="21"/>
  <c r="J293" i="21"/>
  <c r="K293" i="21"/>
  <c r="L293" i="21"/>
  <c r="M293" i="21"/>
  <c r="N293" i="21"/>
  <c r="O293" i="21"/>
  <c r="D294" i="21"/>
  <c r="E294" i="21"/>
  <c r="F294" i="21"/>
  <c r="G294" i="21"/>
  <c r="H294" i="21"/>
  <c r="I294" i="21"/>
  <c r="J294" i="21"/>
  <c r="K294" i="21"/>
  <c r="L294" i="21"/>
  <c r="M294" i="21"/>
  <c r="N294" i="21"/>
  <c r="O294" i="21"/>
  <c r="D295" i="21"/>
  <c r="E295" i="21"/>
  <c r="F295" i="21"/>
  <c r="G295" i="21"/>
  <c r="H295" i="21"/>
  <c r="I295" i="21"/>
  <c r="J295" i="21"/>
  <c r="K295" i="21"/>
  <c r="L295" i="21"/>
  <c r="M295" i="21"/>
  <c r="N295" i="21"/>
  <c r="O295" i="21"/>
  <c r="D296" i="21"/>
  <c r="P296" i="21" s="1"/>
  <c r="E296" i="21"/>
  <c r="F296" i="21"/>
  <c r="G296" i="21"/>
  <c r="H296" i="21"/>
  <c r="I296" i="21"/>
  <c r="J296" i="21"/>
  <c r="K296" i="21"/>
  <c r="L296" i="21"/>
  <c r="M296" i="21"/>
  <c r="N296" i="21"/>
  <c r="O296" i="21"/>
  <c r="D297" i="21"/>
  <c r="E297" i="21"/>
  <c r="F297" i="21"/>
  <c r="G297" i="21"/>
  <c r="H297" i="21"/>
  <c r="I297" i="21"/>
  <c r="J297" i="21"/>
  <c r="K297" i="21"/>
  <c r="L297" i="21"/>
  <c r="M297" i="21"/>
  <c r="N297" i="21"/>
  <c r="O297" i="21"/>
  <c r="N298" i="21"/>
  <c r="O298" i="21"/>
  <c r="D299" i="21"/>
  <c r="E299" i="21"/>
  <c r="F299" i="21"/>
  <c r="G299" i="21"/>
  <c r="H299" i="21"/>
  <c r="I299" i="21"/>
  <c r="P299" i="21" s="1"/>
  <c r="J299" i="21"/>
  <c r="K299" i="21"/>
  <c r="L299" i="21"/>
  <c r="M299" i="21"/>
  <c r="N299" i="21"/>
  <c r="O299" i="21"/>
  <c r="P300" i="21"/>
  <c r="P301" i="21"/>
  <c r="P302" i="21"/>
  <c r="P303" i="21"/>
  <c r="P304" i="21"/>
  <c r="P305" i="21"/>
  <c r="D306" i="21"/>
  <c r="E306" i="21"/>
  <c r="F306" i="21"/>
  <c r="F314" i="21" s="1"/>
  <c r="G306" i="21"/>
  <c r="G314" i="21"/>
  <c r="H306" i="21"/>
  <c r="H314" i="21"/>
  <c r="I306" i="21"/>
  <c r="I314" i="21"/>
  <c r="J306" i="21"/>
  <c r="J314" i="21" s="1"/>
  <c r="K306" i="21"/>
  <c r="K314" i="21"/>
  <c r="L306" i="21"/>
  <c r="M306" i="21"/>
  <c r="M314" i="21" s="1"/>
  <c r="N306" i="21"/>
  <c r="N314" i="21" s="1"/>
  <c r="O306" i="21"/>
  <c r="O314" i="21" s="1"/>
  <c r="D308" i="21"/>
  <c r="E308" i="21"/>
  <c r="F308" i="21"/>
  <c r="G308" i="21"/>
  <c r="H308" i="21"/>
  <c r="I308" i="21"/>
  <c r="J308" i="21"/>
  <c r="K308" i="21"/>
  <c r="L308" i="21"/>
  <c r="M308" i="21"/>
  <c r="N308" i="21"/>
  <c r="O308" i="21"/>
  <c r="P308" i="21" s="1"/>
  <c r="D309" i="21"/>
  <c r="E309" i="21"/>
  <c r="F309" i="21"/>
  <c r="G309" i="21"/>
  <c r="H309" i="21"/>
  <c r="I309" i="21"/>
  <c r="J309" i="21"/>
  <c r="K309" i="21"/>
  <c r="L309" i="21"/>
  <c r="M309" i="21"/>
  <c r="N309" i="21"/>
  <c r="O309" i="21"/>
  <c r="D310" i="21"/>
  <c r="E310" i="21"/>
  <c r="F310" i="21"/>
  <c r="G310" i="21"/>
  <c r="H310" i="21"/>
  <c r="I310" i="21"/>
  <c r="J310" i="21"/>
  <c r="P310" i="21" s="1"/>
  <c r="K310" i="21"/>
  <c r="L310" i="21"/>
  <c r="M310" i="21"/>
  <c r="N310" i="21"/>
  <c r="O310" i="21"/>
  <c r="D311" i="21"/>
  <c r="E311" i="21"/>
  <c r="F311" i="21"/>
  <c r="G311" i="21"/>
  <c r="H311" i="21"/>
  <c r="I311" i="21"/>
  <c r="J311" i="21"/>
  <c r="K311" i="21"/>
  <c r="L311" i="21"/>
  <c r="M311" i="21"/>
  <c r="N311" i="21"/>
  <c r="O311" i="21"/>
  <c r="D312" i="21"/>
  <c r="E312" i="21"/>
  <c r="F312" i="21"/>
  <c r="G312" i="21"/>
  <c r="H312" i="21"/>
  <c r="I312" i="21"/>
  <c r="J312" i="21"/>
  <c r="K312" i="21"/>
  <c r="L312" i="21"/>
  <c r="M312" i="21"/>
  <c r="N312" i="21"/>
  <c r="O312" i="21"/>
  <c r="D313" i="21"/>
  <c r="E313" i="21"/>
  <c r="F313" i="21"/>
  <c r="G313" i="21"/>
  <c r="H313" i="21"/>
  <c r="I313" i="21"/>
  <c r="J313" i="21"/>
  <c r="K313" i="21"/>
  <c r="L313" i="21"/>
  <c r="M313" i="21"/>
  <c r="N313" i="21"/>
  <c r="P313" i="21" s="1"/>
  <c r="O313" i="21"/>
  <c r="D314" i="21"/>
  <c r="L314" i="21"/>
  <c r="P315" i="21"/>
  <c r="P316" i="21"/>
  <c r="P317" i="21"/>
  <c r="P318" i="21"/>
  <c r="P319" i="21"/>
  <c r="P320" i="21"/>
  <c r="P321" i="21"/>
  <c r="D322" i="21"/>
  <c r="E322" i="21"/>
  <c r="E330" i="21" s="1"/>
  <c r="F322" i="21"/>
  <c r="G322" i="21"/>
  <c r="G330" i="21" s="1"/>
  <c r="H322" i="21"/>
  <c r="H330" i="21"/>
  <c r="I322" i="21"/>
  <c r="I330" i="21" s="1"/>
  <c r="J322" i="21"/>
  <c r="J330" i="21"/>
  <c r="K322" i="21"/>
  <c r="K330" i="21" s="1"/>
  <c r="L322" i="21"/>
  <c r="L330" i="21" s="1"/>
  <c r="M322" i="21"/>
  <c r="M330" i="21" s="1"/>
  <c r="N322" i="21"/>
  <c r="N330" i="21"/>
  <c r="O322" i="21"/>
  <c r="O330" i="21" s="1"/>
  <c r="D324" i="21"/>
  <c r="E324" i="21"/>
  <c r="F324" i="21"/>
  <c r="G324" i="21"/>
  <c r="H324" i="21"/>
  <c r="I324" i="21"/>
  <c r="J324" i="21"/>
  <c r="K324" i="21"/>
  <c r="L324" i="21"/>
  <c r="M324" i="21"/>
  <c r="N324" i="21"/>
  <c r="O324" i="21"/>
  <c r="D325" i="21"/>
  <c r="E325" i="21"/>
  <c r="F325" i="21"/>
  <c r="G325" i="21"/>
  <c r="H325" i="21"/>
  <c r="I325" i="21"/>
  <c r="J325" i="21"/>
  <c r="K325" i="21"/>
  <c r="L325" i="21"/>
  <c r="M325" i="21"/>
  <c r="N325" i="21"/>
  <c r="O325" i="21"/>
  <c r="D326" i="21"/>
  <c r="E326" i="21"/>
  <c r="F326" i="21"/>
  <c r="G326" i="21"/>
  <c r="H326" i="21"/>
  <c r="I326" i="21"/>
  <c r="J326" i="21"/>
  <c r="K326" i="21"/>
  <c r="L326" i="21"/>
  <c r="M326" i="21"/>
  <c r="N326" i="21"/>
  <c r="O326" i="21"/>
  <c r="D327" i="21"/>
  <c r="E327" i="21"/>
  <c r="F327" i="21"/>
  <c r="G327" i="21"/>
  <c r="H327" i="21"/>
  <c r="I327" i="21"/>
  <c r="J327" i="21"/>
  <c r="K327" i="21"/>
  <c r="L327" i="21"/>
  <c r="M327" i="21"/>
  <c r="N327" i="21"/>
  <c r="O327" i="21"/>
  <c r="D328" i="21"/>
  <c r="E328" i="21"/>
  <c r="F328" i="21"/>
  <c r="G328" i="21"/>
  <c r="H328" i="21"/>
  <c r="I328" i="21"/>
  <c r="J328" i="21"/>
  <c r="P328" i="21" s="1"/>
  <c r="K328" i="21"/>
  <c r="L328" i="21"/>
  <c r="M328" i="21"/>
  <c r="N328" i="21"/>
  <c r="O328" i="21"/>
  <c r="D329" i="21"/>
  <c r="E329" i="21"/>
  <c r="F329" i="21"/>
  <c r="G329" i="21"/>
  <c r="H329" i="21"/>
  <c r="I329" i="21"/>
  <c r="J329" i="21"/>
  <c r="K329" i="21"/>
  <c r="L329" i="21"/>
  <c r="M329" i="21"/>
  <c r="N329" i="21"/>
  <c r="O329" i="21"/>
  <c r="P331" i="21"/>
  <c r="P332" i="21"/>
  <c r="P333" i="21"/>
  <c r="P334" i="21"/>
  <c r="P335" i="21"/>
  <c r="P336" i="21"/>
  <c r="P337" i="21"/>
  <c r="D338" i="21"/>
  <c r="E338" i="21"/>
  <c r="E346" i="21" s="1"/>
  <c r="F338" i="21"/>
  <c r="G338" i="21"/>
  <c r="H338" i="21"/>
  <c r="H346" i="21" s="1"/>
  <c r="I338" i="21"/>
  <c r="I346" i="21" s="1"/>
  <c r="J338" i="21"/>
  <c r="J346" i="21"/>
  <c r="K338" i="21"/>
  <c r="K346" i="21" s="1"/>
  <c r="L338" i="21"/>
  <c r="L346" i="21"/>
  <c r="M338" i="21"/>
  <c r="N338" i="21"/>
  <c r="O338" i="21"/>
  <c r="O346" i="21"/>
  <c r="D340" i="21"/>
  <c r="E340" i="21"/>
  <c r="F340" i="21"/>
  <c r="G340" i="21"/>
  <c r="H340" i="21"/>
  <c r="I340" i="21"/>
  <c r="J340" i="21"/>
  <c r="K340" i="21"/>
  <c r="L340" i="21"/>
  <c r="M340" i="21"/>
  <c r="N340" i="21"/>
  <c r="O340" i="21"/>
  <c r="D341" i="21"/>
  <c r="E341" i="21"/>
  <c r="F341" i="21"/>
  <c r="G341" i="21"/>
  <c r="H341" i="21"/>
  <c r="I341" i="21"/>
  <c r="J341" i="21"/>
  <c r="K341" i="21"/>
  <c r="L341" i="21"/>
  <c r="M341" i="21"/>
  <c r="N341" i="21"/>
  <c r="O341" i="21"/>
  <c r="D342" i="21"/>
  <c r="E342" i="21"/>
  <c r="F342" i="21"/>
  <c r="G342" i="21"/>
  <c r="H342" i="21"/>
  <c r="I342" i="21"/>
  <c r="J342" i="21"/>
  <c r="K342" i="21"/>
  <c r="L342" i="21"/>
  <c r="M342" i="21"/>
  <c r="N342" i="21"/>
  <c r="O342" i="21"/>
  <c r="D343" i="21"/>
  <c r="E343" i="21"/>
  <c r="F343" i="21"/>
  <c r="G343" i="21"/>
  <c r="H343" i="21"/>
  <c r="I343" i="21"/>
  <c r="J343" i="21"/>
  <c r="K343" i="21"/>
  <c r="L343" i="21"/>
  <c r="M343" i="21"/>
  <c r="N343" i="21"/>
  <c r="O343" i="21"/>
  <c r="D344" i="21"/>
  <c r="P344" i="21"/>
  <c r="E344" i="21"/>
  <c r="F344" i="21"/>
  <c r="G344" i="21"/>
  <c r="H344" i="21"/>
  <c r="I344" i="21"/>
  <c r="J344" i="21"/>
  <c r="K344" i="21"/>
  <c r="L344" i="21"/>
  <c r="M344" i="21"/>
  <c r="N344" i="21"/>
  <c r="O344" i="21"/>
  <c r="D345" i="21"/>
  <c r="P345" i="21" s="1"/>
  <c r="E345" i="21"/>
  <c r="F345" i="21"/>
  <c r="G345" i="21"/>
  <c r="H345" i="21"/>
  <c r="I345" i="21"/>
  <c r="J345" i="21"/>
  <c r="K345" i="21"/>
  <c r="L345" i="21"/>
  <c r="M345" i="21"/>
  <c r="N345" i="21"/>
  <c r="O345" i="21"/>
  <c r="F346" i="21"/>
  <c r="M346" i="21"/>
  <c r="N346" i="21"/>
  <c r="P347" i="21"/>
  <c r="D4" i="20"/>
  <c r="E4" i="20"/>
  <c r="E12" i="20" s="1"/>
  <c r="F4" i="20"/>
  <c r="F12" i="20" s="1"/>
  <c r="G4" i="20"/>
  <c r="H4" i="20"/>
  <c r="H12" i="20" s="1"/>
  <c r="I4" i="20"/>
  <c r="J4" i="20"/>
  <c r="J12" i="20"/>
  <c r="K4" i="20"/>
  <c r="K12" i="20" s="1"/>
  <c r="L4" i="20"/>
  <c r="L12" i="20"/>
  <c r="M4" i="20"/>
  <c r="N4" i="20"/>
  <c r="O4" i="20"/>
  <c r="O12" i="20"/>
  <c r="D5" i="20"/>
  <c r="E5" i="20"/>
  <c r="F5" i="20"/>
  <c r="G5" i="20"/>
  <c r="H5" i="20"/>
  <c r="H13" i="20"/>
  <c r="I5" i="20"/>
  <c r="I13" i="20" s="1"/>
  <c r="J5" i="20"/>
  <c r="K5" i="20"/>
  <c r="K13" i="20"/>
  <c r="L5" i="20"/>
  <c r="M5" i="20"/>
  <c r="M13" i="20" s="1"/>
  <c r="N5" i="20"/>
  <c r="O5" i="20"/>
  <c r="O13" i="20"/>
  <c r="D6" i="20"/>
  <c r="E6" i="20"/>
  <c r="F6" i="20"/>
  <c r="F14" i="20" s="1"/>
  <c r="G6" i="20"/>
  <c r="H6" i="20"/>
  <c r="I6" i="20"/>
  <c r="J6" i="20"/>
  <c r="J14" i="20"/>
  <c r="K6" i="20"/>
  <c r="K14" i="20" s="1"/>
  <c r="L6" i="20"/>
  <c r="M6" i="20"/>
  <c r="M14" i="20" s="1"/>
  <c r="N6" i="20"/>
  <c r="N14" i="20" s="1"/>
  <c r="O6" i="20"/>
  <c r="O14" i="20"/>
  <c r="D7" i="20"/>
  <c r="D15" i="20"/>
  <c r="E7" i="20"/>
  <c r="E15" i="20"/>
  <c r="F7" i="20"/>
  <c r="G7" i="20"/>
  <c r="G15" i="20" s="1"/>
  <c r="H7" i="20"/>
  <c r="H15" i="20" s="1"/>
  <c r="I7" i="20"/>
  <c r="I15" i="20" s="1"/>
  <c r="J7" i="20"/>
  <c r="J15" i="20"/>
  <c r="K7" i="20"/>
  <c r="K15" i="20" s="1"/>
  <c r="L7" i="20"/>
  <c r="M7" i="20"/>
  <c r="M15" i="20" s="1"/>
  <c r="N7" i="20"/>
  <c r="O7" i="20"/>
  <c r="Y7" i="20"/>
  <c r="D8" i="20"/>
  <c r="D16" i="20" s="1"/>
  <c r="E8" i="20"/>
  <c r="E16" i="20" s="1"/>
  <c r="P16" i="20" s="1"/>
  <c r="F8" i="20"/>
  <c r="F16" i="20"/>
  <c r="G8" i="20"/>
  <c r="H8" i="20"/>
  <c r="I8" i="20"/>
  <c r="J8" i="20"/>
  <c r="J16" i="20"/>
  <c r="K8" i="20"/>
  <c r="K16" i="20" s="1"/>
  <c r="L8" i="20"/>
  <c r="L16" i="20" s="1"/>
  <c r="M8" i="20"/>
  <c r="M16" i="20" s="1"/>
  <c r="N8" i="20"/>
  <c r="N16" i="20"/>
  <c r="O8" i="20"/>
  <c r="Y8" i="20"/>
  <c r="D9" i="20"/>
  <c r="E9" i="20"/>
  <c r="F9" i="20"/>
  <c r="G9" i="20"/>
  <c r="G17" i="20" s="1"/>
  <c r="H9" i="20"/>
  <c r="H17" i="20"/>
  <c r="I9" i="20"/>
  <c r="I17" i="20" s="1"/>
  <c r="J9" i="20"/>
  <c r="J17" i="20" s="1"/>
  <c r="K9" i="20"/>
  <c r="K17" i="20"/>
  <c r="L9" i="20"/>
  <c r="M9" i="20"/>
  <c r="N9" i="20"/>
  <c r="N17" i="20"/>
  <c r="O9" i="20"/>
  <c r="Y9" i="20"/>
  <c r="Y10" i="20"/>
  <c r="D11" i="20"/>
  <c r="D19" i="20" s="1"/>
  <c r="E11" i="20"/>
  <c r="E19" i="20" s="1"/>
  <c r="F11" i="20"/>
  <c r="G11" i="20"/>
  <c r="H11" i="20"/>
  <c r="H19" i="20"/>
  <c r="I11" i="20"/>
  <c r="I19" i="20"/>
  <c r="J11" i="20"/>
  <c r="K11" i="20"/>
  <c r="K19" i="20" s="1"/>
  <c r="L11" i="20"/>
  <c r="M11" i="20"/>
  <c r="M19" i="20"/>
  <c r="N11" i="20"/>
  <c r="O11" i="20"/>
  <c r="O19" i="20"/>
  <c r="Y11" i="20"/>
  <c r="I12" i="20"/>
  <c r="M12" i="20"/>
  <c r="N12" i="20"/>
  <c r="Y12" i="20"/>
  <c r="E13" i="20"/>
  <c r="L13" i="20"/>
  <c r="N13" i="20"/>
  <c r="Y13" i="20"/>
  <c r="G14" i="20"/>
  <c r="H14" i="20"/>
  <c r="I14" i="20"/>
  <c r="Y14" i="20"/>
  <c r="L15" i="20"/>
  <c r="N15" i="20"/>
  <c r="O15" i="20"/>
  <c r="Y15" i="20"/>
  <c r="H16" i="20"/>
  <c r="I16" i="20"/>
  <c r="T16" i="20"/>
  <c r="T17" i="20" s="1"/>
  <c r="U16" i="20"/>
  <c r="U17" i="20" s="1"/>
  <c r="V16" i="20"/>
  <c r="V17" i="20"/>
  <c r="W16" i="20"/>
  <c r="W17" i="20" s="1"/>
  <c r="X16" i="20"/>
  <c r="X17" i="20" s="1"/>
  <c r="Z16" i="20"/>
  <c r="E17" i="20"/>
  <c r="F17" i="20"/>
  <c r="M17" i="20"/>
  <c r="O17" i="20"/>
  <c r="Z17" i="20"/>
  <c r="F19" i="20"/>
  <c r="J19" i="20"/>
  <c r="L19" i="20"/>
  <c r="N19" i="20"/>
  <c r="D20" i="20"/>
  <c r="E20" i="20"/>
  <c r="F20" i="20"/>
  <c r="G20" i="20"/>
  <c r="G28" i="20"/>
  <c r="H20" i="20"/>
  <c r="I20" i="20"/>
  <c r="J20" i="20"/>
  <c r="K20" i="20"/>
  <c r="L20" i="20"/>
  <c r="M20" i="20"/>
  <c r="M28" i="20"/>
  <c r="N20" i="20"/>
  <c r="N26" i="20" s="1"/>
  <c r="O20" i="20"/>
  <c r="D21" i="20"/>
  <c r="D29" i="20"/>
  <c r="E21" i="20"/>
  <c r="E29" i="20"/>
  <c r="F21" i="20"/>
  <c r="G21" i="20"/>
  <c r="H21" i="20"/>
  <c r="I21" i="20"/>
  <c r="I29" i="20" s="1"/>
  <c r="J21" i="20"/>
  <c r="J29" i="20" s="1"/>
  <c r="K21" i="20"/>
  <c r="L21" i="20"/>
  <c r="M21" i="20"/>
  <c r="N21" i="20"/>
  <c r="O21" i="20"/>
  <c r="O29" i="20"/>
  <c r="D22" i="20"/>
  <c r="D30" i="20"/>
  <c r="E22" i="20"/>
  <c r="E30" i="20" s="1"/>
  <c r="F22" i="20"/>
  <c r="G22" i="20"/>
  <c r="H22" i="20"/>
  <c r="I22" i="20"/>
  <c r="I30" i="20"/>
  <c r="J22" i="20"/>
  <c r="K22" i="20"/>
  <c r="L22" i="20"/>
  <c r="L30" i="20"/>
  <c r="M22" i="20"/>
  <c r="N22" i="20"/>
  <c r="N30" i="20" s="1"/>
  <c r="O22" i="20"/>
  <c r="O30" i="20" s="1"/>
  <c r="D23" i="20"/>
  <c r="D31" i="20" s="1"/>
  <c r="E23" i="20"/>
  <c r="E31" i="20" s="1"/>
  <c r="F23" i="20"/>
  <c r="F31" i="20"/>
  <c r="G23" i="20"/>
  <c r="G31" i="20" s="1"/>
  <c r="H23" i="20"/>
  <c r="I23" i="20"/>
  <c r="J23" i="20"/>
  <c r="J31" i="20" s="1"/>
  <c r="K23" i="20"/>
  <c r="K31" i="20" s="1"/>
  <c r="L23" i="20"/>
  <c r="M23" i="20"/>
  <c r="N23" i="20"/>
  <c r="N31" i="20"/>
  <c r="O23" i="20"/>
  <c r="O31" i="20" s="1"/>
  <c r="D24" i="20"/>
  <c r="E24" i="20"/>
  <c r="E32" i="20"/>
  <c r="F24" i="20"/>
  <c r="F32" i="20"/>
  <c r="G24" i="20"/>
  <c r="G32" i="20" s="1"/>
  <c r="H24" i="20"/>
  <c r="H32" i="20" s="1"/>
  <c r="I24" i="20"/>
  <c r="I32" i="20" s="1"/>
  <c r="J24" i="20"/>
  <c r="J32" i="20" s="1"/>
  <c r="K24" i="20"/>
  <c r="K32" i="20"/>
  <c r="L24" i="20"/>
  <c r="L32" i="20" s="1"/>
  <c r="M24" i="20"/>
  <c r="N24" i="20"/>
  <c r="O24" i="20"/>
  <c r="D25" i="20"/>
  <c r="E25" i="20"/>
  <c r="E33" i="20" s="1"/>
  <c r="F25" i="20"/>
  <c r="F33" i="20" s="1"/>
  <c r="G25" i="20"/>
  <c r="G33" i="20"/>
  <c r="H25" i="20"/>
  <c r="I25" i="20"/>
  <c r="I33" i="20" s="1"/>
  <c r="P33" i="20" s="1"/>
  <c r="J25" i="20"/>
  <c r="J33" i="20"/>
  <c r="K25" i="20"/>
  <c r="K33" i="20" s="1"/>
  <c r="L25" i="20"/>
  <c r="L33" i="20"/>
  <c r="M25" i="20"/>
  <c r="N25" i="20"/>
  <c r="N33" i="20"/>
  <c r="O25" i="20"/>
  <c r="O33" i="20" s="1"/>
  <c r="D27" i="20"/>
  <c r="D35" i="20" s="1"/>
  <c r="E27" i="20"/>
  <c r="F27" i="20"/>
  <c r="F35" i="20" s="1"/>
  <c r="G27" i="20"/>
  <c r="G35" i="20"/>
  <c r="H27" i="20"/>
  <c r="H35" i="20"/>
  <c r="I27" i="20"/>
  <c r="I35" i="20" s="1"/>
  <c r="J27" i="20"/>
  <c r="J35" i="20"/>
  <c r="K27" i="20"/>
  <c r="K35" i="20" s="1"/>
  <c r="L27" i="20"/>
  <c r="L35" i="20" s="1"/>
  <c r="M27" i="20"/>
  <c r="M35" i="20" s="1"/>
  <c r="N27" i="20"/>
  <c r="N35" i="20" s="1"/>
  <c r="O27" i="20"/>
  <c r="O35" i="20" s="1"/>
  <c r="H28" i="20"/>
  <c r="I28" i="20"/>
  <c r="J28" i="20"/>
  <c r="F29" i="20"/>
  <c r="L29" i="20"/>
  <c r="M29" i="20"/>
  <c r="N29" i="20"/>
  <c r="F30" i="20"/>
  <c r="K30" i="20"/>
  <c r="M30" i="20"/>
  <c r="I31" i="20"/>
  <c r="L31" i="20"/>
  <c r="D32" i="20"/>
  <c r="M32" i="20"/>
  <c r="N32" i="20"/>
  <c r="O32" i="20"/>
  <c r="H33" i="20"/>
  <c r="T33" i="20"/>
  <c r="V33" i="20"/>
  <c r="X33" i="20"/>
  <c r="D36" i="20"/>
  <c r="E36" i="20"/>
  <c r="E44" i="20" s="1"/>
  <c r="F36" i="20"/>
  <c r="P36" i="20" s="1"/>
  <c r="G36" i="20"/>
  <c r="G44" i="20" s="1"/>
  <c r="H36" i="20"/>
  <c r="H44" i="20" s="1"/>
  <c r="I36" i="20"/>
  <c r="J36" i="20"/>
  <c r="K36" i="20"/>
  <c r="K42" i="20" s="1"/>
  <c r="K50" i="20" s="1"/>
  <c r="L36" i="20"/>
  <c r="M36" i="20"/>
  <c r="N36" i="20"/>
  <c r="N44" i="20" s="1"/>
  <c r="O36" i="20"/>
  <c r="D37" i="20"/>
  <c r="E37" i="20"/>
  <c r="F37" i="20"/>
  <c r="F45" i="20"/>
  <c r="G37" i="20"/>
  <c r="G45" i="20"/>
  <c r="H37" i="20"/>
  <c r="H45" i="20" s="1"/>
  <c r="I37" i="20"/>
  <c r="J37" i="20"/>
  <c r="K37" i="20"/>
  <c r="K45" i="20"/>
  <c r="L37" i="20"/>
  <c r="L45" i="20"/>
  <c r="M37" i="20"/>
  <c r="M45" i="20" s="1"/>
  <c r="N37" i="20"/>
  <c r="O37" i="20"/>
  <c r="O45" i="20" s="1"/>
  <c r="D38" i="20"/>
  <c r="D46" i="20"/>
  <c r="E38" i="20"/>
  <c r="E46" i="20" s="1"/>
  <c r="F38" i="20"/>
  <c r="F46" i="20"/>
  <c r="G38" i="20"/>
  <c r="G46" i="20" s="1"/>
  <c r="H38" i="20"/>
  <c r="H46" i="20" s="1"/>
  <c r="I38" i="20"/>
  <c r="I46" i="20"/>
  <c r="J38" i="20"/>
  <c r="K38" i="20"/>
  <c r="K46" i="20" s="1"/>
  <c r="L38" i="20"/>
  <c r="M38" i="20"/>
  <c r="N38" i="20"/>
  <c r="N46" i="20" s="1"/>
  <c r="O38" i="20"/>
  <c r="O46" i="20"/>
  <c r="D39" i="20"/>
  <c r="D47" i="20"/>
  <c r="E39" i="20"/>
  <c r="E47" i="20" s="1"/>
  <c r="F39" i="20"/>
  <c r="F47" i="20" s="1"/>
  <c r="G39" i="20"/>
  <c r="H39" i="20"/>
  <c r="H47" i="20"/>
  <c r="I39" i="20"/>
  <c r="I47" i="20" s="1"/>
  <c r="J39" i="20"/>
  <c r="J47" i="20"/>
  <c r="K39" i="20"/>
  <c r="L39" i="20"/>
  <c r="M39" i="20"/>
  <c r="N39" i="20"/>
  <c r="O39" i="20"/>
  <c r="O47" i="20"/>
  <c r="D40" i="20"/>
  <c r="E40" i="20"/>
  <c r="E48" i="20" s="1"/>
  <c r="F40" i="20"/>
  <c r="F48" i="20" s="1"/>
  <c r="G40" i="20"/>
  <c r="G48" i="20" s="1"/>
  <c r="H40" i="20"/>
  <c r="H48" i="20"/>
  <c r="I40" i="20"/>
  <c r="I48" i="20" s="1"/>
  <c r="J40" i="20"/>
  <c r="K40" i="20"/>
  <c r="K48" i="20"/>
  <c r="L40" i="20"/>
  <c r="L48" i="20" s="1"/>
  <c r="M40" i="20"/>
  <c r="M48" i="20" s="1"/>
  <c r="N40" i="20"/>
  <c r="O40" i="20"/>
  <c r="O48" i="20"/>
  <c r="D41" i="20"/>
  <c r="E41" i="20"/>
  <c r="E49" i="20"/>
  <c r="F41" i="20"/>
  <c r="G41" i="20"/>
  <c r="H41" i="20"/>
  <c r="I41" i="20"/>
  <c r="I49" i="20" s="1"/>
  <c r="J41" i="20"/>
  <c r="J49" i="20" s="1"/>
  <c r="K41" i="20"/>
  <c r="K49" i="20" s="1"/>
  <c r="L41" i="20"/>
  <c r="M41" i="20"/>
  <c r="M49" i="20" s="1"/>
  <c r="N41" i="20"/>
  <c r="N49" i="20"/>
  <c r="O41" i="20"/>
  <c r="O49" i="20"/>
  <c r="D43" i="20"/>
  <c r="E43" i="20"/>
  <c r="E51" i="20"/>
  <c r="F43" i="20"/>
  <c r="F51" i="20"/>
  <c r="G43" i="20"/>
  <c r="G51" i="20" s="1"/>
  <c r="H43" i="20"/>
  <c r="H51" i="20" s="1"/>
  <c r="I43" i="20"/>
  <c r="J43" i="20"/>
  <c r="J51" i="20"/>
  <c r="K43" i="20"/>
  <c r="K51" i="20" s="1"/>
  <c r="L43" i="20"/>
  <c r="M43" i="20"/>
  <c r="M51" i="20" s="1"/>
  <c r="N43" i="20"/>
  <c r="N51" i="20"/>
  <c r="O43" i="20"/>
  <c r="O51" i="20"/>
  <c r="D44" i="20"/>
  <c r="I44" i="20"/>
  <c r="J44" i="20"/>
  <c r="L44" i="20"/>
  <c r="M44" i="20"/>
  <c r="J45" i="20"/>
  <c r="J46" i="20"/>
  <c r="L46" i="20"/>
  <c r="G47" i="20"/>
  <c r="K47" i="20"/>
  <c r="N47" i="20"/>
  <c r="D48" i="20"/>
  <c r="N48" i="20"/>
  <c r="D49" i="20"/>
  <c r="H49" i="20"/>
  <c r="L49" i="20"/>
  <c r="T49" i="20"/>
  <c r="V49" i="20"/>
  <c r="X49" i="20"/>
  <c r="I51" i="20"/>
  <c r="L51" i="20"/>
  <c r="D52" i="20"/>
  <c r="D60" i="20" s="1"/>
  <c r="E52" i="20"/>
  <c r="F52" i="20"/>
  <c r="G52" i="20"/>
  <c r="G60" i="20"/>
  <c r="H52" i="20"/>
  <c r="H60" i="20" s="1"/>
  <c r="I52" i="20"/>
  <c r="J52" i="20"/>
  <c r="K52" i="20"/>
  <c r="K58" i="20"/>
  <c r="K66" i="20" s="1"/>
  <c r="L52" i="20"/>
  <c r="L58" i="20" s="1"/>
  <c r="L66" i="20" s="1"/>
  <c r="M52" i="20"/>
  <c r="M60" i="20" s="1"/>
  <c r="N52" i="20"/>
  <c r="N60" i="20"/>
  <c r="O52" i="20"/>
  <c r="O60" i="20"/>
  <c r="D53" i="20"/>
  <c r="E53" i="20"/>
  <c r="E61" i="20"/>
  <c r="F53" i="20"/>
  <c r="F61" i="20"/>
  <c r="G53" i="20"/>
  <c r="G61" i="20" s="1"/>
  <c r="H53" i="20"/>
  <c r="H61" i="20"/>
  <c r="I53" i="20"/>
  <c r="J53" i="20"/>
  <c r="J61" i="20" s="1"/>
  <c r="K53" i="20"/>
  <c r="K61" i="20" s="1"/>
  <c r="L53" i="20"/>
  <c r="M53" i="20"/>
  <c r="M61" i="20" s="1"/>
  <c r="N53" i="20"/>
  <c r="O53" i="20"/>
  <c r="D54" i="20"/>
  <c r="E54" i="20"/>
  <c r="F54" i="20"/>
  <c r="F62" i="20"/>
  <c r="G54" i="20"/>
  <c r="H54" i="20"/>
  <c r="H62" i="20" s="1"/>
  <c r="I54" i="20"/>
  <c r="I62" i="20" s="1"/>
  <c r="J54" i="20"/>
  <c r="J62" i="20" s="1"/>
  <c r="K54" i="20"/>
  <c r="K62" i="20" s="1"/>
  <c r="L54" i="20"/>
  <c r="L62" i="20" s="1"/>
  <c r="M54" i="20"/>
  <c r="M62" i="20" s="1"/>
  <c r="N54" i="20"/>
  <c r="O54" i="20"/>
  <c r="D55" i="20"/>
  <c r="E55" i="20"/>
  <c r="E63" i="20" s="1"/>
  <c r="F55" i="20"/>
  <c r="F63" i="20" s="1"/>
  <c r="G55" i="20"/>
  <c r="G63" i="20" s="1"/>
  <c r="H55" i="20"/>
  <c r="I55" i="20"/>
  <c r="I63" i="20" s="1"/>
  <c r="J55" i="20"/>
  <c r="K55" i="20"/>
  <c r="K63" i="20" s="1"/>
  <c r="L55" i="20"/>
  <c r="L63" i="20" s="1"/>
  <c r="M55" i="20"/>
  <c r="M63" i="20" s="1"/>
  <c r="N55" i="20"/>
  <c r="O55" i="20"/>
  <c r="O63" i="20" s="1"/>
  <c r="D56" i="20"/>
  <c r="P56" i="20" s="1"/>
  <c r="E56" i="20"/>
  <c r="F56" i="20"/>
  <c r="G56" i="20"/>
  <c r="H56" i="20"/>
  <c r="I56" i="20"/>
  <c r="J56" i="20"/>
  <c r="K56" i="20"/>
  <c r="L56" i="20"/>
  <c r="L64" i="20" s="1"/>
  <c r="M56" i="20"/>
  <c r="N56" i="20"/>
  <c r="O56" i="20"/>
  <c r="O64" i="20" s="1"/>
  <c r="D57" i="20"/>
  <c r="D65" i="20" s="1"/>
  <c r="E57" i="20"/>
  <c r="E65" i="20"/>
  <c r="F57" i="20"/>
  <c r="F65" i="20" s="1"/>
  <c r="G57" i="20"/>
  <c r="G65" i="20" s="1"/>
  <c r="H57" i="20"/>
  <c r="I57" i="20"/>
  <c r="I65" i="20" s="1"/>
  <c r="J57" i="20"/>
  <c r="K57" i="20"/>
  <c r="K65" i="20" s="1"/>
  <c r="L57" i="20"/>
  <c r="M57" i="20"/>
  <c r="N57" i="20"/>
  <c r="N65" i="20" s="1"/>
  <c r="O57" i="20"/>
  <c r="D59" i="20"/>
  <c r="E59" i="20"/>
  <c r="E67" i="20" s="1"/>
  <c r="F59" i="20"/>
  <c r="F67" i="20" s="1"/>
  <c r="G59" i="20"/>
  <c r="G67" i="20"/>
  <c r="H59" i="20"/>
  <c r="H67" i="20"/>
  <c r="I59" i="20"/>
  <c r="I67" i="20" s="1"/>
  <c r="J59" i="20"/>
  <c r="K59" i="20"/>
  <c r="L59" i="20"/>
  <c r="L67" i="20" s="1"/>
  <c r="M59" i="20"/>
  <c r="M67" i="20" s="1"/>
  <c r="N59" i="20"/>
  <c r="O59" i="20"/>
  <c r="O67" i="20" s="1"/>
  <c r="E60" i="20"/>
  <c r="D61" i="20"/>
  <c r="L61" i="20"/>
  <c r="N61" i="20"/>
  <c r="E62" i="20"/>
  <c r="G62" i="20"/>
  <c r="N62" i="20"/>
  <c r="O62" i="20"/>
  <c r="D63" i="20"/>
  <c r="H63" i="20"/>
  <c r="J63" i="20"/>
  <c r="P63" i="20" s="1"/>
  <c r="E64" i="20"/>
  <c r="F64" i="20"/>
  <c r="G64" i="20"/>
  <c r="H64" i="20"/>
  <c r="I64" i="20"/>
  <c r="J64" i="20"/>
  <c r="K64" i="20"/>
  <c r="M64" i="20"/>
  <c r="N64" i="20"/>
  <c r="J65" i="20"/>
  <c r="L65" i="20"/>
  <c r="M65" i="20"/>
  <c r="O65" i="20"/>
  <c r="T65" i="20"/>
  <c r="V65" i="20"/>
  <c r="X65" i="20"/>
  <c r="J67" i="20"/>
  <c r="K67" i="20"/>
  <c r="N67" i="20"/>
  <c r="P68" i="20"/>
  <c r="P69" i="20"/>
  <c r="P70" i="20"/>
  <c r="P71" i="20"/>
  <c r="P72" i="20"/>
  <c r="P73" i="20"/>
  <c r="D74" i="20"/>
  <c r="D82" i="20" s="1"/>
  <c r="E74" i="20"/>
  <c r="E82" i="20" s="1"/>
  <c r="F74" i="20"/>
  <c r="F82" i="20" s="1"/>
  <c r="G74" i="20"/>
  <c r="G82" i="20"/>
  <c r="H74" i="20"/>
  <c r="H82" i="20"/>
  <c r="P82" i="20" s="1"/>
  <c r="Q82" i="20" s="1"/>
  <c r="I74" i="20"/>
  <c r="I82" i="20"/>
  <c r="J74" i="20"/>
  <c r="J82" i="20" s="1"/>
  <c r="K74" i="20"/>
  <c r="K82" i="20" s="1"/>
  <c r="L74" i="20"/>
  <c r="L82" i="20"/>
  <c r="M74" i="20"/>
  <c r="N74" i="20"/>
  <c r="O74" i="20"/>
  <c r="O82" i="20" s="1"/>
  <c r="P75" i="20"/>
  <c r="D76" i="20"/>
  <c r="P76" i="20" s="1"/>
  <c r="E76" i="20"/>
  <c r="F76" i="20"/>
  <c r="G76" i="20"/>
  <c r="H76" i="20"/>
  <c r="I76" i="20"/>
  <c r="J76" i="20"/>
  <c r="K76" i="20"/>
  <c r="L76" i="20"/>
  <c r="M76" i="20"/>
  <c r="N76" i="20"/>
  <c r="O76" i="20"/>
  <c r="D77" i="20"/>
  <c r="E77" i="20"/>
  <c r="F77" i="20"/>
  <c r="G77" i="20"/>
  <c r="H77" i="20"/>
  <c r="I77" i="20"/>
  <c r="J77" i="20"/>
  <c r="K77" i="20"/>
  <c r="L77" i="20"/>
  <c r="M77" i="20"/>
  <c r="N77" i="20"/>
  <c r="O77" i="20"/>
  <c r="D78" i="20"/>
  <c r="E78" i="20"/>
  <c r="F78" i="20"/>
  <c r="G78" i="20"/>
  <c r="H78" i="20"/>
  <c r="I78" i="20"/>
  <c r="J78" i="20"/>
  <c r="K78" i="20"/>
  <c r="L78" i="20"/>
  <c r="M78" i="20"/>
  <c r="N78" i="20"/>
  <c r="O78" i="20"/>
  <c r="D79" i="20"/>
  <c r="E79" i="20"/>
  <c r="F79" i="20"/>
  <c r="G79" i="20"/>
  <c r="H79" i="20"/>
  <c r="I79" i="20"/>
  <c r="J79" i="20"/>
  <c r="K79" i="20"/>
  <c r="L79" i="20"/>
  <c r="M79" i="20"/>
  <c r="N79" i="20"/>
  <c r="O79" i="20"/>
  <c r="D80" i="20"/>
  <c r="P80" i="20" s="1"/>
  <c r="E80" i="20"/>
  <c r="F80" i="20"/>
  <c r="G80" i="20"/>
  <c r="H80" i="20"/>
  <c r="I80" i="20"/>
  <c r="J80" i="20"/>
  <c r="K80" i="20"/>
  <c r="L80" i="20"/>
  <c r="M80" i="20"/>
  <c r="N80" i="20"/>
  <c r="O80" i="20"/>
  <c r="D81" i="20"/>
  <c r="E81" i="20"/>
  <c r="F81" i="20"/>
  <c r="G81" i="20"/>
  <c r="H81" i="20"/>
  <c r="I81" i="20"/>
  <c r="J81" i="20"/>
  <c r="K81" i="20"/>
  <c r="L81" i="20"/>
  <c r="M81" i="20"/>
  <c r="N81" i="20"/>
  <c r="O81" i="20"/>
  <c r="T81" i="20"/>
  <c r="V81" i="20"/>
  <c r="X81" i="20"/>
  <c r="M82" i="20"/>
  <c r="N82" i="20"/>
  <c r="D83" i="20"/>
  <c r="E83" i="20"/>
  <c r="F83" i="20"/>
  <c r="G83" i="20"/>
  <c r="H83" i="20"/>
  <c r="I83" i="20"/>
  <c r="J83" i="20"/>
  <c r="K83" i="20"/>
  <c r="L83" i="20"/>
  <c r="M83" i="20"/>
  <c r="N83" i="20"/>
  <c r="O83" i="20"/>
  <c r="P84" i="20"/>
  <c r="P85" i="20"/>
  <c r="P86" i="20"/>
  <c r="P87" i="20"/>
  <c r="P88" i="20"/>
  <c r="P89" i="20"/>
  <c r="D90" i="20"/>
  <c r="P90" i="20" s="1"/>
  <c r="E90" i="20"/>
  <c r="E98" i="20" s="1"/>
  <c r="F90" i="20"/>
  <c r="F98" i="20" s="1"/>
  <c r="G90" i="20"/>
  <c r="G98" i="20"/>
  <c r="H90" i="20"/>
  <c r="H98" i="20" s="1"/>
  <c r="I90" i="20"/>
  <c r="I98" i="20" s="1"/>
  <c r="J90" i="20"/>
  <c r="J98" i="20" s="1"/>
  <c r="K90" i="20"/>
  <c r="K98" i="20"/>
  <c r="L90" i="20"/>
  <c r="L98" i="20" s="1"/>
  <c r="M90" i="20"/>
  <c r="N90" i="20"/>
  <c r="N98" i="20" s="1"/>
  <c r="O90" i="20"/>
  <c r="P91" i="20"/>
  <c r="D92" i="20"/>
  <c r="E92" i="20"/>
  <c r="F92" i="20"/>
  <c r="G92" i="20"/>
  <c r="H92" i="20"/>
  <c r="I92" i="20"/>
  <c r="J92" i="20"/>
  <c r="K92" i="20"/>
  <c r="L92" i="20"/>
  <c r="M92" i="20"/>
  <c r="N92" i="20"/>
  <c r="O92" i="20"/>
  <c r="D93" i="20"/>
  <c r="E93" i="20"/>
  <c r="F93" i="20"/>
  <c r="G93" i="20"/>
  <c r="H93" i="20"/>
  <c r="I93" i="20"/>
  <c r="J93" i="20"/>
  <c r="K93" i="20"/>
  <c r="L93" i="20"/>
  <c r="M93" i="20"/>
  <c r="N93" i="20"/>
  <c r="O93" i="20"/>
  <c r="D94" i="20"/>
  <c r="E94" i="20"/>
  <c r="F94" i="20"/>
  <c r="G94" i="20"/>
  <c r="H94" i="20"/>
  <c r="P94" i="20" s="1"/>
  <c r="I94" i="20"/>
  <c r="J94" i="20"/>
  <c r="K94" i="20"/>
  <c r="L94" i="20"/>
  <c r="M94" i="20"/>
  <c r="N94" i="20"/>
  <c r="O94" i="20"/>
  <c r="D95" i="20"/>
  <c r="E95" i="20"/>
  <c r="F95" i="20"/>
  <c r="G95" i="20"/>
  <c r="H95" i="20"/>
  <c r="I95" i="20"/>
  <c r="J95" i="20"/>
  <c r="K95" i="20"/>
  <c r="L95" i="20"/>
  <c r="M95" i="20"/>
  <c r="N95" i="20"/>
  <c r="O95" i="20"/>
  <c r="D96" i="20"/>
  <c r="P96" i="20" s="1"/>
  <c r="E96" i="20"/>
  <c r="F96" i="20"/>
  <c r="G96" i="20"/>
  <c r="H96" i="20"/>
  <c r="I96" i="20"/>
  <c r="J96" i="20"/>
  <c r="K96" i="20"/>
  <c r="L96" i="20"/>
  <c r="M96" i="20"/>
  <c r="N96" i="20"/>
  <c r="O96" i="20"/>
  <c r="D97" i="20"/>
  <c r="E97" i="20"/>
  <c r="F97" i="20"/>
  <c r="G97" i="20"/>
  <c r="P97" i="20" s="1"/>
  <c r="H97" i="20"/>
  <c r="I97" i="20"/>
  <c r="J97" i="20"/>
  <c r="K97" i="20"/>
  <c r="L97" i="20"/>
  <c r="M97" i="20"/>
  <c r="N97" i="20"/>
  <c r="O97" i="20"/>
  <c r="T97" i="20"/>
  <c r="V97" i="20"/>
  <c r="X97" i="20"/>
  <c r="M98" i="20"/>
  <c r="O98" i="20"/>
  <c r="D99" i="20"/>
  <c r="E99" i="20"/>
  <c r="F99" i="20"/>
  <c r="G99" i="20"/>
  <c r="P99" i="20" s="1"/>
  <c r="Q99" i="20" s="1"/>
  <c r="H99" i="20"/>
  <c r="I99" i="20"/>
  <c r="J99" i="20"/>
  <c r="K99" i="20"/>
  <c r="L99" i="20"/>
  <c r="M99" i="20"/>
  <c r="N99" i="20"/>
  <c r="O99" i="20"/>
  <c r="P100" i="20"/>
  <c r="P101" i="20"/>
  <c r="P102" i="20"/>
  <c r="P103" i="20"/>
  <c r="P104" i="20"/>
  <c r="P105" i="20"/>
  <c r="D106" i="20"/>
  <c r="E106" i="20"/>
  <c r="E114" i="20" s="1"/>
  <c r="F106" i="20"/>
  <c r="G106" i="20"/>
  <c r="G114" i="20" s="1"/>
  <c r="H106" i="20"/>
  <c r="H114" i="20" s="1"/>
  <c r="I106" i="20"/>
  <c r="I114" i="20" s="1"/>
  <c r="J106" i="20"/>
  <c r="J114" i="20" s="1"/>
  <c r="K106" i="20"/>
  <c r="K114" i="20" s="1"/>
  <c r="L106" i="20"/>
  <c r="L114" i="20" s="1"/>
  <c r="M106" i="20"/>
  <c r="M114" i="20" s="1"/>
  <c r="N106" i="20"/>
  <c r="N114" i="20"/>
  <c r="O106" i="20"/>
  <c r="O114" i="20" s="1"/>
  <c r="P107" i="20"/>
  <c r="D108" i="20"/>
  <c r="E108" i="20"/>
  <c r="F108" i="20"/>
  <c r="G108" i="20"/>
  <c r="H108" i="20"/>
  <c r="I108" i="20"/>
  <c r="J108" i="20"/>
  <c r="K108" i="20"/>
  <c r="L108" i="20"/>
  <c r="M108" i="20"/>
  <c r="N108" i="20"/>
  <c r="P108" i="20" s="1"/>
  <c r="O108" i="20"/>
  <c r="D109" i="20"/>
  <c r="E109" i="20"/>
  <c r="F109" i="20"/>
  <c r="G109" i="20"/>
  <c r="H109" i="20"/>
  <c r="I109" i="20"/>
  <c r="J109" i="20"/>
  <c r="K109" i="20"/>
  <c r="L109" i="20"/>
  <c r="M109" i="20"/>
  <c r="N109" i="20"/>
  <c r="O109" i="20"/>
  <c r="D110" i="20"/>
  <c r="E110" i="20"/>
  <c r="F110" i="20"/>
  <c r="G110" i="20"/>
  <c r="H110" i="20"/>
  <c r="I110" i="20"/>
  <c r="J110" i="20"/>
  <c r="K110" i="20"/>
  <c r="L110" i="20"/>
  <c r="M110" i="20"/>
  <c r="N110" i="20"/>
  <c r="O110" i="20"/>
  <c r="D111" i="20"/>
  <c r="E111" i="20"/>
  <c r="F111" i="20"/>
  <c r="G111" i="20"/>
  <c r="H111" i="20"/>
  <c r="I111" i="20"/>
  <c r="J111" i="20"/>
  <c r="K111" i="20"/>
  <c r="L111" i="20"/>
  <c r="P111" i="20" s="1"/>
  <c r="M111" i="20"/>
  <c r="N111" i="20"/>
  <c r="O111" i="20"/>
  <c r="D112" i="20"/>
  <c r="E112" i="20"/>
  <c r="F112" i="20"/>
  <c r="G112" i="20"/>
  <c r="H112" i="20"/>
  <c r="I112" i="20"/>
  <c r="J112" i="20"/>
  <c r="K112" i="20"/>
  <c r="L112" i="20"/>
  <c r="M112" i="20"/>
  <c r="N112" i="20"/>
  <c r="O112" i="20"/>
  <c r="D113" i="20"/>
  <c r="E113" i="20"/>
  <c r="F113" i="20"/>
  <c r="G113" i="20"/>
  <c r="H113" i="20"/>
  <c r="I113" i="20"/>
  <c r="J113" i="20"/>
  <c r="K113" i="20"/>
  <c r="L113" i="20"/>
  <c r="M113" i="20"/>
  <c r="N113" i="20"/>
  <c r="O113" i="20"/>
  <c r="D115" i="20"/>
  <c r="E115" i="20"/>
  <c r="F115" i="20"/>
  <c r="G115" i="20"/>
  <c r="H115" i="20"/>
  <c r="I115" i="20"/>
  <c r="J115" i="20"/>
  <c r="K115" i="20"/>
  <c r="L115" i="20"/>
  <c r="M115" i="20"/>
  <c r="N115" i="20"/>
  <c r="O115" i="20"/>
  <c r="P120" i="20"/>
  <c r="P121" i="20"/>
  <c r="P122" i="20"/>
  <c r="P123" i="20"/>
  <c r="P124" i="20"/>
  <c r="P125" i="20"/>
  <c r="D126" i="20"/>
  <c r="E126" i="20"/>
  <c r="E134" i="20" s="1"/>
  <c r="F126" i="20"/>
  <c r="F134" i="20" s="1"/>
  <c r="G126" i="20"/>
  <c r="G134" i="20" s="1"/>
  <c r="H126" i="20"/>
  <c r="H134" i="20" s="1"/>
  <c r="I126" i="20"/>
  <c r="P126" i="20" s="1"/>
  <c r="I134" i="20"/>
  <c r="J126" i="20"/>
  <c r="J134" i="20" s="1"/>
  <c r="K126" i="20"/>
  <c r="K134" i="20" s="1"/>
  <c r="L126" i="20"/>
  <c r="L134" i="20"/>
  <c r="M126" i="20"/>
  <c r="M134" i="20" s="1"/>
  <c r="N126" i="20"/>
  <c r="N134" i="20" s="1"/>
  <c r="O126" i="20"/>
  <c r="O134" i="20"/>
  <c r="P127" i="20"/>
  <c r="D128" i="20"/>
  <c r="E128" i="20"/>
  <c r="F128" i="20"/>
  <c r="G128" i="20"/>
  <c r="H128" i="20"/>
  <c r="I128" i="20"/>
  <c r="J128" i="20"/>
  <c r="K128" i="20"/>
  <c r="L128" i="20"/>
  <c r="M128" i="20"/>
  <c r="N128" i="20"/>
  <c r="O128" i="20"/>
  <c r="D129" i="20"/>
  <c r="E129" i="20"/>
  <c r="F129" i="20"/>
  <c r="G129" i="20"/>
  <c r="H129" i="20"/>
  <c r="I129" i="20"/>
  <c r="J129" i="20"/>
  <c r="K129" i="20"/>
  <c r="L129" i="20"/>
  <c r="M129" i="20"/>
  <c r="N129" i="20"/>
  <c r="O129" i="20"/>
  <c r="D130" i="20"/>
  <c r="E130" i="20"/>
  <c r="F130" i="20"/>
  <c r="G130" i="20"/>
  <c r="H130" i="20"/>
  <c r="I130" i="20"/>
  <c r="J130" i="20"/>
  <c r="K130" i="20"/>
  <c r="L130" i="20"/>
  <c r="M130" i="20"/>
  <c r="N130" i="20"/>
  <c r="O130" i="20"/>
  <c r="D131" i="20"/>
  <c r="E131" i="20"/>
  <c r="F131" i="20"/>
  <c r="G131" i="20"/>
  <c r="H131" i="20"/>
  <c r="I131" i="20"/>
  <c r="J131" i="20"/>
  <c r="K131" i="20"/>
  <c r="L131" i="20"/>
  <c r="M131" i="20"/>
  <c r="N131" i="20"/>
  <c r="O131" i="20"/>
  <c r="D132" i="20"/>
  <c r="P132" i="20" s="1"/>
  <c r="E132" i="20"/>
  <c r="F132" i="20"/>
  <c r="G132" i="20"/>
  <c r="H132" i="20"/>
  <c r="I132" i="20"/>
  <c r="J132" i="20"/>
  <c r="K132" i="20"/>
  <c r="L132" i="20"/>
  <c r="M132" i="20"/>
  <c r="N132" i="20"/>
  <c r="O132" i="20"/>
  <c r="D133" i="20"/>
  <c r="E133" i="20"/>
  <c r="F133" i="20"/>
  <c r="G133" i="20"/>
  <c r="H133" i="20"/>
  <c r="I133" i="20"/>
  <c r="J133" i="20"/>
  <c r="K133" i="20"/>
  <c r="L133" i="20"/>
  <c r="M133" i="20"/>
  <c r="N133" i="20"/>
  <c r="O133" i="20"/>
  <c r="D135" i="20"/>
  <c r="E135" i="20"/>
  <c r="F135" i="20"/>
  <c r="G135" i="20"/>
  <c r="H135" i="20"/>
  <c r="I135" i="20"/>
  <c r="J135" i="20"/>
  <c r="K135" i="20"/>
  <c r="L135" i="20"/>
  <c r="M135" i="20"/>
  <c r="N135" i="20"/>
  <c r="O135" i="20"/>
  <c r="P136" i="20"/>
  <c r="P137" i="20"/>
  <c r="P138" i="20"/>
  <c r="P139" i="20"/>
  <c r="P140" i="20"/>
  <c r="P141" i="20"/>
  <c r="D142" i="20"/>
  <c r="E142" i="20"/>
  <c r="F142" i="20"/>
  <c r="F150" i="20"/>
  <c r="G142" i="20"/>
  <c r="H142" i="20"/>
  <c r="H150" i="20"/>
  <c r="I142" i="20"/>
  <c r="J142" i="20"/>
  <c r="J150" i="20" s="1"/>
  <c r="K142" i="20"/>
  <c r="K150" i="20"/>
  <c r="L142" i="20"/>
  <c r="L150" i="20" s="1"/>
  <c r="P150" i="20" s="1"/>
  <c r="M142" i="20"/>
  <c r="M150" i="20"/>
  <c r="N142" i="20"/>
  <c r="O142" i="20"/>
  <c r="O150" i="20"/>
  <c r="P143" i="20"/>
  <c r="D144" i="20"/>
  <c r="E144" i="20"/>
  <c r="F144" i="20"/>
  <c r="G144" i="20"/>
  <c r="H144" i="20"/>
  <c r="I144" i="20"/>
  <c r="J144" i="20"/>
  <c r="K144" i="20"/>
  <c r="L144" i="20"/>
  <c r="M144" i="20"/>
  <c r="N144" i="20"/>
  <c r="O144" i="20"/>
  <c r="D145" i="20"/>
  <c r="E145" i="20"/>
  <c r="F145" i="20"/>
  <c r="G145" i="20"/>
  <c r="H145" i="20"/>
  <c r="I145" i="20"/>
  <c r="J145" i="20"/>
  <c r="K145" i="20"/>
  <c r="P145" i="20" s="1"/>
  <c r="L145" i="20"/>
  <c r="M145" i="20"/>
  <c r="N145" i="20"/>
  <c r="O145" i="20"/>
  <c r="D146" i="20"/>
  <c r="E146" i="20"/>
  <c r="F146" i="20"/>
  <c r="G146" i="20"/>
  <c r="H146" i="20"/>
  <c r="I146" i="20"/>
  <c r="J146" i="20"/>
  <c r="K146" i="20"/>
  <c r="L146" i="20"/>
  <c r="M146" i="20"/>
  <c r="N146" i="20"/>
  <c r="O146" i="20"/>
  <c r="D147" i="20"/>
  <c r="E147" i="20"/>
  <c r="F147" i="20"/>
  <c r="G147" i="20"/>
  <c r="H147" i="20"/>
  <c r="I147" i="20"/>
  <c r="J147" i="20"/>
  <c r="K147" i="20"/>
  <c r="L147" i="20"/>
  <c r="M147" i="20"/>
  <c r="N147" i="20"/>
  <c r="O147" i="20"/>
  <c r="D148" i="20"/>
  <c r="E148" i="20"/>
  <c r="F148" i="20"/>
  <c r="G148" i="20"/>
  <c r="H148" i="20"/>
  <c r="I148" i="20"/>
  <c r="J148" i="20"/>
  <c r="K148" i="20"/>
  <c r="L148" i="20"/>
  <c r="M148" i="20"/>
  <c r="N148" i="20"/>
  <c r="P148" i="20" s="1"/>
  <c r="O148" i="20"/>
  <c r="D149" i="20"/>
  <c r="E149" i="20"/>
  <c r="F149" i="20"/>
  <c r="G149" i="20"/>
  <c r="H149" i="20"/>
  <c r="I149" i="20"/>
  <c r="J149" i="20"/>
  <c r="K149" i="20"/>
  <c r="L149" i="20"/>
  <c r="M149" i="20"/>
  <c r="N149" i="20"/>
  <c r="O149" i="20"/>
  <c r="D150" i="20"/>
  <c r="G150" i="20"/>
  <c r="I150" i="20"/>
  <c r="N150" i="20"/>
  <c r="D151" i="20"/>
  <c r="E151" i="20"/>
  <c r="F151" i="20"/>
  <c r="G151" i="20"/>
  <c r="H151" i="20"/>
  <c r="I151" i="20"/>
  <c r="J151" i="20"/>
  <c r="K151" i="20"/>
  <c r="L151" i="20"/>
  <c r="M151" i="20"/>
  <c r="N151" i="20"/>
  <c r="O151" i="20"/>
  <c r="P152" i="20"/>
  <c r="P153" i="20"/>
  <c r="P154" i="20"/>
  <c r="P155" i="20"/>
  <c r="P156" i="20"/>
  <c r="P157" i="20"/>
  <c r="D158" i="20"/>
  <c r="E158" i="20"/>
  <c r="F158" i="20"/>
  <c r="F166" i="20" s="1"/>
  <c r="G158" i="20"/>
  <c r="G166" i="20"/>
  <c r="H158" i="20"/>
  <c r="H166" i="20" s="1"/>
  <c r="I158" i="20"/>
  <c r="I166" i="20" s="1"/>
  <c r="J158" i="20"/>
  <c r="K158" i="20"/>
  <c r="K166" i="20"/>
  <c r="L158" i="20"/>
  <c r="L166" i="20"/>
  <c r="M158" i="20"/>
  <c r="N158" i="20"/>
  <c r="N166" i="20"/>
  <c r="O158" i="20"/>
  <c r="O166" i="20" s="1"/>
  <c r="P159" i="20"/>
  <c r="D160" i="20"/>
  <c r="E160" i="20"/>
  <c r="F160" i="20"/>
  <c r="G160" i="20"/>
  <c r="H160" i="20"/>
  <c r="I160" i="20"/>
  <c r="J160" i="20"/>
  <c r="K160" i="20"/>
  <c r="L160" i="20"/>
  <c r="M160" i="20"/>
  <c r="N160" i="20"/>
  <c r="O160" i="20"/>
  <c r="D161" i="20"/>
  <c r="P161" i="20" s="1"/>
  <c r="E161" i="20"/>
  <c r="F161" i="20"/>
  <c r="G161" i="20"/>
  <c r="H161" i="20"/>
  <c r="I161" i="20"/>
  <c r="J161" i="20"/>
  <c r="K161" i="20"/>
  <c r="L161" i="20"/>
  <c r="M161" i="20"/>
  <c r="N161" i="20"/>
  <c r="O161" i="20"/>
  <c r="D162" i="20"/>
  <c r="E162" i="20"/>
  <c r="F162" i="20"/>
  <c r="G162" i="20"/>
  <c r="H162" i="20"/>
  <c r="I162" i="20"/>
  <c r="J162" i="20"/>
  <c r="K162" i="20"/>
  <c r="L162" i="20"/>
  <c r="P162" i="20" s="1"/>
  <c r="M162" i="20"/>
  <c r="N162" i="20"/>
  <c r="O162" i="20"/>
  <c r="D163" i="20"/>
  <c r="E163" i="20"/>
  <c r="F163" i="20"/>
  <c r="G163" i="20"/>
  <c r="H163" i="20"/>
  <c r="I163" i="20"/>
  <c r="J163" i="20"/>
  <c r="K163" i="20"/>
  <c r="L163" i="20"/>
  <c r="M163" i="20"/>
  <c r="N163" i="20"/>
  <c r="O163" i="20"/>
  <c r="D164" i="20"/>
  <c r="E164" i="20"/>
  <c r="F164" i="20"/>
  <c r="G164" i="20"/>
  <c r="H164" i="20"/>
  <c r="I164" i="20"/>
  <c r="J164" i="20"/>
  <c r="K164" i="20"/>
  <c r="L164" i="20"/>
  <c r="M164" i="20"/>
  <c r="N164" i="20"/>
  <c r="O164" i="20"/>
  <c r="D165" i="20"/>
  <c r="E165" i="20"/>
  <c r="F165" i="20"/>
  <c r="G165" i="20"/>
  <c r="H165" i="20"/>
  <c r="I165" i="20"/>
  <c r="J165" i="20"/>
  <c r="K165" i="20"/>
  <c r="L165" i="20"/>
  <c r="M165" i="20"/>
  <c r="N165" i="20"/>
  <c r="O165" i="20"/>
  <c r="E166" i="20"/>
  <c r="J166" i="20"/>
  <c r="D167" i="20"/>
  <c r="E167" i="20"/>
  <c r="F167" i="20"/>
  <c r="G167" i="20"/>
  <c r="H167" i="20"/>
  <c r="I167" i="20"/>
  <c r="J167" i="20"/>
  <c r="K167" i="20"/>
  <c r="L167" i="20"/>
  <c r="M167" i="20"/>
  <c r="N167" i="20"/>
  <c r="O167" i="20"/>
  <c r="P168" i="20"/>
  <c r="P169" i="20"/>
  <c r="P170" i="20"/>
  <c r="P171" i="20"/>
  <c r="P172" i="20"/>
  <c r="P173" i="20"/>
  <c r="D174" i="20"/>
  <c r="D182" i="20" s="1"/>
  <c r="E174" i="20"/>
  <c r="E182" i="20" s="1"/>
  <c r="F174" i="20"/>
  <c r="F182" i="20"/>
  <c r="G174" i="20"/>
  <c r="G182" i="20" s="1"/>
  <c r="P182" i="20" s="1"/>
  <c r="H174" i="20"/>
  <c r="H182" i="20" s="1"/>
  <c r="I174" i="20"/>
  <c r="I182" i="20" s="1"/>
  <c r="J174" i="20"/>
  <c r="J182" i="20" s="1"/>
  <c r="K174" i="20"/>
  <c r="K182" i="20" s="1"/>
  <c r="L174" i="20"/>
  <c r="L182" i="20" s="1"/>
  <c r="M174" i="20"/>
  <c r="M182" i="20"/>
  <c r="N174" i="20"/>
  <c r="N182" i="20" s="1"/>
  <c r="O174" i="20"/>
  <c r="O182" i="20"/>
  <c r="P175" i="20"/>
  <c r="D176" i="20"/>
  <c r="P176" i="20"/>
  <c r="E176" i="20"/>
  <c r="F176" i="20"/>
  <c r="G176" i="20"/>
  <c r="H176" i="20"/>
  <c r="I176" i="20"/>
  <c r="J176" i="20"/>
  <c r="K176" i="20"/>
  <c r="L176" i="20"/>
  <c r="M176" i="20"/>
  <c r="N176" i="20"/>
  <c r="O176" i="20"/>
  <c r="D177" i="20"/>
  <c r="E177" i="20"/>
  <c r="F177" i="20"/>
  <c r="G177" i="20"/>
  <c r="H177" i="20"/>
  <c r="I177" i="20"/>
  <c r="J177" i="20"/>
  <c r="K177" i="20"/>
  <c r="L177" i="20"/>
  <c r="M177" i="20"/>
  <c r="N177" i="20"/>
  <c r="O177" i="20"/>
  <c r="D178" i="20"/>
  <c r="E178" i="20"/>
  <c r="F178" i="20"/>
  <c r="G178" i="20"/>
  <c r="H178" i="20"/>
  <c r="I178" i="20"/>
  <c r="J178" i="20"/>
  <c r="K178" i="20"/>
  <c r="L178" i="20"/>
  <c r="M178" i="20"/>
  <c r="N178" i="20"/>
  <c r="O178" i="20"/>
  <c r="D179" i="20"/>
  <c r="E179" i="20"/>
  <c r="F179" i="20"/>
  <c r="G179" i="20"/>
  <c r="H179" i="20"/>
  <c r="I179" i="20"/>
  <c r="J179" i="20"/>
  <c r="K179" i="20"/>
  <c r="L179" i="20"/>
  <c r="M179" i="20"/>
  <c r="N179" i="20"/>
  <c r="O179" i="20"/>
  <c r="D180" i="20"/>
  <c r="E180" i="20"/>
  <c r="F180" i="20"/>
  <c r="G180" i="20"/>
  <c r="H180" i="20"/>
  <c r="I180" i="20"/>
  <c r="J180" i="20"/>
  <c r="K180" i="20"/>
  <c r="L180" i="20"/>
  <c r="M180" i="20"/>
  <c r="N180" i="20"/>
  <c r="O180" i="20"/>
  <c r="D181" i="20"/>
  <c r="E181" i="20"/>
  <c r="F181" i="20"/>
  <c r="G181" i="20"/>
  <c r="H181" i="20"/>
  <c r="I181" i="20"/>
  <c r="J181" i="20"/>
  <c r="K181" i="20"/>
  <c r="L181" i="20"/>
  <c r="M181" i="20"/>
  <c r="N181" i="20"/>
  <c r="O181" i="20"/>
  <c r="D183" i="20"/>
  <c r="E183" i="20"/>
  <c r="F183" i="20"/>
  <c r="G183" i="20"/>
  <c r="H183" i="20"/>
  <c r="I183" i="20"/>
  <c r="J183" i="20"/>
  <c r="K183" i="20"/>
  <c r="L183" i="20"/>
  <c r="M183" i="20"/>
  <c r="N183" i="20"/>
  <c r="O183" i="20"/>
  <c r="P184" i="20"/>
  <c r="P185" i="20"/>
  <c r="P186" i="20"/>
  <c r="P187" i="20"/>
  <c r="P188" i="20"/>
  <c r="P189" i="20"/>
  <c r="D190" i="20"/>
  <c r="E190" i="20"/>
  <c r="F190" i="20"/>
  <c r="F198" i="20" s="1"/>
  <c r="G190" i="20"/>
  <c r="G198" i="20" s="1"/>
  <c r="H190" i="20"/>
  <c r="H198" i="20"/>
  <c r="I190" i="20"/>
  <c r="I198" i="20"/>
  <c r="J190" i="20"/>
  <c r="J198" i="20" s="1"/>
  <c r="K190" i="20"/>
  <c r="K198" i="20" s="1"/>
  <c r="L190" i="20"/>
  <c r="M190" i="20"/>
  <c r="M198" i="20" s="1"/>
  <c r="N190" i="20"/>
  <c r="N198" i="20"/>
  <c r="O190" i="20"/>
  <c r="O198" i="20"/>
  <c r="D192" i="20"/>
  <c r="E192" i="20"/>
  <c r="F192" i="20"/>
  <c r="G192" i="20"/>
  <c r="H192" i="20"/>
  <c r="I192" i="20"/>
  <c r="J192" i="20"/>
  <c r="K192" i="20"/>
  <c r="L192" i="20"/>
  <c r="M192" i="20"/>
  <c r="N192" i="20"/>
  <c r="O192" i="20"/>
  <c r="D193" i="20"/>
  <c r="E193" i="20"/>
  <c r="F193" i="20"/>
  <c r="G193" i="20"/>
  <c r="H193" i="20"/>
  <c r="I193" i="20"/>
  <c r="J193" i="20"/>
  <c r="K193" i="20"/>
  <c r="L193" i="20"/>
  <c r="M193" i="20"/>
  <c r="N193" i="20"/>
  <c r="O193" i="20"/>
  <c r="D194" i="20"/>
  <c r="E194" i="20"/>
  <c r="F194" i="20"/>
  <c r="G194" i="20"/>
  <c r="H194" i="20"/>
  <c r="I194" i="20"/>
  <c r="J194" i="20"/>
  <c r="K194" i="20"/>
  <c r="L194" i="20"/>
  <c r="M194" i="20"/>
  <c r="N194" i="20"/>
  <c r="O194" i="20"/>
  <c r="D195" i="20"/>
  <c r="E195" i="20"/>
  <c r="F195" i="20"/>
  <c r="G195" i="20"/>
  <c r="H195" i="20"/>
  <c r="I195" i="20"/>
  <c r="J195" i="20"/>
  <c r="K195" i="20"/>
  <c r="L195" i="20"/>
  <c r="M195" i="20"/>
  <c r="N195" i="20"/>
  <c r="O195" i="20"/>
  <c r="D196" i="20"/>
  <c r="E196" i="20"/>
  <c r="F196" i="20"/>
  <c r="G196" i="20"/>
  <c r="H196" i="20"/>
  <c r="I196" i="20"/>
  <c r="J196" i="20"/>
  <c r="K196" i="20"/>
  <c r="P196" i="20" s="1"/>
  <c r="L196" i="20"/>
  <c r="M196" i="20"/>
  <c r="N196" i="20"/>
  <c r="O196" i="20"/>
  <c r="D197" i="20"/>
  <c r="E197" i="20"/>
  <c r="F197" i="20"/>
  <c r="G197" i="20"/>
  <c r="H197" i="20"/>
  <c r="I197" i="20"/>
  <c r="J197" i="20"/>
  <c r="K197" i="20"/>
  <c r="L197" i="20"/>
  <c r="M197" i="20"/>
  <c r="N197" i="20"/>
  <c r="O197" i="20"/>
  <c r="L198" i="20"/>
  <c r="P199" i="20"/>
  <c r="P200" i="20"/>
  <c r="P201" i="20"/>
  <c r="P202" i="20"/>
  <c r="P203" i="20"/>
  <c r="P204" i="20"/>
  <c r="P205" i="20"/>
  <c r="D206" i="20"/>
  <c r="D214" i="20" s="1"/>
  <c r="E206" i="20"/>
  <c r="E214" i="20" s="1"/>
  <c r="F206" i="20"/>
  <c r="F214" i="20" s="1"/>
  <c r="G206" i="20"/>
  <c r="G214" i="20" s="1"/>
  <c r="H206" i="20"/>
  <c r="H214" i="20"/>
  <c r="I206" i="20"/>
  <c r="I214" i="20" s="1"/>
  <c r="J206" i="20"/>
  <c r="K206" i="20"/>
  <c r="L206" i="20"/>
  <c r="L214" i="20" s="1"/>
  <c r="M206" i="20"/>
  <c r="M214" i="20"/>
  <c r="N206" i="20"/>
  <c r="O206" i="20"/>
  <c r="O214" i="20"/>
  <c r="D208" i="20"/>
  <c r="E208" i="20"/>
  <c r="F208" i="20"/>
  <c r="G208" i="20"/>
  <c r="H208" i="20"/>
  <c r="I208" i="20"/>
  <c r="J208" i="20"/>
  <c r="K208" i="20"/>
  <c r="L208" i="20"/>
  <c r="M208" i="20"/>
  <c r="N208" i="20"/>
  <c r="O208" i="20"/>
  <c r="D209" i="20"/>
  <c r="E209" i="20"/>
  <c r="F209" i="20"/>
  <c r="G209" i="20"/>
  <c r="H209" i="20"/>
  <c r="I209" i="20"/>
  <c r="J209" i="20"/>
  <c r="K209" i="20"/>
  <c r="L209" i="20"/>
  <c r="M209" i="20"/>
  <c r="N209" i="20"/>
  <c r="O209" i="20"/>
  <c r="D210" i="20"/>
  <c r="E210" i="20"/>
  <c r="F210" i="20"/>
  <c r="G210" i="20"/>
  <c r="H210" i="20"/>
  <c r="I210" i="20"/>
  <c r="J210" i="20"/>
  <c r="K210" i="20"/>
  <c r="L210" i="20"/>
  <c r="M210" i="20"/>
  <c r="N210" i="20"/>
  <c r="O210" i="20"/>
  <c r="D211" i="20"/>
  <c r="E211" i="20"/>
  <c r="F211" i="20"/>
  <c r="G211" i="20"/>
  <c r="H211" i="20"/>
  <c r="I211" i="20"/>
  <c r="J211" i="20"/>
  <c r="K211" i="20"/>
  <c r="L211" i="20"/>
  <c r="M211" i="20"/>
  <c r="N211" i="20"/>
  <c r="O211" i="20"/>
  <c r="P211" i="20" s="1"/>
  <c r="D212" i="20"/>
  <c r="E212" i="20"/>
  <c r="F212" i="20"/>
  <c r="G212" i="20"/>
  <c r="H212" i="20"/>
  <c r="I212" i="20"/>
  <c r="J212" i="20"/>
  <c r="K212" i="20"/>
  <c r="L212" i="20"/>
  <c r="M212" i="20"/>
  <c r="N212" i="20"/>
  <c r="O212" i="20"/>
  <c r="D213" i="20"/>
  <c r="E213" i="20"/>
  <c r="F213" i="20"/>
  <c r="G213" i="20"/>
  <c r="H213" i="20"/>
  <c r="I213" i="20"/>
  <c r="J213" i="20"/>
  <c r="K213" i="20"/>
  <c r="P213" i="20" s="1"/>
  <c r="L213" i="20"/>
  <c r="M213" i="20"/>
  <c r="N213" i="20"/>
  <c r="O213" i="20"/>
  <c r="K214" i="20"/>
  <c r="N214" i="20"/>
  <c r="P215" i="20"/>
  <c r="P216" i="20"/>
  <c r="P217" i="20"/>
  <c r="P218" i="20"/>
  <c r="P219" i="20"/>
  <c r="P220" i="20"/>
  <c r="P221" i="20"/>
  <c r="D222" i="20"/>
  <c r="D230" i="20" s="1"/>
  <c r="E222" i="20"/>
  <c r="E230" i="20" s="1"/>
  <c r="F222" i="20"/>
  <c r="F230" i="20" s="1"/>
  <c r="G222" i="20"/>
  <c r="G230" i="20" s="1"/>
  <c r="H222" i="20"/>
  <c r="H230" i="20"/>
  <c r="I222" i="20"/>
  <c r="I230" i="20" s="1"/>
  <c r="J222" i="20"/>
  <c r="J230" i="20" s="1"/>
  <c r="K222" i="20"/>
  <c r="K230" i="20"/>
  <c r="L222" i="20"/>
  <c r="M222" i="20"/>
  <c r="M230" i="20" s="1"/>
  <c r="N222" i="20"/>
  <c r="N230" i="20"/>
  <c r="O222" i="20"/>
  <c r="O230" i="20" s="1"/>
  <c r="D224" i="20"/>
  <c r="E224" i="20"/>
  <c r="F224" i="20"/>
  <c r="G224" i="20"/>
  <c r="H224" i="20"/>
  <c r="I224" i="20"/>
  <c r="J224" i="20"/>
  <c r="K224" i="20"/>
  <c r="L224" i="20"/>
  <c r="M224" i="20"/>
  <c r="N224" i="20"/>
  <c r="O224" i="20"/>
  <c r="D225" i="20"/>
  <c r="E225" i="20"/>
  <c r="F225" i="20"/>
  <c r="G225" i="20"/>
  <c r="H225" i="20"/>
  <c r="I225" i="20"/>
  <c r="J225" i="20"/>
  <c r="P225" i="20" s="1"/>
  <c r="K225" i="20"/>
  <c r="L225" i="20"/>
  <c r="M225" i="20"/>
  <c r="N225" i="20"/>
  <c r="O225" i="20"/>
  <c r="D226" i="20"/>
  <c r="E226" i="20"/>
  <c r="F226" i="20"/>
  <c r="G226" i="20"/>
  <c r="H226" i="20"/>
  <c r="I226" i="20"/>
  <c r="J226" i="20"/>
  <c r="K226" i="20"/>
  <c r="L226" i="20"/>
  <c r="M226" i="20"/>
  <c r="N226" i="20"/>
  <c r="O226" i="20"/>
  <c r="D227" i="20"/>
  <c r="E227" i="20"/>
  <c r="F227" i="20"/>
  <c r="G227" i="20"/>
  <c r="H227" i="20"/>
  <c r="I227" i="20"/>
  <c r="J227" i="20"/>
  <c r="K227" i="20"/>
  <c r="L227" i="20"/>
  <c r="M227" i="20"/>
  <c r="N227" i="20"/>
  <c r="O227" i="20"/>
  <c r="D228" i="20"/>
  <c r="E228" i="20"/>
  <c r="F228" i="20"/>
  <c r="G228" i="20"/>
  <c r="H228" i="20"/>
  <c r="I228" i="20"/>
  <c r="J228" i="20"/>
  <c r="K228" i="20"/>
  <c r="L228" i="20"/>
  <c r="M228" i="20"/>
  <c r="N228" i="20"/>
  <c r="O228" i="20"/>
  <c r="D229" i="20"/>
  <c r="E229" i="20"/>
  <c r="F229" i="20"/>
  <c r="G229" i="20"/>
  <c r="H229" i="20"/>
  <c r="I229" i="20"/>
  <c r="J229" i="20"/>
  <c r="K229" i="20"/>
  <c r="L229" i="20"/>
  <c r="M229" i="20"/>
  <c r="N229" i="20"/>
  <c r="O229" i="20"/>
  <c r="L230" i="20"/>
  <c r="P231" i="20"/>
  <c r="P236" i="20"/>
  <c r="P237" i="20"/>
  <c r="P238" i="20"/>
  <c r="P239" i="20"/>
  <c r="P240" i="20"/>
  <c r="P241" i="20"/>
  <c r="D242" i="20"/>
  <c r="E242" i="20"/>
  <c r="E250" i="20" s="1"/>
  <c r="F242" i="20"/>
  <c r="F250" i="20" s="1"/>
  <c r="G242" i="20"/>
  <c r="G250" i="20" s="1"/>
  <c r="H242" i="20"/>
  <c r="I242" i="20"/>
  <c r="I250" i="20" s="1"/>
  <c r="J242" i="20"/>
  <c r="J250" i="20" s="1"/>
  <c r="K242" i="20"/>
  <c r="L242" i="20"/>
  <c r="L250" i="20" s="1"/>
  <c r="M242" i="20"/>
  <c r="M250" i="20" s="1"/>
  <c r="N242" i="20"/>
  <c r="O242" i="20"/>
  <c r="O250" i="20"/>
  <c r="P243" i="20"/>
  <c r="D244" i="20"/>
  <c r="E244" i="20"/>
  <c r="F244" i="20"/>
  <c r="G244" i="20"/>
  <c r="H244" i="20"/>
  <c r="I244" i="20"/>
  <c r="J244" i="20"/>
  <c r="K244" i="20"/>
  <c r="L244" i="20"/>
  <c r="M244" i="20"/>
  <c r="N244" i="20"/>
  <c r="O244" i="20"/>
  <c r="D245" i="20"/>
  <c r="E245" i="20"/>
  <c r="F245" i="20"/>
  <c r="G245" i="20"/>
  <c r="H245" i="20"/>
  <c r="I245" i="20"/>
  <c r="J245" i="20"/>
  <c r="K245" i="20"/>
  <c r="L245" i="20"/>
  <c r="M245" i="20"/>
  <c r="N245" i="20"/>
  <c r="O245" i="20"/>
  <c r="D246" i="20"/>
  <c r="E246" i="20"/>
  <c r="F246" i="20"/>
  <c r="G246" i="20"/>
  <c r="H246" i="20"/>
  <c r="I246" i="20"/>
  <c r="J246" i="20"/>
  <c r="K246" i="20"/>
  <c r="L246" i="20"/>
  <c r="M246" i="20"/>
  <c r="N246" i="20"/>
  <c r="O246" i="20"/>
  <c r="D247" i="20"/>
  <c r="E247" i="20"/>
  <c r="F247" i="20"/>
  <c r="G247" i="20"/>
  <c r="H247" i="20"/>
  <c r="I247" i="20"/>
  <c r="J247" i="20"/>
  <c r="K247" i="20"/>
  <c r="L247" i="20"/>
  <c r="M247" i="20"/>
  <c r="P247" i="20" s="1"/>
  <c r="N247" i="20"/>
  <c r="O247" i="20"/>
  <c r="D248" i="20"/>
  <c r="E248" i="20"/>
  <c r="F248" i="20"/>
  <c r="G248" i="20"/>
  <c r="H248" i="20"/>
  <c r="I248" i="20"/>
  <c r="J248" i="20"/>
  <c r="K248" i="20"/>
  <c r="L248" i="20"/>
  <c r="M248" i="20"/>
  <c r="N248" i="20"/>
  <c r="O248" i="20"/>
  <c r="D249" i="20"/>
  <c r="E249" i="20"/>
  <c r="F249" i="20"/>
  <c r="G249" i="20"/>
  <c r="H249" i="20"/>
  <c r="I249" i="20"/>
  <c r="P249" i="20" s="1"/>
  <c r="J249" i="20"/>
  <c r="K249" i="20"/>
  <c r="L249" i="20"/>
  <c r="M249" i="20"/>
  <c r="N249" i="20"/>
  <c r="O249" i="20"/>
  <c r="H250" i="20"/>
  <c r="K250" i="20"/>
  <c r="N250" i="20"/>
  <c r="D251" i="20"/>
  <c r="E251" i="20"/>
  <c r="F251" i="20"/>
  <c r="G251" i="20"/>
  <c r="H251" i="20"/>
  <c r="I251" i="20"/>
  <c r="J251" i="20"/>
  <c r="K251" i="20"/>
  <c r="L251" i="20"/>
  <c r="M251" i="20"/>
  <c r="N251" i="20"/>
  <c r="O251" i="20"/>
  <c r="P252" i="20"/>
  <c r="P253" i="20"/>
  <c r="P254" i="20"/>
  <c r="P255" i="20"/>
  <c r="P256" i="20"/>
  <c r="P257" i="20"/>
  <c r="D258" i="20"/>
  <c r="D266" i="20" s="1"/>
  <c r="E258" i="20"/>
  <c r="E266" i="20" s="1"/>
  <c r="F258" i="20"/>
  <c r="G258" i="20"/>
  <c r="G266" i="20"/>
  <c r="H258" i="20"/>
  <c r="H266" i="20" s="1"/>
  <c r="I258" i="20"/>
  <c r="J258" i="20"/>
  <c r="J266" i="20" s="1"/>
  <c r="K258" i="20"/>
  <c r="K266" i="20" s="1"/>
  <c r="L258" i="20"/>
  <c r="L266" i="20" s="1"/>
  <c r="M258" i="20"/>
  <c r="M266" i="20"/>
  <c r="P266" i="20" s="1"/>
  <c r="N258" i="20"/>
  <c r="N266" i="20" s="1"/>
  <c r="O258" i="20"/>
  <c r="P259" i="20"/>
  <c r="D260" i="20"/>
  <c r="E260" i="20"/>
  <c r="F260" i="20"/>
  <c r="G260" i="20"/>
  <c r="H260" i="20"/>
  <c r="I260" i="20"/>
  <c r="J260" i="20"/>
  <c r="K260" i="20"/>
  <c r="L260" i="20"/>
  <c r="M260" i="20"/>
  <c r="N260" i="20"/>
  <c r="O260" i="20"/>
  <c r="D261" i="20"/>
  <c r="E261" i="20"/>
  <c r="F261" i="20"/>
  <c r="G261" i="20"/>
  <c r="P261" i="20" s="1"/>
  <c r="H261" i="20"/>
  <c r="I261" i="20"/>
  <c r="J261" i="20"/>
  <c r="K261" i="20"/>
  <c r="L261" i="20"/>
  <c r="M261" i="20"/>
  <c r="N261" i="20"/>
  <c r="O261" i="20"/>
  <c r="D262" i="20"/>
  <c r="E262" i="20"/>
  <c r="F262" i="20"/>
  <c r="G262" i="20"/>
  <c r="H262" i="20"/>
  <c r="I262" i="20"/>
  <c r="J262" i="20"/>
  <c r="K262" i="20"/>
  <c r="L262" i="20"/>
  <c r="M262" i="20"/>
  <c r="N262" i="20"/>
  <c r="P262" i="20" s="1"/>
  <c r="O262" i="20"/>
  <c r="D263" i="20"/>
  <c r="E263" i="20"/>
  <c r="F263" i="20"/>
  <c r="G263" i="20"/>
  <c r="H263" i="20"/>
  <c r="I263" i="20"/>
  <c r="J263" i="20"/>
  <c r="K263" i="20"/>
  <c r="L263" i="20"/>
  <c r="M263" i="20"/>
  <c r="N263" i="20"/>
  <c r="O263" i="20"/>
  <c r="D264" i="20"/>
  <c r="E264" i="20"/>
  <c r="F264" i="20"/>
  <c r="G264" i="20"/>
  <c r="H264" i="20"/>
  <c r="I264" i="20"/>
  <c r="J264" i="20"/>
  <c r="P264" i="20"/>
  <c r="K264" i="20"/>
  <c r="L264" i="20"/>
  <c r="M264" i="20"/>
  <c r="N264" i="20"/>
  <c r="O264" i="20"/>
  <c r="D265" i="20"/>
  <c r="E265" i="20"/>
  <c r="F265" i="20"/>
  <c r="G265" i="20"/>
  <c r="H265" i="20"/>
  <c r="I265" i="20"/>
  <c r="J265" i="20"/>
  <c r="K265" i="20"/>
  <c r="L265" i="20"/>
  <c r="M265" i="20"/>
  <c r="N265" i="20"/>
  <c r="O265" i="20"/>
  <c r="I266" i="20"/>
  <c r="O266" i="20"/>
  <c r="D267" i="20"/>
  <c r="P267" i="20" s="1"/>
  <c r="E267" i="20"/>
  <c r="F267" i="20"/>
  <c r="G267" i="20"/>
  <c r="H267" i="20"/>
  <c r="I267" i="20"/>
  <c r="J267" i="20"/>
  <c r="K267" i="20"/>
  <c r="L267" i="20"/>
  <c r="M267" i="20"/>
  <c r="N267" i="20"/>
  <c r="O267" i="20"/>
  <c r="P268" i="20"/>
  <c r="P269" i="20"/>
  <c r="P270" i="20"/>
  <c r="P271" i="20"/>
  <c r="P272" i="20"/>
  <c r="P273" i="20"/>
  <c r="D274" i="20"/>
  <c r="D282" i="20" s="1"/>
  <c r="E274" i="20"/>
  <c r="E282" i="20" s="1"/>
  <c r="F274" i="20"/>
  <c r="F282" i="20" s="1"/>
  <c r="G274" i="20"/>
  <c r="G282" i="20" s="1"/>
  <c r="H274" i="20"/>
  <c r="H282" i="20" s="1"/>
  <c r="I274" i="20"/>
  <c r="I282" i="20"/>
  <c r="J274" i="20"/>
  <c r="J282" i="20" s="1"/>
  <c r="K274" i="20"/>
  <c r="K282" i="20" s="1"/>
  <c r="L274" i="20"/>
  <c r="L282" i="20"/>
  <c r="M274" i="20"/>
  <c r="M282" i="20"/>
  <c r="N274" i="20"/>
  <c r="N282" i="20"/>
  <c r="O274" i="20"/>
  <c r="O282" i="20" s="1"/>
  <c r="P275" i="20"/>
  <c r="D276" i="20"/>
  <c r="E276" i="20"/>
  <c r="F276" i="20"/>
  <c r="P276" i="20" s="1"/>
  <c r="G276" i="20"/>
  <c r="H276" i="20"/>
  <c r="I276" i="20"/>
  <c r="J276" i="20"/>
  <c r="K276" i="20"/>
  <c r="L276" i="20"/>
  <c r="M276" i="20"/>
  <c r="N276" i="20"/>
  <c r="O276" i="20"/>
  <c r="D277" i="20"/>
  <c r="E277" i="20"/>
  <c r="F277" i="20"/>
  <c r="G277" i="20"/>
  <c r="H277" i="20"/>
  <c r="I277" i="20"/>
  <c r="P277" i="20" s="1"/>
  <c r="J277" i="20"/>
  <c r="K277" i="20"/>
  <c r="L277" i="20"/>
  <c r="M277" i="20"/>
  <c r="N277" i="20"/>
  <c r="O277" i="20"/>
  <c r="D278" i="20"/>
  <c r="P278" i="20" s="1"/>
  <c r="E278" i="20"/>
  <c r="F278" i="20"/>
  <c r="G278" i="20"/>
  <c r="H278" i="20"/>
  <c r="I278" i="20"/>
  <c r="J278" i="20"/>
  <c r="K278" i="20"/>
  <c r="L278" i="20"/>
  <c r="M278" i="20"/>
  <c r="N278" i="20"/>
  <c r="O278" i="20"/>
  <c r="D279" i="20"/>
  <c r="E279" i="20"/>
  <c r="F279" i="20"/>
  <c r="G279" i="20"/>
  <c r="H279" i="20"/>
  <c r="I279" i="20"/>
  <c r="J279" i="20"/>
  <c r="K279" i="20"/>
  <c r="L279" i="20"/>
  <c r="M279" i="20"/>
  <c r="N279" i="20"/>
  <c r="O279" i="20"/>
  <c r="D280" i="20"/>
  <c r="E280" i="20"/>
  <c r="F280" i="20"/>
  <c r="G280" i="20"/>
  <c r="H280" i="20"/>
  <c r="I280" i="20"/>
  <c r="J280" i="20"/>
  <c r="K280" i="20"/>
  <c r="L280" i="20"/>
  <c r="M280" i="20"/>
  <c r="P280" i="20" s="1"/>
  <c r="N280" i="20"/>
  <c r="O280" i="20"/>
  <c r="D281" i="20"/>
  <c r="E281" i="20"/>
  <c r="F281" i="20"/>
  <c r="P281" i="20" s="1"/>
  <c r="G281" i="20"/>
  <c r="H281" i="20"/>
  <c r="I281" i="20"/>
  <c r="J281" i="20"/>
  <c r="K281" i="20"/>
  <c r="L281" i="20"/>
  <c r="M281" i="20"/>
  <c r="N281" i="20"/>
  <c r="O281" i="20"/>
  <c r="D283" i="20"/>
  <c r="E283" i="20"/>
  <c r="F283" i="20"/>
  <c r="G283" i="20"/>
  <c r="H283" i="20"/>
  <c r="I283" i="20"/>
  <c r="P283" i="20" s="1"/>
  <c r="J283" i="20"/>
  <c r="K283" i="20"/>
  <c r="L283" i="20"/>
  <c r="M283" i="20"/>
  <c r="N283" i="20"/>
  <c r="O283" i="20"/>
  <c r="P284" i="20"/>
  <c r="P285" i="20"/>
  <c r="P286" i="20"/>
  <c r="P287" i="20"/>
  <c r="P288" i="20"/>
  <c r="P289" i="20"/>
  <c r="D290" i="20"/>
  <c r="D298" i="20"/>
  <c r="E290" i="20"/>
  <c r="E298" i="20" s="1"/>
  <c r="F290" i="20"/>
  <c r="F298" i="20" s="1"/>
  <c r="G290" i="20"/>
  <c r="G298" i="20" s="1"/>
  <c r="H290" i="20"/>
  <c r="H298" i="20" s="1"/>
  <c r="I290" i="20"/>
  <c r="I298" i="20" s="1"/>
  <c r="J290" i="20"/>
  <c r="J298" i="20" s="1"/>
  <c r="P298" i="20" s="1"/>
  <c r="K290" i="20"/>
  <c r="K298" i="20" s="1"/>
  <c r="L290" i="20"/>
  <c r="M290" i="20"/>
  <c r="M298" i="20" s="1"/>
  <c r="N290" i="20"/>
  <c r="N298" i="20"/>
  <c r="O290" i="20"/>
  <c r="O298" i="20"/>
  <c r="P291" i="20"/>
  <c r="D292" i="20"/>
  <c r="E292" i="20"/>
  <c r="F292" i="20"/>
  <c r="G292" i="20"/>
  <c r="H292" i="20"/>
  <c r="I292" i="20"/>
  <c r="J292" i="20"/>
  <c r="K292" i="20"/>
  <c r="L292" i="20"/>
  <c r="M292" i="20"/>
  <c r="N292" i="20"/>
  <c r="O292" i="20"/>
  <c r="D293" i="20"/>
  <c r="E293" i="20"/>
  <c r="F293" i="20"/>
  <c r="G293" i="20"/>
  <c r="P293" i="20" s="1"/>
  <c r="H293" i="20"/>
  <c r="I293" i="20"/>
  <c r="J293" i="20"/>
  <c r="K293" i="20"/>
  <c r="L293" i="20"/>
  <c r="M293" i="20"/>
  <c r="N293" i="20"/>
  <c r="O293" i="20"/>
  <c r="D294" i="20"/>
  <c r="E294" i="20"/>
  <c r="F294" i="20"/>
  <c r="G294" i="20"/>
  <c r="H294" i="20"/>
  <c r="I294" i="20"/>
  <c r="J294" i="20"/>
  <c r="K294" i="20"/>
  <c r="L294" i="20"/>
  <c r="M294" i="20"/>
  <c r="N294" i="20"/>
  <c r="O294" i="20"/>
  <c r="P294" i="20" s="1"/>
  <c r="D295" i="20"/>
  <c r="E295" i="20"/>
  <c r="F295" i="20"/>
  <c r="G295" i="20"/>
  <c r="H295" i="20"/>
  <c r="I295" i="20"/>
  <c r="J295" i="20"/>
  <c r="K295" i="20"/>
  <c r="L295" i="20"/>
  <c r="M295" i="20"/>
  <c r="N295" i="20"/>
  <c r="O295" i="20"/>
  <c r="D296" i="20"/>
  <c r="E296" i="20"/>
  <c r="F296" i="20"/>
  <c r="G296" i="20"/>
  <c r="H296" i="20"/>
  <c r="I296" i="20"/>
  <c r="J296" i="20"/>
  <c r="K296" i="20"/>
  <c r="L296" i="20"/>
  <c r="M296" i="20"/>
  <c r="N296" i="20"/>
  <c r="O296" i="20"/>
  <c r="D297" i="20"/>
  <c r="P297" i="20"/>
  <c r="E297" i="20"/>
  <c r="F297" i="20"/>
  <c r="G297" i="20"/>
  <c r="H297" i="20"/>
  <c r="I297" i="20"/>
  <c r="J297" i="20"/>
  <c r="K297" i="20"/>
  <c r="L297" i="20"/>
  <c r="M297" i="20"/>
  <c r="N297" i="20"/>
  <c r="O297" i="20"/>
  <c r="L298" i="20"/>
  <c r="D299" i="20"/>
  <c r="E299" i="20"/>
  <c r="F299" i="20"/>
  <c r="G299" i="20"/>
  <c r="H299" i="20"/>
  <c r="I299" i="20"/>
  <c r="J299" i="20"/>
  <c r="P299" i="20" s="1"/>
  <c r="K299" i="20"/>
  <c r="L299" i="20"/>
  <c r="M299" i="20"/>
  <c r="N299" i="20"/>
  <c r="O299" i="20"/>
  <c r="P300" i="20"/>
  <c r="P301" i="20"/>
  <c r="P302" i="20"/>
  <c r="P303" i="20"/>
  <c r="P304" i="20"/>
  <c r="P305" i="20"/>
  <c r="D306" i="20"/>
  <c r="E306" i="20"/>
  <c r="E314" i="20" s="1"/>
  <c r="F306" i="20"/>
  <c r="F314" i="20"/>
  <c r="G306" i="20"/>
  <c r="G314" i="20" s="1"/>
  <c r="P314" i="20" s="1"/>
  <c r="H306" i="20"/>
  <c r="H314" i="20" s="1"/>
  <c r="I306" i="20"/>
  <c r="I314" i="20"/>
  <c r="J306" i="20"/>
  <c r="J314" i="20" s="1"/>
  <c r="K306" i="20"/>
  <c r="K314" i="20" s="1"/>
  <c r="L306" i="20"/>
  <c r="L314" i="20" s="1"/>
  <c r="M306" i="20"/>
  <c r="N306" i="20"/>
  <c r="N314" i="20" s="1"/>
  <c r="O306" i="20"/>
  <c r="D308" i="20"/>
  <c r="E308" i="20"/>
  <c r="F308" i="20"/>
  <c r="G308" i="20"/>
  <c r="H308" i="20"/>
  <c r="I308" i="20"/>
  <c r="J308" i="20"/>
  <c r="K308" i="20"/>
  <c r="L308" i="20"/>
  <c r="M308" i="20"/>
  <c r="N308" i="20"/>
  <c r="O308" i="20"/>
  <c r="P308" i="20"/>
  <c r="D309" i="20"/>
  <c r="E309" i="20"/>
  <c r="F309" i="20"/>
  <c r="G309" i="20"/>
  <c r="H309" i="20"/>
  <c r="I309" i="20"/>
  <c r="J309" i="20"/>
  <c r="K309" i="20"/>
  <c r="P309" i="20" s="1"/>
  <c r="L309" i="20"/>
  <c r="M309" i="20"/>
  <c r="N309" i="20"/>
  <c r="O309" i="20"/>
  <c r="D310" i="20"/>
  <c r="E310" i="20"/>
  <c r="F310" i="20"/>
  <c r="G310" i="20"/>
  <c r="H310" i="20"/>
  <c r="I310" i="20"/>
  <c r="J310" i="20"/>
  <c r="K310" i="20"/>
  <c r="L310" i="20"/>
  <c r="M310" i="20"/>
  <c r="N310" i="20"/>
  <c r="O310" i="20"/>
  <c r="D311" i="20"/>
  <c r="E311" i="20"/>
  <c r="F311" i="20"/>
  <c r="G311" i="20"/>
  <c r="H311" i="20"/>
  <c r="I311" i="20"/>
  <c r="J311" i="20"/>
  <c r="K311" i="20"/>
  <c r="L311" i="20"/>
  <c r="P311" i="20" s="1"/>
  <c r="M311" i="20"/>
  <c r="N311" i="20"/>
  <c r="O311" i="20"/>
  <c r="D312" i="20"/>
  <c r="E312" i="20"/>
  <c r="F312" i="20"/>
  <c r="G312" i="20"/>
  <c r="H312" i="20"/>
  <c r="I312" i="20"/>
  <c r="J312" i="20"/>
  <c r="K312" i="20"/>
  <c r="L312" i="20"/>
  <c r="M312" i="20"/>
  <c r="N312" i="20"/>
  <c r="O312" i="20"/>
  <c r="D313" i="20"/>
  <c r="E313" i="20"/>
  <c r="F313" i="20"/>
  <c r="G313" i="20"/>
  <c r="H313" i="20"/>
  <c r="I313" i="20"/>
  <c r="J313" i="20"/>
  <c r="K313" i="20"/>
  <c r="L313" i="20"/>
  <c r="M313" i="20"/>
  <c r="N313" i="20"/>
  <c r="O313" i="20"/>
  <c r="M314" i="20"/>
  <c r="O314" i="20"/>
  <c r="P315" i="20"/>
  <c r="P316" i="20"/>
  <c r="P317" i="20"/>
  <c r="P318" i="20"/>
  <c r="P319" i="20"/>
  <c r="P320" i="20"/>
  <c r="P321" i="20"/>
  <c r="D322" i="20"/>
  <c r="D330" i="20" s="1"/>
  <c r="E322" i="20"/>
  <c r="P322" i="20" s="1"/>
  <c r="F322" i="20"/>
  <c r="F330" i="20"/>
  <c r="G322" i="20"/>
  <c r="G330" i="20" s="1"/>
  <c r="H322" i="20"/>
  <c r="H330" i="20" s="1"/>
  <c r="I322" i="20"/>
  <c r="I330" i="20" s="1"/>
  <c r="J322" i="20"/>
  <c r="J330" i="20"/>
  <c r="K322" i="20"/>
  <c r="K330" i="20"/>
  <c r="L322" i="20"/>
  <c r="L330" i="20"/>
  <c r="M322" i="20"/>
  <c r="M330" i="20"/>
  <c r="N322" i="20"/>
  <c r="N330" i="20" s="1"/>
  <c r="O322" i="20"/>
  <c r="O330" i="20" s="1"/>
  <c r="D324" i="20"/>
  <c r="E324" i="20"/>
  <c r="F324" i="20"/>
  <c r="G324" i="20"/>
  <c r="H324" i="20"/>
  <c r="I324" i="20"/>
  <c r="J324" i="20"/>
  <c r="K324" i="20"/>
  <c r="L324" i="20"/>
  <c r="M324" i="20"/>
  <c r="N324" i="20"/>
  <c r="O324" i="20"/>
  <c r="D325" i="20"/>
  <c r="E325" i="20"/>
  <c r="F325" i="20"/>
  <c r="G325" i="20"/>
  <c r="H325" i="20"/>
  <c r="I325" i="20"/>
  <c r="J325" i="20"/>
  <c r="K325" i="20"/>
  <c r="L325" i="20"/>
  <c r="M325" i="20"/>
  <c r="N325" i="20"/>
  <c r="O325" i="20"/>
  <c r="D326" i="20"/>
  <c r="P326" i="20" s="1"/>
  <c r="E326" i="20"/>
  <c r="F326" i="20"/>
  <c r="G326" i="20"/>
  <c r="H326" i="20"/>
  <c r="I326" i="20"/>
  <c r="J326" i="20"/>
  <c r="K326" i="20"/>
  <c r="L326" i="20"/>
  <c r="M326" i="20"/>
  <c r="N326" i="20"/>
  <c r="O326" i="20"/>
  <c r="D327" i="20"/>
  <c r="E327" i="20"/>
  <c r="F327" i="20"/>
  <c r="G327" i="20"/>
  <c r="H327" i="20"/>
  <c r="I327" i="20"/>
  <c r="J327" i="20"/>
  <c r="K327" i="20"/>
  <c r="L327" i="20"/>
  <c r="M327" i="20"/>
  <c r="N327" i="20"/>
  <c r="O327" i="20"/>
  <c r="D328" i="20"/>
  <c r="E328" i="20"/>
  <c r="F328" i="20"/>
  <c r="G328" i="20"/>
  <c r="H328" i="20"/>
  <c r="I328" i="20"/>
  <c r="J328" i="20"/>
  <c r="K328" i="20"/>
  <c r="L328" i="20"/>
  <c r="M328" i="20"/>
  <c r="N328" i="20"/>
  <c r="O328" i="20"/>
  <c r="D329" i="20"/>
  <c r="E329" i="20"/>
  <c r="F329" i="20"/>
  <c r="G329" i="20"/>
  <c r="H329" i="20"/>
  <c r="I329" i="20"/>
  <c r="J329" i="20"/>
  <c r="K329" i="20"/>
  <c r="P329" i="20"/>
  <c r="L329" i="20"/>
  <c r="M329" i="20"/>
  <c r="N329" i="20"/>
  <c r="O329" i="20"/>
  <c r="P331" i="20"/>
  <c r="P332" i="20"/>
  <c r="P333" i="20"/>
  <c r="P334" i="20"/>
  <c r="P335" i="20"/>
  <c r="P336" i="20"/>
  <c r="P337" i="20"/>
  <c r="D338" i="20"/>
  <c r="E338" i="20"/>
  <c r="E346" i="20"/>
  <c r="F338" i="20"/>
  <c r="F346" i="20" s="1"/>
  <c r="G338" i="20"/>
  <c r="G346" i="20" s="1"/>
  <c r="H338" i="20"/>
  <c r="I338" i="20"/>
  <c r="I346" i="20"/>
  <c r="J338" i="20"/>
  <c r="J346" i="20" s="1"/>
  <c r="K338" i="20"/>
  <c r="K346" i="20" s="1"/>
  <c r="L338" i="20"/>
  <c r="L346" i="20"/>
  <c r="M338" i="20"/>
  <c r="M346" i="20"/>
  <c r="N338" i="20"/>
  <c r="N346" i="20"/>
  <c r="O338" i="20"/>
  <c r="O346" i="20" s="1"/>
  <c r="D340" i="20"/>
  <c r="E340" i="20"/>
  <c r="F340" i="20"/>
  <c r="G340" i="20"/>
  <c r="H340" i="20"/>
  <c r="I340" i="20"/>
  <c r="J340" i="20"/>
  <c r="K340" i="20"/>
  <c r="L340" i="20"/>
  <c r="M340" i="20"/>
  <c r="N340" i="20"/>
  <c r="O340" i="20"/>
  <c r="D341" i="20"/>
  <c r="E341" i="20"/>
  <c r="F341" i="20"/>
  <c r="G341" i="20"/>
  <c r="H341" i="20"/>
  <c r="I341" i="20"/>
  <c r="J341" i="20"/>
  <c r="P341" i="20" s="1"/>
  <c r="K341" i="20"/>
  <c r="L341" i="20"/>
  <c r="M341" i="20"/>
  <c r="N341" i="20"/>
  <c r="O341" i="20"/>
  <c r="D342" i="20"/>
  <c r="P342" i="20"/>
  <c r="E342" i="20"/>
  <c r="F342" i="20"/>
  <c r="G342" i="20"/>
  <c r="H342" i="20"/>
  <c r="I342" i="20"/>
  <c r="J342" i="20"/>
  <c r="K342" i="20"/>
  <c r="L342" i="20"/>
  <c r="M342" i="20"/>
  <c r="N342" i="20"/>
  <c r="O342" i="20"/>
  <c r="D343" i="20"/>
  <c r="P343" i="20" s="1"/>
  <c r="E343" i="20"/>
  <c r="F343" i="20"/>
  <c r="G343" i="20"/>
  <c r="H343" i="20"/>
  <c r="I343" i="20"/>
  <c r="J343" i="20"/>
  <c r="K343" i="20"/>
  <c r="L343" i="20"/>
  <c r="M343" i="20"/>
  <c r="N343" i="20"/>
  <c r="O343" i="20"/>
  <c r="D344" i="20"/>
  <c r="E344" i="20"/>
  <c r="F344" i="20"/>
  <c r="G344" i="20"/>
  <c r="H344" i="20"/>
  <c r="I344" i="20"/>
  <c r="J344" i="20"/>
  <c r="K344" i="20"/>
  <c r="L344" i="20"/>
  <c r="M344" i="20"/>
  <c r="N344" i="20"/>
  <c r="O344" i="20"/>
  <c r="D345" i="20"/>
  <c r="E345" i="20"/>
  <c r="F345" i="20"/>
  <c r="G345" i="20"/>
  <c r="H345" i="20"/>
  <c r="I345" i="20"/>
  <c r="J345" i="20"/>
  <c r="K345" i="20"/>
  <c r="L345" i="20"/>
  <c r="M345" i="20"/>
  <c r="N345" i="20"/>
  <c r="O345" i="20"/>
  <c r="H346" i="20"/>
  <c r="P347" i="20"/>
  <c r="D4" i="23"/>
  <c r="E4" i="23"/>
  <c r="E12" i="23" s="1"/>
  <c r="F4" i="23"/>
  <c r="G4" i="23"/>
  <c r="H4" i="23"/>
  <c r="H12" i="23" s="1"/>
  <c r="I4" i="23"/>
  <c r="J4" i="23"/>
  <c r="J12" i="23" s="1"/>
  <c r="K4" i="23"/>
  <c r="K10" i="23" s="1"/>
  <c r="K18" i="23" s="1"/>
  <c r="L4" i="23"/>
  <c r="M4" i="23"/>
  <c r="M12" i="23" s="1"/>
  <c r="N4" i="23"/>
  <c r="O4" i="23"/>
  <c r="O10" i="23"/>
  <c r="O18" i="23"/>
  <c r="D5" i="23"/>
  <c r="D13" i="23" s="1"/>
  <c r="E5" i="23"/>
  <c r="E13" i="23" s="1"/>
  <c r="F5" i="23"/>
  <c r="F13" i="23" s="1"/>
  <c r="G5" i="23"/>
  <c r="H5" i="23"/>
  <c r="H13" i="23" s="1"/>
  <c r="I5" i="23"/>
  <c r="I13" i="23" s="1"/>
  <c r="J5" i="23"/>
  <c r="K5" i="23"/>
  <c r="K13" i="23"/>
  <c r="L5" i="23"/>
  <c r="M5" i="23"/>
  <c r="N5" i="23"/>
  <c r="O5" i="23"/>
  <c r="D6" i="23"/>
  <c r="D14" i="23" s="1"/>
  <c r="E6" i="23"/>
  <c r="F6" i="23"/>
  <c r="F14" i="23"/>
  <c r="G6" i="23"/>
  <c r="G10" i="23" s="1"/>
  <c r="G18" i="23" s="1"/>
  <c r="H6" i="23"/>
  <c r="H14" i="23" s="1"/>
  <c r="I6" i="23"/>
  <c r="I14" i="23" s="1"/>
  <c r="J6" i="23"/>
  <c r="K6" i="23"/>
  <c r="K14" i="23" s="1"/>
  <c r="L6" i="23"/>
  <c r="L14" i="23" s="1"/>
  <c r="M6" i="23"/>
  <c r="N6" i="23"/>
  <c r="N14" i="23" s="1"/>
  <c r="O6" i="23"/>
  <c r="D7" i="23"/>
  <c r="E7" i="23"/>
  <c r="E15" i="23"/>
  <c r="F7" i="23"/>
  <c r="F15" i="23"/>
  <c r="G7" i="23"/>
  <c r="G15" i="23" s="1"/>
  <c r="P15" i="23" s="1"/>
  <c r="H7" i="23"/>
  <c r="I7" i="23"/>
  <c r="I15" i="23"/>
  <c r="J7" i="23"/>
  <c r="J10" i="23"/>
  <c r="J18" i="23" s="1"/>
  <c r="K7" i="23"/>
  <c r="L7" i="23"/>
  <c r="M7" i="23"/>
  <c r="M15" i="23" s="1"/>
  <c r="N7" i="23"/>
  <c r="N15" i="23" s="1"/>
  <c r="O7" i="23"/>
  <c r="O15" i="23" s="1"/>
  <c r="D8" i="23"/>
  <c r="D16" i="23"/>
  <c r="E8" i="23"/>
  <c r="E16" i="23" s="1"/>
  <c r="F8" i="23"/>
  <c r="F16" i="23" s="1"/>
  <c r="G8" i="23"/>
  <c r="G16" i="23"/>
  <c r="H8" i="23"/>
  <c r="I8" i="23"/>
  <c r="I16" i="23" s="1"/>
  <c r="J8" i="23"/>
  <c r="J16" i="23" s="1"/>
  <c r="K8" i="23"/>
  <c r="L8" i="23"/>
  <c r="L16" i="23" s="1"/>
  <c r="M8" i="23"/>
  <c r="M16" i="23" s="1"/>
  <c r="N8" i="23"/>
  <c r="N16" i="23" s="1"/>
  <c r="O8" i="23"/>
  <c r="O16" i="23"/>
  <c r="D9" i="23"/>
  <c r="E9" i="23"/>
  <c r="F9" i="23"/>
  <c r="F17" i="23" s="1"/>
  <c r="G9" i="23"/>
  <c r="G17" i="23"/>
  <c r="H9" i="23"/>
  <c r="I9" i="23"/>
  <c r="I17" i="23" s="1"/>
  <c r="J9" i="23"/>
  <c r="J17" i="23"/>
  <c r="K9" i="23"/>
  <c r="K17" i="23" s="1"/>
  <c r="L9" i="23"/>
  <c r="L17" i="23" s="1"/>
  <c r="M9" i="23"/>
  <c r="N9" i="23"/>
  <c r="N17" i="23" s="1"/>
  <c r="O9" i="23"/>
  <c r="O17" i="23" s="1"/>
  <c r="D11" i="23"/>
  <c r="E11" i="23"/>
  <c r="E19" i="23" s="1"/>
  <c r="F11" i="23"/>
  <c r="G11" i="23"/>
  <c r="G19" i="23" s="1"/>
  <c r="H11" i="23"/>
  <c r="H19" i="23" s="1"/>
  <c r="I11" i="23"/>
  <c r="I19" i="23" s="1"/>
  <c r="J11" i="23"/>
  <c r="J19" i="23" s="1"/>
  <c r="K11" i="23"/>
  <c r="K19" i="23"/>
  <c r="L11" i="23"/>
  <c r="L19" i="23" s="1"/>
  <c r="M11" i="23"/>
  <c r="N11" i="23"/>
  <c r="N19" i="23" s="1"/>
  <c r="O11" i="23"/>
  <c r="F12" i="23"/>
  <c r="G12" i="23"/>
  <c r="J13" i="23"/>
  <c r="O13" i="23"/>
  <c r="E14" i="23"/>
  <c r="J14" i="23"/>
  <c r="O14" i="23"/>
  <c r="H15" i="23"/>
  <c r="K15" i="23"/>
  <c r="K16" i="23"/>
  <c r="H17" i="23"/>
  <c r="M17" i="23"/>
  <c r="F19" i="23"/>
  <c r="D20" i="23"/>
  <c r="E20" i="23"/>
  <c r="E28" i="23" s="1"/>
  <c r="F20" i="23"/>
  <c r="G20" i="23"/>
  <c r="G28" i="23"/>
  <c r="H20" i="23"/>
  <c r="H28" i="23"/>
  <c r="I20" i="23"/>
  <c r="I28" i="23" s="1"/>
  <c r="J20" i="23"/>
  <c r="K20" i="23"/>
  <c r="L20" i="23"/>
  <c r="L28" i="23" s="1"/>
  <c r="M20" i="23"/>
  <c r="N20" i="23"/>
  <c r="N28" i="23" s="1"/>
  <c r="O20" i="23"/>
  <c r="D21" i="23"/>
  <c r="D26" i="23"/>
  <c r="D34" i="23" s="1"/>
  <c r="E21" i="23"/>
  <c r="E29" i="23"/>
  <c r="F21" i="23"/>
  <c r="F29" i="23" s="1"/>
  <c r="G21" i="23"/>
  <c r="H21" i="23"/>
  <c r="H29" i="23" s="1"/>
  <c r="I21" i="23"/>
  <c r="I29" i="23" s="1"/>
  <c r="J21" i="23"/>
  <c r="J29" i="23" s="1"/>
  <c r="K21" i="23"/>
  <c r="L21" i="23"/>
  <c r="L29" i="23"/>
  <c r="M21" i="23"/>
  <c r="N21" i="23"/>
  <c r="N29" i="23" s="1"/>
  <c r="O21" i="23"/>
  <c r="D22" i="23"/>
  <c r="D30" i="23"/>
  <c r="E22" i="23"/>
  <c r="E30" i="23" s="1"/>
  <c r="F22" i="23"/>
  <c r="F30" i="23" s="1"/>
  <c r="G22" i="23"/>
  <c r="G30" i="23"/>
  <c r="H22" i="23"/>
  <c r="H30" i="23"/>
  <c r="I22" i="23"/>
  <c r="I30" i="23" s="1"/>
  <c r="J22" i="23"/>
  <c r="J30" i="23" s="1"/>
  <c r="K22" i="23"/>
  <c r="K30" i="23"/>
  <c r="L22" i="23"/>
  <c r="L30" i="23" s="1"/>
  <c r="M22" i="23"/>
  <c r="N22" i="23"/>
  <c r="O22" i="23"/>
  <c r="D23" i="23"/>
  <c r="E23" i="23"/>
  <c r="F23" i="23"/>
  <c r="G23" i="23"/>
  <c r="G31" i="23" s="1"/>
  <c r="H23" i="23"/>
  <c r="H31" i="23" s="1"/>
  <c r="I23" i="23"/>
  <c r="J23" i="23"/>
  <c r="J31" i="23"/>
  <c r="K23" i="23"/>
  <c r="P23" i="23" s="1"/>
  <c r="L23" i="23"/>
  <c r="L31" i="23" s="1"/>
  <c r="M23" i="23"/>
  <c r="N23" i="23"/>
  <c r="N31" i="23" s="1"/>
  <c r="O23" i="23"/>
  <c r="D24" i="23"/>
  <c r="E24" i="23"/>
  <c r="E32" i="23" s="1"/>
  <c r="F24" i="23"/>
  <c r="F32" i="23"/>
  <c r="G24" i="23"/>
  <c r="G32" i="23" s="1"/>
  <c r="P32" i="23" s="1"/>
  <c r="H24" i="23"/>
  <c r="I24" i="23"/>
  <c r="I32" i="23" s="1"/>
  <c r="J24" i="23"/>
  <c r="J32" i="23" s="1"/>
  <c r="K24" i="23"/>
  <c r="L24" i="23"/>
  <c r="M24" i="23"/>
  <c r="M32" i="23" s="1"/>
  <c r="N24" i="23"/>
  <c r="N32" i="23" s="1"/>
  <c r="O24" i="23"/>
  <c r="O32" i="23" s="1"/>
  <c r="D25" i="23"/>
  <c r="D33" i="23" s="1"/>
  <c r="E25" i="23"/>
  <c r="E33" i="23" s="1"/>
  <c r="F25" i="23"/>
  <c r="F33" i="23" s="1"/>
  <c r="G25" i="23"/>
  <c r="H25" i="23"/>
  <c r="H33" i="23"/>
  <c r="I25" i="23"/>
  <c r="I33" i="23" s="1"/>
  <c r="J25" i="23"/>
  <c r="J33" i="23" s="1"/>
  <c r="K25" i="23"/>
  <c r="L25" i="23"/>
  <c r="L33" i="23" s="1"/>
  <c r="M25" i="23"/>
  <c r="M26" i="23" s="1"/>
  <c r="M34" i="23" s="1"/>
  <c r="N25" i="23"/>
  <c r="N33" i="23" s="1"/>
  <c r="O25" i="23"/>
  <c r="O33" i="23" s="1"/>
  <c r="D27" i="23"/>
  <c r="E27" i="23"/>
  <c r="E35" i="23"/>
  <c r="F27" i="23"/>
  <c r="G27" i="23"/>
  <c r="H27" i="23"/>
  <c r="I27" i="23"/>
  <c r="I35" i="23" s="1"/>
  <c r="J27" i="23"/>
  <c r="J35" i="23"/>
  <c r="K27" i="23"/>
  <c r="L27" i="23"/>
  <c r="L35" i="23"/>
  <c r="M27" i="23"/>
  <c r="M35" i="23"/>
  <c r="N27" i="23"/>
  <c r="N35" i="23" s="1"/>
  <c r="O27" i="23"/>
  <c r="O35" i="23" s="1"/>
  <c r="F28" i="23"/>
  <c r="O28" i="23"/>
  <c r="D29" i="23"/>
  <c r="O29" i="23"/>
  <c r="M30" i="23"/>
  <c r="O30" i="23"/>
  <c r="D31" i="23"/>
  <c r="E31" i="23"/>
  <c r="I31" i="23"/>
  <c r="M31" i="23"/>
  <c r="K32" i="23"/>
  <c r="D35" i="23"/>
  <c r="F35" i="23"/>
  <c r="K35" i="23"/>
  <c r="D36" i="23"/>
  <c r="E36" i="23"/>
  <c r="E44" i="23" s="1"/>
  <c r="F36" i="23"/>
  <c r="F44" i="23"/>
  <c r="G36" i="23"/>
  <c r="G44" i="23" s="1"/>
  <c r="H36" i="23"/>
  <c r="I36" i="23"/>
  <c r="I44" i="23"/>
  <c r="J36" i="23"/>
  <c r="K36" i="23"/>
  <c r="L36" i="23"/>
  <c r="M36" i="23"/>
  <c r="N36" i="23"/>
  <c r="O36" i="23"/>
  <c r="D37" i="23"/>
  <c r="D45" i="23"/>
  <c r="E37" i="23"/>
  <c r="E45" i="23"/>
  <c r="F37" i="23"/>
  <c r="F45" i="23"/>
  <c r="G37" i="23"/>
  <c r="H37" i="23"/>
  <c r="H45" i="23"/>
  <c r="I37" i="23"/>
  <c r="J37" i="23"/>
  <c r="K37" i="23"/>
  <c r="K45" i="23" s="1"/>
  <c r="L37" i="23"/>
  <c r="L45" i="23" s="1"/>
  <c r="M37" i="23"/>
  <c r="N37" i="23"/>
  <c r="O37" i="23"/>
  <c r="O45" i="23"/>
  <c r="D38" i="23"/>
  <c r="E38" i="23"/>
  <c r="E46" i="23"/>
  <c r="F38" i="23"/>
  <c r="G38" i="23"/>
  <c r="H38" i="23"/>
  <c r="H46" i="23"/>
  <c r="I38" i="23"/>
  <c r="J38" i="23"/>
  <c r="J46" i="23" s="1"/>
  <c r="K38" i="23"/>
  <c r="K46" i="23" s="1"/>
  <c r="L38" i="23"/>
  <c r="L46" i="23" s="1"/>
  <c r="M38" i="23"/>
  <c r="M46" i="23" s="1"/>
  <c r="N38" i="23"/>
  <c r="O38" i="23"/>
  <c r="D39" i="23"/>
  <c r="D47" i="23" s="1"/>
  <c r="P47" i="23" s="1"/>
  <c r="E39" i="23"/>
  <c r="F39" i="23"/>
  <c r="G39" i="23"/>
  <c r="H39" i="23"/>
  <c r="H47" i="23"/>
  <c r="I39" i="23"/>
  <c r="I47" i="23"/>
  <c r="J39" i="23"/>
  <c r="J47" i="23" s="1"/>
  <c r="K39" i="23"/>
  <c r="L39" i="23"/>
  <c r="M39" i="23"/>
  <c r="M47" i="23" s="1"/>
  <c r="N39" i="23"/>
  <c r="N47" i="23" s="1"/>
  <c r="O39" i="23"/>
  <c r="O47" i="23" s="1"/>
  <c r="D40" i="23"/>
  <c r="E40" i="23"/>
  <c r="E48" i="23" s="1"/>
  <c r="F40" i="23"/>
  <c r="F48" i="23" s="1"/>
  <c r="G40" i="23"/>
  <c r="H40" i="23"/>
  <c r="H48" i="23" s="1"/>
  <c r="I40" i="23"/>
  <c r="J40" i="23"/>
  <c r="J48" i="23"/>
  <c r="K40" i="23"/>
  <c r="K48" i="23"/>
  <c r="L40" i="23"/>
  <c r="L48" i="23" s="1"/>
  <c r="M40" i="23"/>
  <c r="M48" i="23"/>
  <c r="N40" i="23"/>
  <c r="N48" i="23" s="1"/>
  <c r="O40" i="23"/>
  <c r="D41" i="23"/>
  <c r="E41" i="23"/>
  <c r="E49" i="23" s="1"/>
  <c r="F41" i="23"/>
  <c r="F49" i="23" s="1"/>
  <c r="G41" i="23"/>
  <c r="H41" i="23"/>
  <c r="H49" i="23"/>
  <c r="I41" i="23"/>
  <c r="I49" i="23"/>
  <c r="J41" i="23"/>
  <c r="J49" i="23"/>
  <c r="K41" i="23"/>
  <c r="K49" i="23" s="1"/>
  <c r="L41" i="23"/>
  <c r="M41" i="23"/>
  <c r="M42" i="23" s="1"/>
  <c r="M50" i="23" s="1"/>
  <c r="N41" i="23"/>
  <c r="N49" i="23"/>
  <c r="O41" i="23"/>
  <c r="O49" i="23" s="1"/>
  <c r="D43" i="23"/>
  <c r="E43" i="23"/>
  <c r="F43" i="23"/>
  <c r="F51" i="23" s="1"/>
  <c r="P51" i="23" s="1"/>
  <c r="Q51" i="23" s="1"/>
  <c r="G43" i="23"/>
  <c r="G51" i="23" s="1"/>
  <c r="H43" i="23"/>
  <c r="I43" i="23"/>
  <c r="I51" i="23" s="1"/>
  <c r="J43" i="23"/>
  <c r="J51" i="23" s="1"/>
  <c r="K43" i="23"/>
  <c r="K51" i="23"/>
  <c r="L43" i="23"/>
  <c r="L51" i="23" s="1"/>
  <c r="M43" i="23"/>
  <c r="M51" i="23"/>
  <c r="N43" i="23"/>
  <c r="N51" i="23"/>
  <c r="O43" i="23"/>
  <c r="O51" i="23" s="1"/>
  <c r="D44" i="23"/>
  <c r="M44" i="23"/>
  <c r="N45" i="23"/>
  <c r="D46" i="23"/>
  <c r="F46" i="23"/>
  <c r="N46" i="23"/>
  <c r="O46" i="23"/>
  <c r="E47" i="23"/>
  <c r="F47" i="23"/>
  <c r="G47" i="23"/>
  <c r="K47" i="23"/>
  <c r="L47" i="23"/>
  <c r="D48" i="23"/>
  <c r="I48" i="23"/>
  <c r="L49" i="23"/>
  <c r="H51" i="23"/>
  <c r="D52" i="23"/>
  <c r="E52" i="23"/>
  <c r="F52" i="23"/>
  <c r="G52" i="23"/>
  <c r="H52" i="23"/>
  <c r="H60" i="23" s="1"/>
  <c r="I52" i="23"/>
  <c r="I60" i="23"/>
  <c r="J52" i="23"/>
  <c r="J60" i="23"/>
  <c r="K52" i="23"/>
  <c r="K60" i="23" s="1"/>
  <c r="L52" i="23"/>
  <c r="M52" i="23"/>
  <c r="N52" i="23"/>
  <c r="O52" i="23"/>
  <c r="D53" i="23"/>
  <c r="P53" i="23" s="1"/>
  <c r="E53" i="23"/>
  <c r="E61" i="23" s="1"/>
  <c r="F53" i="23"/>
  <c r="G53" i="23"/>
  <c r="H53" i="23"/>
  <c r="H61" i="23"/>
  <c r="I53" i="23"/>
  <c r="I61" i="23"/>
  <c r="J53" i="23"/>
  <c r="J61" i="23" s="1"/>
  <c r="K53" i="23"/>
  <c r="L53" i="23"/>
  <c r="L61" i="23" s="1"/>
  <c r="M53" i="23"/>
  <c r="N53" i="23"/>
  <c r="N61" i="23" s="1"/>
  <c r="O53" i="23"/>
  <c r="O61" i="23"/>
  <c r="D54" i="23"/>
  <c r="E54" i="23"/>
  <c r="F54" i="23"/>
  <c r="F62" i="23" s="1"/>
  <c r="G54" i="23"/>
  <c r="G58" i="23" s="1"/>
  <c r="G66" i="23" s="1"/>
  <c r="H54" i="23"/>
  <c r="H62" i="23" s="1"/>
  <c r="I54" i="23"/>
  <c r="I62" i="23"/>
  <c r="J54" i="23"/>
  <c r="J62" i="23" s="1"/>
  <c r="K54" i="23"/>
  <c r="K62" i="23" s="1"/>
  <c r="L54" i="23"/>
  <c r="L62" i="23" s="1"/>
  <c r="M54" i="23"/>
  <c r="N54" i="23"/>
  <c r="N62" i="23" s="1"/>
  <c r="O54" i="23"/>
  <c r="O62" i="23" s="1"/>
  <c r="D55" i="23"/>
  <c r="D63" i="23" s="1"/>
  <c r="E55" i="23"/>
  <c r="E63" i="23"/>
  <c r="F55" i="23"/>
  <c r="F63" i="23" s="1"/>
  <c r="P63" i="23" s="1"/>
  <c r="G55" i="23"/>
  <c r="G63" i="23" s="1"/>
  <c r="H55" i="23"/>
  <c r="H63" i="23" s="1"/>
  <c r="I55" i="23"/>
  <c r="I63" i="23" s="1"/>
  <c r="J55" i="23"/>
  <c r="K55" i="23"/>
  <c r="L55" i="23"/>
  <c r="L63" i="23"/>
  <c r="M55" i="23"/>
  <c r="M63" i="23" s="1"/>
  <c r="N55" i="23"/>
  <c r="N63" i="23"/>
  <c r="O55" i="23"/>
  <c r="O63" i="23" s="1"/>
  <c r="D56" i="23"/>
  <c r="D64" i="23" s="1"/>
  <c r="E56" i="23"/>
  <c r="F56" i="23"/>
  <c r="G56" i="23"/>
  <c r="G64" i="23"/>
  <c r="H56" i="23"/>
  <c r="H64" i="23" s="1"/>
  <c r="I56" i="23"/>
  <c r="I64" i="23"/>
  <c r="J56" i="23"/>
  <c r="J64" i="23" s="1"/>
  <c r="K56" i="23"/>
  <c r="K64" i="23"/>
  <c r="L56" i="23"/>
  <c r="L64" i="23" s="1"/>
  <c r="M56" i="23"/>
  <c r="M64" i="23" s="1"/>
  <c r="N56" i="23"/>
  <c r="N64" i="23"/>
  <c r="O56" i="23"/>
  <c r="O64" i="23" s="1"/>
  <c r="D57" i="23"/>
  <c r="E57" i="23"/>
  <c r="E65" i="23" s="1"/>
  <c r="F57" i="23"/>
  <c r="F65" i="23"/>
  <c r="G57" i="23"/>
  <c r="G65" i="23" s="1"/>
  <c r="H57" i="23"/>
  <c r="H65" i="23" s="1"/>
  <c r="I57" i="23"/>
  <c r="I65" i="23" s="1"/>
  <c r="J57" i="23"/>
  <c r="K57" i="23"/>
  <c r="K65" i="23" s="1"/>
  <c r="L57" i="23"/>
  <c r="L65" i="23" s="1"/>
  <c r="M57" i="23"/>
  <c r="M65" i="23"/>
  <c r="N57" i="23"/>
  <c r="N65" i="23" s="1"/>
  <c r="O57" i="23"/>
  <c r="O65" i="23"/>
  <c r="D59" i="23"/>
  <c r="D67" i="23"/>
  <c r="E59" i="23"/>
  <c r="E67" i="23" s="1"/>
  <c r="F59" i="23"/>
  <c r="F67" i="23" s="1"/>
  <c r="G59" i="23"/>
  <c r="H59" i="23"/>
  <c r="H67" i="23"/>
  <c r="I59" i="23"/>
  <c r="I67" i="23" s="1"/>
  <c r="J59" i="23"/>
  <c r="J67" i="23"/>
  <c r="K59" i="23"/>
  <c r="K67" i="23" s="1"/>
  <c r="L59" i="23"/>
  <c r="M59" i="23"/>
  <c r="N59" i="23"/>
  <c r="N67" i="23" s="1"/>
  <c r="O59" i="23"/>
  <c r="O67" i="23" s="1"/>
  <c r="D60" i="23"/>
  <c r="N60" i="23"/>
  <c r="M61" i="23"/>
  <c r="K63" i="23"/>
  <c r="E64" i="23"/>
  <c r="J65" i="23"/>
  <c r="G67" i="23"/>
  <c r="L67" i="23"/>
  <c r="M67" i="23"/>
  <c r="P68" i="23"/>
  <c r="P69" i="23"/>
  <c r="P70" i="23"/>
  <c r="P71" i="23"/>
  <c r="P72" i="23"/>
  <c r="P73" i="23"/>
  <c r="D74" i="23"/>
  <c r="E74" i="23"/>
  <c r="F74" i="23"/>
  <c r="F82" i="23"/>
  <c r="G74" i="23"/>
  <c r="H74" i="23"/>
  <c r="H82" i="23" s="1"/>
  <c r="I74" i="23"/>
  <c r="I82" i="23" s="1"/>
  <c r="J74" i="23"/>
  <c r="J82" i="23"/>
  <c r="K74" i="23"/>
  <c r="K82" i="23" s="1"/>
  <c r="L74" i="23"/>
  <c r="M74" i="23"/>
  <c r="M82" i="23" s="1"/>
  <c r="N74" i="23"/>
  <c r="N82" i="23"/>
  <c r="O74" i="23"/>
  <c r="O82" i="23"/>
  <c r="P75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D77" i="23"/>
  <c r="E77" i="23"/>
  <c r="F77" i="23"/>
  <c r="G77" i="23"/>
  <c r="H77" i="23"/>
  <c r="P77" i="23" s="1"/>
  <c r="I77" i="23"/>
  <c r="J77" i="23"/>
  <c r="K77" i="23"/>
  <c r="L77" i="23"/>
  <c r="M77" i="23"/>
  <c r="N77" i="23"/>
  <c r="O77" i="23"/>
  <c r="D78" i="23"/>
  <c r="E78" i="23"/>
  <c r="F78" i="23"/>
  <c r="G78" i="23"/>
  <c r="H78" i="23"/>
  <c r="I78" i="23"/>
  <c r="J78" i="23"/>
  <c r="K78" i="23"/>
  <c r="L78" i="23"/>
  <c r="M78" i="23"/>
  <c r="N78" i="23"/>
  <c r="O78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D80" i="23"/>
  <c r="E80" i="23"/>
  <c r="F80" i="23"/>
  <c r="G80" i="23"/>
  <c r="H80" i="23"/>
  <c r="I80" i="23"/>
  <c r="J80" i="23"/>
  <c r="K80" i="23"/>
  <c r="L80" i="23"/>
  <c r="M80" i="23"/>
  <c r="N80" i="23"/>
  <c r="O80" i="23"/>
  <c r="D81" i="23"/>
  <c r="E81" i="23"/>
  <c r="P81" i="23" s="1"/>
  <c r="F81" i="23"/>
  <c r="G81" i="23"/>
  <c r="H81" i="23"/>
  <c r="I81" i="23"/>
  <c r="J81" i="23"/>
  <c r="K81" i="23"/>
  <c r="L81" i="23"/>
  <c r="M81" i="23"/>
  <c r="N81" i="23"/>
  <c r="O81" i="23"/>
  <c r="G82" i="23"/>
  <c r="D83" i="23"/>
  <c r="E83" i="23"/>
  <c r="P83" i="23" s="1"/>
  <c r="Q83" i="23" s="1"/>
  <c r="F83" i="23"/>
  <c r="G83" i="23"/>
  <c r="H83" i="23"/>
  <c r="I83" i="23"/>
  <c r="J83" i="23"/>
  <c r="K83" i="23"/>
  <c r="L83" i="23"/>
  <c r="M83" i="23"/>
  <c r="N83" i="23"/>
  <c r="O83" i="23"/>
  <c r="P84" i="23"/>
  <c r="P85" i="23"/>
  <c r="P86" i="23"/>
  <c r="P87" i="23"/>
  <c r="P88" i="23"/>
  <c r="P89" i="23"/>
  <c r="D90" i="23"/>
  <c r="E90" i="23"/>
  <c r="E98" i="23" s="1"/>
  <c r="F90" i="23"/>
  <c r="F98" i="23" s="1"/>
  <c r="G90" i="23"/>
  <c r="G98" i="23" s="1"/>
  <c r="H90" i="23"/>
  <c r="H98" i="23" s="1"/>
  <c r="I90" i="23"/>
  <c r="I98" i="23"/>
  <c r="J90" i="23"/>
  <c r="J98" i="23" s="1"/>
  <c r="K90" i="23"/>
  <c r="K98" i="23"/>
  <c r="L90" i="23"/>
  <c r="L98" i="23" s="1"/>
  <c r="M90" i="23"/>
  <c r="M98" i="23"/>
  <c r="N90" i="23"/>
  <c r="N98" i="23"/>
  <c r="O90" i="23"/>
  <c r="O98" i="23" s="1"/>
  <c r="P91" i="23"/>
  <c r="D92" i="23"/>
  <c r="E92" i="23"/>
  <c r="F92" i="23"/>
  <c r="G92" i="23"/>
  <c r="H92" i="23"/>
  <c r="I92" i="23"/>
  <c r="J92" i="23"/>
  <c r="K92" i="23"/>
  <c r="L92" i="23"/>
  <c r="M92" i="23"/>
  <c r="N92" i="23"/>
  <c r="P92" i="23" s="1"/>
  <c r="O92" i="23"/>
  <c r="D93" i="23"/>
  <c r="E93" i="23"/>
  <c r="F93" i="23"/>
  <c r="G93" i="23"/>
  <c r="H93" i="23"/>
  <c r="I93" i="23"/>
  <c r="J93" i="23"/>
  <c r="K93" i="23"/>
  <c r="L93" i="23"/>
  <c r="M93" i="23"/>
  <c r="N93" i="23"/>
  <c r="O93" i="23"/>
  <c r="D94" i="23"/>
  <c r="E94" i="23"/>
  <c r="P94" i="23" s="1"/>
  <c r="F94" i="23"/>
  <c r="G94" i="23"/>
  <c r="H94" i="23"/>
  <c r="I94" i="23"/>
  <c r="J94" i="23"/>
  <c r="K94" i="23"/>
  <c r="L94" i="23"/>
  <c r="M94" i="23"/>
  <c r="N94" i="23"/>
  <c r="O94" i="23"/>
  <c r="D95" i="23"/>
  <c r="E95" i="23"/>
  <c r="F95" i="23"/>
  <c r="G95" i="23"/>
  <c r="H95" i="23"/>
  <c r="I95" i="23"/>
  <c r="J95" i="23"/>
  <c r="K95" i="23"/>
  <c r="L95" i="23"/>
  <c r="M95" i="23"/>
  <c r="N95" i="23"/>
  <c r="O95" i="23"/>
  <c r="D96" i="23"/>
  <c r="E96" i="23"/>
  <c r="P96" i="23" s="1"/>
  <c r="F96" i="23"/>
  <c r="G96" i="23"/>
  <c r="H96" i="23"/>
  <c r="I96" i="23"/>
  <c r="J96" i="23"/>
  <c r="K96" i="23"/>
  <c r="L96" i="23"/>
  <c r="M96" i="23"/>
  <c r="N96" i="23"/>
  <c r="O96" i="23"/>
  <c r="D97" i="23"/>
  <c r="E97" i="23"/>
  <c r="F97" i="23"/>
  <c r="G97" i="23"/>
  <c r="H97" i="23"/>
  <c r="I97" i="23"/>
  <c r="J97" i="23"/>
  <c r="K97" i="23"/>
  <c r="L97" i="23"/>
  <c r="M97" i="23"/>
  <c r="N97" i="23"/>
  <c r="O97" i="23"/>
  <c r="D99" i="23"/>
  <c r="E99" i="23"/>
  <c r="F99" i="23"/>
  <c r="G99" i="23"/>
  <c r="H99" i="23"/>
  <c r="I99" i="23"/>
  <c r="J99" i="23"/>
  <c r="K99" i="23"/>
  <c r="L99" i="23"/>
  <c r="M99" i="23"/>
  <c r="N99" i="23"/>
  <c r="P99" i="23" s="1"/>
  <c r="Q99" i="23" s="1"/>
  <c r="O99" i="23"/>
  <c r="P100" i="23"/>
  <c r="P101" i="23"/>
  <c r="P102" i="23"/>
  <c r="P103" i="23"/>
  <c r="P104" i="23"/>
  <c r="P105" i="23"/>
  <c r="D106" i="23"/>
  <c r="E106" i="23"/>
  <c r="F106" i="23"/>
  <c r="F114" i="23"/>
  <c r="G106" i="23"/>
  <c r="G114" i="23" s="1"/>
  <c r="H106" i="23"/>
  <c r="H114" i="23" s="1"/>
  <c r="I106" i="23"/>
  <c r="J106" i="23"/>
  <c r="J114" i="23"/>
  <c r="K106" i="23"/>
  <c r="K114" i="23" s="1"/>
  <c r="L106" i="23"/>
  <c r="L114" i="23" s="1"/>
  <c r="M106" i="23"/>
  <c r="M114" i="23" s="1"/>
  <c r="N106" i="23"/>
  <c r="O106" i="23"/>
  <c r="O114" i="23" s="1"/>
  <c r="P107" i="23"/>
  <c r="D108" i="23"/>
  <c r="P108" i="23"/>
  <c r="E108" i="23"/>
  <c r="F108" i="23"/>
  <c r="G108" i="23"/>
  <c r="H108" i="23"/>
  <c r="I108" i="23"/>
  <c r="J108" i="23"/>
  <c r="K108" i="23"/>
  <c r="L108" i="23"/>
  <c r="M108" i="23"/>
  <c r="N108" i="23"/>
  <c r="O108" i="23"/>
  <c r="D109" i="23"/>
  <c r="E109" i="23"/>
  <c r="F109" i="23"/>
  <c r="G109" i="23"/>
  <c r="H109" i="23"/>
  <c r="I109" i="23"/>
  <c r="J109" i="23"/>
  <c r="K109" i="23"/>
  <c r="L109" i="23"/>
  <c r="M109" i="23"/>
  <c r="N109" i="23"/>
  <c r="O109" i="23"/>
  <c r="D110" i="23"/>
  <c r="E110" i="23"/>
  <c r="F110" i="23"/>
  <c r="G110" i="23"/>
  <c r="H110" i="23"/>
  <c r="I110" i="23"/>
  <c r="J110" i="23"/>
  <c r="K110" i="23"/>
  <c r="L110" i="23"/>
  <c r="M110" i="23"/>
  <c r="N110" i="23"/>
  <c r="O110" i="23"/>
  <c r="D111" i="23"/>
  <c r="E111" i="23"/>
  <c r="F111" i="23"/>
  <c r="G111" i="23"/>
  <c r="H111" i="23"/>
  <c r="I111" i="23"/>
  <c r="J111" i="23"/>
  <c r="K111" i="23"/>
  <c r="L111" i="23"/>
  <c r="M111" i="23"/>
  <c r="N111" i="23"/>
  <c r="O111" i="23"/>
  <c r="D112" i="23"/>
  <c r="E112" i="23"/>
  <c r="F112" i="23"/>
  <c r="G112" i="23"/>
  <c r="H112" i="23"/>
  <c r="I112" i="23"/>
  <c r="J112" i="23"/>
  <c r="K112" i="23"/>
  <c r="L112" i="23"/>
  <c r="M112" i="23"/>
  <c r="N112" i="23"/>
  <c r="O112" i="23"/>
  <c r="D113" i="23"/>
  <c r="E113" i="23"/>
  <c r="F113" i="23"/>
  <c r="G113" i="23"/>
  <c r="H113" i="23"/>
  <c r="I113" i="23"/>
  <c r="J113" i="23"/>
  <c r="K113" i="23"/>
  <c r="L113" i="23"/>
  <c r="M113" i="23"/>
  <c r="N113" i="23"/>
  <c r="O113" i="23"/>
  <c r="I114" i="23"/>
  <c r="N114" i="23"/>
  <c r="D115" i="23"/>
  <c r="E115" i="23"/>
  <c r="F115" i="23"/>
  <c r="G115" i="23"/>
  <c r="P115" i="23" s="1"/>
  <c r="Q115" i="23" s="1"/>
  <c r="H115" i="23"/>
  <c r="I115" i="23"/>
  <c r="J115" i="23"/>
  <c r="K115" i="23"/>
  <c r="L115" i="23"/>
  <c r="M115" i="23"/>
  <c r="N115" i="23"/>
  <c r="O115" i="23"/>
  <c r="P120" i="23"/>
  <c r="P121" i="23"/>
  <c r="P122" i="23"/>
  <c r="P123" i="23"/>
  <c r="P124" i="23"/>
  <c r="P125" i="23"/>
  <c r="D126" i="23"/>
  <c r="E126" i="23"/>
  <c r="F126" i="23"/>
  <c r="F134" i="23" s="1"/>
  <c r="P134" i="23" s="1"/>
  <c r="G126" i="23"/>
  <c r="G134" i="23" s="1"/>
  <c r="H126" i="23"/>
  <c r="H134" i="23" s="1"/>
  <c r="I126" i="23"/>
  <c r="I134" i="23"/>
  <c r="J126" i="23"/>
  <c r="J134" i="23" s="1"/>
  <c r="K126" i="23"/>
  <c r="L126" i="23"/>
  <c r="L134" i="23" s="1"/>
  <c r="M126" i="23"/>
  <c r="M134" i="23"/>
  <c r="N126" i="23"/>
  <c r="N134" i="23" s="1"/>
  <c r="O126" i="23"/>
  <c r="O134" i="23"/>
  <c r="P127" i="23"/>
  <c r="D128" i="23"/>
  <c r="E128" i="23"/>
  <c r="F128" i="23"/>
  <c r="G128" i="23"/>
  <c r="H128" i="23"/>
  <c r="I128" i="23"/>
  <c r="J128" i="23"/>
  <c r="K128" i="23"/>
  <c r="L128" i="23"/>
  <c r="M128" i="23"/>
  <c r="N128" i="23"/>
  <c r="P128" i="23"/>
  <c r="O128" i="23"/>
  <c r="D129" i="23"/>
  <c r="E129" i="23"/>
  <c r="F129" i="23"/>
  <c r="G129" i="23"/>
  <c r="H129" i="23"/>
  <c r="I129" i="23"/>
  <c r="P129" i="23" s="1"/>
  <c r="J129" i="23"/>
  <c r="K129" i="23"/>
  <c r="L129" i="23"/>
  <c r="M129" i="23"/>
  <c r="N129" i="23"/>
  <c r="O129" i="23"/>
  <c r="D130" i="23"/>
  <c r="E130" i="23"/>
  <c r="F130" i="23"/>
  <c r="G130" i="23"/>
  <c r="H130" i="23"/>
  <c r="I130" i="23"/>
  <c r="J130" i="23"/>
  <c r="K130" i="23"/>
  <c r="L130" i="23"/>
  <c r="M130" i="23"/>
  <c r="N130" i="23"/>
  <c r="O130" i="23"/>
  <c r="D131" i="23"/>
  <c r="E131" i="23"/>
  <c r="F131" i="23"/>
  <c r="G131" i="23"/>
  <c r="H131" i="23"/>
  <c r="I131" i="23"/>
  <c r="P131" i="23" s="1"/>
  <c r="J131" i="23"/>
  <c r="K131" i="23"/>
  <c r="L131" i="23"/>
  <c r="M131" i="23"/>
  <c r="N131" i="23"/>
  <c r="O131" i="23"/>
  <c r="D132" i="23"/>
  <c r="P132" i="23" s="1"/>
  <c r="E132" i="23"/>
  <c r="F132" i="23"/>
  <c r="G132" i="23"/>
  <c r="H132" i="23"/>
  <c r="I132" i="23"/>
  <c r="J132" i="23"/>
  <c r="K132" i="23"/>
  <c r="L132" i="23"/>
  <c r="M132" i="23"/>
  <c r="N132" i="23"/>
  <c r="O132" i="23"/>
  <c r="D133" i="23"/>
  <c r="E133" i="23"/>
  <c r="F133" i="23"/>
  <c r="G133" i="23"/>
  <c r="H133" i="23"/>
  <c r="I133" i="23"/>
  <c r="J133" i="23"/>
  <c r="K133" i="23"/>
  <c r="L133" i="23"/>
  <c r="M133" i="23"/>
  <c r="N133" i="23"/>
  <c r="O133" i="23"/>
  <c r="K134" i="23"/>
  <c r="D135" i="23"/>
  <c r="E135" i="23"/>
  <c r="F135" i="23"/>
  <c r="G135" i="23"/>
  <c r="H135" i="23"/>
  <c r="I135" i="23"/>
  <c r="J135" i="23"/>
  <c r="K135" i="23"/>
  <c r="L135" i="23"/>
  <c r="M135" i="23"/>
  <c r="N135" i="23"/>
  <c r="O135" i="23"/>
  <c r="P136" i="23"/>
  <c r="P137" i="23"/>
  <c r="P138" i="23"/>
  <c r="P139" i="23"/>
  <c r="P140" i="23"/>
  <c r="P141" i="23"/>
  <c r="D142" i="23"/>
  <c r="E142" i="23"/>
  <c r="F142" i="23"/>
  <c r="G142" i="23"/>
  <c r="G150" i="23" s="1"/>
  <c r="H142" i="23"/>
  <c r="H150" i="23" s="1"/>
  <c r="I142" i="23"/>
  <c r="I150" i="23" s="1"/>
  <c r="J142" i="23"/>
  <c r="J150" i="23" s="1"/>
  <c r="K142" i="23"/>
  <c r="K150" i="23" s="1"/>
  <c r="L142" i="23"/>
  <c r="M142" i="23"/>
  <c r="M150" i="23" s="1"/>
  <c r="N142" i="23"/>
  <c r="N150" i="23"/>
  <c r="O142" i="23"/>
  <c r="O150" i="23" s="1"/>
  <c r="P143" i="23"/>
  <c r="D144" i="23"/>
  <c r="E144" i="23"/>
  <c r="F144" i="23"/>
  <c r="G144" i="23"/>
  <c r="H144" i="23"/>
  <c r="P144" i="23" s="1"/>
  <c r="I144" i="23"/>
  <c r="J144" i="23"/>
  <c r="K144" i="23"/>
  <c r="L144" i="23"/>
  <c r="M144" i="23"/>
  <c r="N144" i="23"/>
  <c r="O144" i="23"/>
  <c r="D145" i="23"/>
  <c r="E145" i="23"/>
  <c r="F145" i="23"/>
  <c r="G145" i="23"/>
  <c r="H145" i="23"/>
  <c r="I145" i="23"/>
  <c r="J145" i="23"/>
  <c r="K145" i="23"/>
  <c r="L145" i="23"/>
  <c r="M145" i="23"/>
  <c r="N145" i="23"/>
  <c r="O145" i="23"/>
  <c r="D146" i="23"/>
  <c r="E146" i="23"/>
  <c r="F146" i="23"/>
  <c r="G146" i="23"/>
  <c r="H146" i="23"/>
  <c r="I146" i="23"/>
  <c r="J146" i="23"/>
  <c r="K146" i="23"/>
  <c r="L146" i="23"/>
  <c r="M146" i="23"/>
  <c r="N146" i="23"/>
  <c r="O146" i="23"/>
  <c r="D147" i="23"/>
  <c r="E147" i="23"/>
  <c r="F147" i="23"/>
  <c r="G147" i="23"/>
  <c r="H147" i="23"/>
  <c r="I147" i="23"/>
  <c r="J147" i="23"/>
  <c r="K147" i="23"/>
  <c r="L147" i="23"/>
  <c r="M147" i="23"/>
  <c r="N147" i="23"/>
  <c r="O147" i="23"/>
  <c r="D148" i="23"/>
  <c r="E148" i="23"/>
  <c r="F148" i="23"/>
  <c r="G148" i="23"/>
  <c r="H148" i="23"/>
  <c r="I148" i="23"/>
  <c r="J148" i="23"/>
  <c r="K148" i="23"/>
  <c r="L148" i="23"/>
  <c r="M148" i="23"/>
  <c r="N148" i="23"/>
  <c r="O148" i="23"/>
  <c r="D149" i="23"/>
  <c r="E149" i="23"/>
  <c r="F149" i="23"/>
  <c r="G149" i="23"/>
  <c r="H149" i="23"/>
  <c r="I149" i="23"/>
  <c r="J149" i="23"/>
  <c r="K149" i="23"/>
  <c r="L149" i="23"/>
  <c r="M149" i="23"/>
  <c r="N149" i="23"/>
  <c r="O149" i="23"/>
  <c r="E150" i="23"/>
  <c r="D151" i="23"/>
  <c r="P151" i="23" s="1"/>
  <c r="E151" i="23"/>
  <c r="F151" i="23"/>
  <c r="G151" i="23"/>
  <c r="H151" i="23"/>
  <c r="I151" i="23"/>
  <c r="J151" i="23"/>
  <c r="K151" i="23"/>
  <c r="L151" i="23"/>
  <c r="M151" i="23"/>
  <c r="N151" i="23"/>
  <c r="O151" i="23"/>
  <c r="P152" i="23"/>
  <c r="P153" i="23"/>
  <c r="P154" i="23"/>
  <c r="P155" i="23"/>
  <c r="P156" i="23"/>
  <c r="P157" i="23"/>
  <c r="D158" i="23"/>
  <c r="E158" i="23"/>
  <c r="E166" i="23"/>
  <c r="F158" i="23"/>
  <c r="G158" i="23"/>
  <c r="G166" i="23"/>
  <c r="H158" i="23"/>
  <c r="I158" i="23"/>
  <c r="I166" i="23" s="1"/>
  <c r="J158" i="23"/>
  <c r="J166" i="23"/>
  <c r="K158" i="23"/>
  <c r="L158" i="23"/>
  <c r="L166" i="23" s="1"/>
  <c r="M158" i="23"/>
  <c r="M166" i="23" s="1"/>
  <c r="N158" i="23"/>
  <c r="N166" i="23" s="1"/>
  <c r="O158" i="23"/>
  <c r="O166" i="23"/>
  <c r="P159" i="23"/>
  <c r="D160" i="23"/>
  <c r="E160" i="23"/>
  <c r="F160" i="23"/>
  <c r="G160" i="23"/>
  <c r="H160" i="23"/>
  <c r="I160" i="23"/>
  <c r="J160" i="23"/>
  <c r="K160" i="23"/>
  <c r="L160" i="23"/>
  <c r="M160" i="23"/>
  <c r="N160" i="23"/>
  <c r="O160" i="23"/>
  <c r="D161" i="23"/>
  <c r="E161" i="23"/>
  <c r="F161" i="23"/>
  <c r="G161" i="23"/>
  <c r="H161" i="23"/>
  <c r="I161" i="23"/>
  <c r="J161" i="23"/>
  <c r="K161" i="23"/>
  <c r="L161" i="23"/>
  <c r="M161" i="23"/>
  <c r="N161" i="23"/>
  <c r="O161" i="23"/>
  <c r="D162" i="23"/>
  <c r="E162" i="23"/>
  <c r="F162" i="23"/>
  <c r="G162" i="23"/>
  <c r="H162" i="23"/>
  <c r="I162" i="23"/>
  <c r="J162" i="23"/>
  <c r="K162" i="23"/>
  <c r="L162" i="23"/>
  <c r="M162" i="23"/>
  <c r="N162" i="23"/>
  <c r="O162" i="23"/>
  <c r="D163" i="23"/>
  <c r="E163" i="23"/>
  <c r="F163" i="23"/>
  <c r="P163" i="23" s="1"/>
  <c r="G163" i="23"/>
  <c r="H163" i="23"/>
  <c r="I163" i="23"/>
  <c r="J163" i="23"/>
  <c r="K163" i="23"/>
  <c r="L163" i="23"/>
  <c r="M163" i="23"/>
  <c r="N163" i="23"/>
  <c r="O163" i="23"/>
  <c r="D164" i="23"/>
  <c r="E164" i="23"/>
  <c r="F164" i="23"/>
  <c r="G164" i="23"/>
  <c r="H164" i="23"/>
  <c r="I164" i="23"/>
  <c r="J164" i="23"/>
  <c r="K164" i="23"/>
  <c r="L164" i="23"/>
  <c r="M164" i="23"/>
  <c r="N164" i="23"/>
  <c r="O164" i="23"/>
  <c r="D165" i="23"/>
  <c r="E165" i="23"/>
  <c r="F165" i="23"/>
  <c r="G165" i="23"/>
  <c r="H165" i="23"/>
  <c r="I165" i="23"/>
  <c r="J165" i="23"/>
  <c r="K165" i="23"/>
  <c r="L165" i="23"/>
  <c r="M165" i="23"/>
  <c r="N165" i="23"/>
  <c r="O165" i="23"/>
  <c r="H166" i="23"/>
  <c r="D167" i="23"/>
  <c r="E167" i="23"/>
  <c r="F167" i="23"/>
  <c r="G167" i="23"/>
  <c r="H167" i="23"/>
  <c r="I167" i="23"/>
  <c r="J167" i="23"/>
  <c r="K167" i="23"/>
  <c r="L167" i="23"/>
  <c r="M167" i="23"/>
  <c r="N167" i="23"/>
  <c r="O167" i="23"/>
  <c r="P168" i="23"/>
  <c r="P169" i="23"/>
  <c r="P170" i="23"/>
  <c r="P171" i="23"/>
  <c r="P172" i="23"/>
  <c r="P173" i="23"/>
  <c r="D174" i="23"/>
  <c r="D182" i="23" s="1"/>
  <c r="E174" i="23"/>
  <c r="E182" i="23"/>
  <c r="F174" i="23"/>
  <c r="G174" i="23"/>
  <c r="P174" i="23" s="1"/>
  <c r="G182" i="23"/>
  <c r="P182" i="23" s="1"/>
  <c r="H174" i="23"/>
  <c r="H182" i="23" s="1"/>
  <c r="I174" i="23"/>
  <c r="I182" i="23" s="1"/>
  <c r="J174" i="23"/>
  <c r="J182" i="23"/>
  <c r="K174" i="23"/>
  <c r="K182" i="23" s="1"/>
  <c r="L174" i="23"/>
  <c r="L182" i="23"/>
  <c r="M174" i="23"/>
  <c r="M182" i="23" s="1"/>
  <c r="N174" i="23"/>
  <c r="N182" i="23"/>
  <c r="O174" i="23"/>
  <c r="O182" i="23" s="1"/>
  <c r="P175" i="23"/>
  <c r="D176" i="23"/>
  <c r="E176" i="23"/>
  <c r="F176" i="23"/>
  <c r="G176" i="23"/>
  <c r="H176" i="23"/>
  <c r="I176" i="23"/>
  <c r="J176" i="23"/>
  <c r="K176" i="23"/>
  <c r="L176" i="23"/>
  <c r="M176" i="23"/>
  <c r="N176" i="23"/>
  <c r="O176" i="23"/>
  <c r="D177" i="23"/>
  <c r="E177" i="23"/>
  <c r="F177" i="23"/>
  <c r="G177" i="23"/>
  <c r="H177" i="23"/>
  <c r="I177" i="23"/>
  <c r="J177" i="23"/>
  <c r="K177" i="23"/>
  <c r="L177" i="23"/>
  <c r="M177" i="23"/>
  <c r="N177" i="23"/>
  <c r="O177" i="23"/>
  <c r="D178" i="23"/>
  <c r="E178" i="23"/>
  <c r="F178" i="23"/>
  <c r="G178" i="23"/>
  <c r="H178" i="23"/>
  <c r="I178" i="23"/>
  <c r="J178" i="23"/>
  <c r="K178" i="23"/>
  <c r="L178" i="23"/>
  <c r="M178" i="23"/>
  <c r="N178" i="23"/>
  <c r="O178" i="23"/>
  <c r="D179" i="23"/>
  <c r="E179" i="23"/>
  <c r="F179" i="23"/>
  <c r="G179" i="23"/>
  <c r="H179" i="23"/>
  <c r="I179" i="23"/>
  <c r="J179" i="23"/>
  <c r="K179" i="23"/>
  <c r="L179" i="23"/>
  <c r="M179" i="23"/>
  <c r="N179" i="23"/>
  <c r="O179" i="23"/>
  <c r="D180" i="23"/>
  <c r="E180" i="23"/>
  <c r="F180" i="23"/>
  <c r="G180" i="23"/>
  <c r="H180" i="23"/>
  <c r="I180" i="23"/>
  <c r="J180" i="23"/>
  <c r="K180" i="23"/>
  <c r="L180" i="23"/>
  <c r="M180" i="23"/>
  <c r="N180" i="23"/>
  <c r="O180" i="23"/>
  <c r="D181" i="23"/>
  <c r="E181" i="23"/>
  <c r="F181" i="23"/>
  <c r="G181" i="23"/>
  <c r="H181" i="23"/>
  <c r="I181" i="23"/>
  <c r="J181" i="23"/>
  <c r="K181" i="23"/>
  <c r="L181" i="23"/>
  <c r="M181" i="23"/>
  <c r="N181" i="23"/>
  <c r="O181" i="23"/>
  <c r="D183" i="23"/>
  <c r="E183" i="23"/>
  <c r="F183" i="23"/>
  <c r="G183" i="23"/>
  <c r="H183" i="23"/>
  <c r="I183" i="23"/>
  <c r="J183" i="23"/>
  <c r="K183" i="23"/>
  <c r="L183" i="23"/>
  <c r="M183" i="23"/>
  <c r="N183" i="23"/>
  <c r="O183" i="23"/>
  <c r="P184" i="23"/>
  <c r="P185" i="23"/>
  <c r="P186" i="23"/>
  <c r="P187" i="23"/>
  <c r="P188" i="23"/>
  <c r="P189" i="23"/>
  <c r="D190" i="23"/>
  <c r="E190" i="23"/>
  <c r="E198" i="23"/>
  <c r="F190" i="23"/>
  <c r="F198" i="23" s="1"/>
  <c r="G190" i="23"/>
  <c r="G198" i="23"/>
  <c r="H190" i="23"/>
  <c r="H198" i="23" s="1"/>
  <c r="I190" i="23"/>
  <c r="P190" i="23" s="1"/>
  <c r="J190" i="23"/>
  <c r="K190" i="23"/>
  <c r="K198" i="23" s="1"/>
  <c r="L190" i="23"/>
  <c r="L198" i="23" s="1"/>
  <c r="M190" i="23"/>
  <c r="M198" i="23" s="1"/>
  <c r="N190" i="23"/>
  <c r="N198" i="23"/>
  <c r="O190" i="23"/>
  <c r="O198" i="23"/>
  <c r="D192" i="23"/>
  <c r="E192" i="23"/>
  <c r="F192" i="23"/>
  <c r="G192" i="23"/>
  <c r="P192" i="23" s="1"/>
  <c r="H192" i="23"/>
  <c r="I192" i="23"/>
  <c r="J192" i="23"/>
  <c r="K192" i="23"/>
  <c r="L192" i="23"/>
  <c r="M192" i="23"/>
  <c r="N192" i="23"/>
  <c r="O192" i="23"/>
  <c r="D193" i="23"/>
  <c r="E193" i="23"/>
  <c r="F193" i="23"/>
  <c r="G193" i="23"/>
  <c r="H193" i="23"/>
  <c r="I193" i="23"/>
  <c r="J193" i="23"/>
  <c r="K193" i="23"/>
  <c r="L193" i="23"/>
  <c r="M193" i="23"/>
  <c r="N193" i="23"/>
  <c r="O193" i="23"/>
  <c r="D194" i="23"/>
  <c r="E194" i="23"/>
  <c r="F194" i="23"/>
  <c r="G194" i="23"/>
  <c r="H194" i="23"/>
  <c r="P194" i="23" s="1"/>
  <c r="I194" i="23"/>
  <c r="J194" i="23"/>
  <c r="K194" i="23"/>
  <c r="L194" i="23"/>
  <c r="M194" i="23"/>
  <c r="N194" i="23"/>
  <c r="O194" i="23"/>
  <c r="D195" i="23"/>
  <c r="E195" i="23"/>
  <c r="F195" i="23"/>
  <c r="G195" i="23"/>
  <c r="H195" i="23"/>
  <c r="I195" i="23"/>
  <c r="J195" i="23"/>
  <c r="K195" i="23"/>
  <c r="L195" i="23"/>
  <c r="M195" i="23"/>
  <c r="N195" i="23"/>
  <c r="O195" i="23"/>
  <c r="D196" i="23"/>
  <c r="E196" i="23"/>
  <c r="F196" i="23"/>
  <c r="G196" i="23"/>
  <c r="H196" i="23"/>
  <c r="I196" i="23"/>
  <c r="J196" i="23"/>
  <c r="K196" i="23"/>
  <c r="L196" i="23"/>
  <c r="M196" i="23"/>
  <c r="N196" i="23"/>
  <c r="O196" i="23"/>
  <c r="D197" i="23"/>
  <c r="E197" i="23"/>
  <c r="F197" i="23"/>
  <c r="G197" i="23"/>
  <c r="H197" i="23"/>
  <c r="I197" i="23"/>
  <c r="J197" i="23"/>
  <c r="K197" i="23"/>
  <c r="L197" i="23"/>
  <c r="M197" i="23"/>
  <c r="N197" i="23"/>
  <c r="O197" i="23"/>
  <c r="D198" i="23"/>
  <c r="J198" i="23"/>
  <c r="P199" i="23"/>
  <c r="P200" i="23"/>
  <c r="P201" i="23"/>
  <c r="P202" i="23"/>
  <c r="P203" i="23"/>
  <c r="P204" i="23"/>
  <c r="P205" i="23"/>
  <c r="D206" i="23"/>
  <c r="D214" i="23"/>
  <c r="E206" i="23"/>
  <c r="F206" i="23"/>
  <c r="F214" i="23" s="1"/>
  <c r="G206" i="23"/>
  <c r="G214" i="23"/>
  <c r="H206" i="23"/>
  <c r="I206" i="23"/>
  <c r="I214" i="23"/>
  <c r="J206" i="23"/>
  <c r="J214" i="23" s="1"/>
  <c r="K206" i="23"/>
  <c r="K214" i="23"/>
  <c r="L206" i="23"/>
  <c r="L214" i="23"/>
  <c r="M206" i="23"/>
  <c r="N206" i="23"/>
  <c r="N214" i="23"/>
  <c r="O206" i="23"/>
  <c r="O214" i="23"/>
  <c r="D208" i="23"/>
  <c r="E208" i="23"/>
  <c r="F208" i="23"/>
  <c r="G208" i="23"/>
  <c r="H208" i="23"/>
  <c r="I208" i="23"/>
  <c r="J208" i="23"/>
  <c r="K208" i="23"/>
  <c r="L208" i="23"/>
  <c r="M208" i="23"/>
  <c r="N208" i="23"/>
  <c r="O208" i="23"/>
  <c r="D209" i="23"/>
  <c r="E209" i="23"/>
  <c r="F209" i="23"/>
  <c r="G209" i="23"/>
  <c r="H209" i="23"/>
  <c r="I209" i="23"/>
  <c r="P209" i="23" s="1"/>
  <c r="J209" i="23"/>
  <c r="K209" i="23"/>
  <c r="L209" i="23"/>
  <c r="M209" i="23"/>
  <c r="N209" i="23"/>
  <c r="O209" i="23"/>
  <c r="D210" i="23"/>
  <c r="P210" i="23"/>
  <c r="E210" i="23"/>
  <c r="F210" i="23"/>
  <c r="G210" i="23"/>
  <c r="H210" i="23"/>
  <c r="I210" i="23"/>
  <c r="J210" i="23"/>
  <c r="K210" i="23"/>
  <c r="L210" i="23"/>
  <c r="M210" i="23"/>
  <c r="N210" i="23"/>
  <c r="O210" i="23"/>
  <c r="D211" i="23"/>
  <c r="E211" i="23"/>
  <c r="P211" i="23" s="1"/>
  <c r="F211" i="23"/>
  <c r="G211" i="23"/>
  <c r="H211" i="23"/>
  <c r="I211" i="23"/>
  <c r="J211" i="23"/>
  <c r="K211" i="23"/>
  <c r="L211" i="23"/>
  <c r="M211" i="23"/>
  <c r="N211" i="23"/>
  <c r="O211" i="23"/>
  <c r="D212" i="23"/>
  <c r="E212" i="23"/>
  <c r="F212" i="23"/>
  <c r="G212" i="23"/>
  <c r="H212" i="23"/>
  <c r="I212" i="23"/>
  <c r="J212" i="23"/>
  <c r="K212" i="23"/>
  <c r="L212" i="23"/>
  <c r="M212" i="23"/>
  <c r="N212" i="23"/>
  <c r="O212" i="23"/>
  <c r="D213" i="23"/>
  <c r="E213" i="23"/>
  <c r="F213" i="23"/>
  <c r="G213" i="23"/>
  <c r="H213" i="23"/>
  <c r="I213" i="23"/>
  <c r="J213" i="23"/>
  <c r="K213" i="23"/>
  <c r="L213" i="23"/>
  <c r="M213" i="23"/>
  <c r="N213" i="23"/>
  <c r="O213" i="23"/>
  <c r="E214" i="23"/>
  <c r="M214" i="23"/>
  <c r="P215" i="23"/>
  <c r="P216" i="23"/>
  <c r="P217" i="23"/>
  <c r="P218" i="23"/>
  <c r="P219" i="23"/>
  <c r="P220" i="23"/>
  <c r="P221" i="23"/>
  <c r="D222" i="23"/>
  <c r="E222" i="23"/>
  <c r="E230" i="23" s="1"/>
  <c r="F222" i="23"/>
  <c r="G222" i="23"/>
  <c r="G230" i="23"/>
  <c r="H222" i="23"/>
  <c r="H230" i="23"/>
  <c r="I222" i="23"/>
  <c r="I230" i="23"/>
  <c r="J222" i="23"/>
  <c r="J230" i="23" s="1"/>
  <c r="K222" i="23"/>
  <c r="L222" i="23"/>
  <c r="M222" i="23"/>
  <c r="M230" i="23" s="1"/>
  <c r="N222" i="23"/>
  <c r="N230" i="23" s="1"/>
  <c r="O222" i="23"/>
  <c r="O230" i="23" s="1"/>
  <c r="D224" i="23"/>
  <c r="E224" i="23"/>
  <c r="P224" i="23" s="1"/>
  <c r="F224" i="23"/>
  <c r="G224" i="23"/>
  <c r="H224" i="23"/>
  <c r="I224" i="23"/>
  <c r="J224" i="23"/>
  <c r="K224" i="23"/>
  <c r="L224" i="23"/>
  <c r="M224" i="23"/>
  <c r="N224" i="23"/>
  <c r="O224" i="23"/>
  <c r="D225" i="23"/>
  <c r="E225" i="23"/>
  <c r="F225" i="23"/>
  <c r="P225" i="23" s="1"/>
  <c r="G225" i="23"/>
  <c r="H225" i="23"/>
  <c r="I225" i="23"/>
  <c r="J225" i="23"/>
  <c r="K225" i="23"/>
  <c r="L225" i="23"/>
  <c r="M225" i="23"/>
  <c r="N225" i="23"/>
  <c r="O225" i="23"/>
  <c r="D226" i="23"/>
  <c r="E226" i="23"/>
  <c r="F226" i="23"/>
  <c r="G226" i="23"/>
  <c r="H226" i="23"/>
  <c r="I226" i="23"/>
  <c r="J226" i="23"/>
  <c r="K226" i="23"/>
  <c r="L226" i="23"/>
  <c r="M226" i="23"/>
  <c r="P226" i="23" s="1"/>
  <c r="N226" i="23"/>
  <c r="O226" i="23"/>
  <c r="D227" i="23"/>
  <c r="E227" i="23"/>
  <c r="F227" i="23"/>
  <c r="G227" i="23"/>
  <c r="H227" i="23"/>
  <c r="P227" i="23" s="1"/>
  <c r="I227" i="23"/>
  <c r="J227" i="23"/>
  <c r="K227" i="23"/>
  <c r="L227" i="23"/>
  <c r="M227" i="23"/>
  <c r="N227" i="23"/>
  <c r="O227" i="23"/>
  <c r="D228" i="23"/>
  <c r="E228" i="23"/>
  <c r="F228" i="23"/>
  <c r="G228" i="23"/>
  <c r="H228" i="23"/>
  <c r="I228" i="23"/>
  <c r="P228" i="23" s="1"/>
  <c r="J228" i="23"/>
  <c r="K228" i="23"/>
  <c r="L228" i="23"/>
  <c r="M228" i="23"/>
  <c r="N228" i="23"/>
  <c r="O228" i="23"/>
  <c r="D229" i="23"/>
  <c r="E229" i="23"/>
  <c r="F229" i="23"/>
  <c r="G229" i="23"/>
  <c r="H229" i="23"/>
  <c r="I229" i="23"/>
  <c r="J229" i="23"/>
  <c r="K229" i="23"/>
  <c r="L229" i="23"/>
  <c r="M229" i="23"/>
  <c r="N229" i="23"/>
  <c r="O229" i="23"/>
  <c r="F230" i="23"/>
  <c r="K230" i="23"/>
  <c r="L230" i="23"/>
  <c r="P231" i="23"/>
  <c r="P236" i="23"/>
  <c r="P237" i="23"/>
  <c r="P238" i="23"/>
  <c r="P239" i="23"/>
  <c r="P240" i="23"/>
  <c r="P241" i="23"/>
  <c r="D242" i="23"/>
  <c r="E242" i="23"/>
  <c r="E250" i="23"/>
  <c r="F242" i="23"/>
  <c r="F250" i="23" s="1"/>
  <c r="G242" i="23"/>
  <c r="G250" i="23"/>
  <c r="H242" i="23"/>
  <c r="H250" i="23"/>
  <c r="I242" i="23"/>
  <c r="I250" i="23" s="1"/>
  <c r="P250" i="23" s="1"/>
  <c r="J242" i="23"/>
  <c r="K242" i="23"/>
  <c r="K250" i="23" s="1"/>
  <c r="L242" i="23"/>
  <c r="L250" i="23" s="1"/>
  <c r="M242" i="23"/>
  <c r="M250" i="23"/>
  <c r="N242" i="23"/>
  <c r="N250" i="23" s="1"/>
  <c r="O242" i="23"/>
  <c r="O250" i="23" s="1"/>
  <c r="P243" i="23"/>
  <c r="D244" i="23"/>
  <c r="E244" i="23"/>
  <c r="F244" i="23"/>
  <c r="G244" i="23"/>
  <c r="H244" i="23"/>
  <c r="I244" i="23"/>
  <c r="J244" i="23"/>
  <c r="K244" i="23"/>
  <c r="L244" i="23"/>
  <c r="M244" i="23"/>
  <c r="N244" i="23"/>
  <c r="O244" i="23"/>
  <c r="D245" i="23"/>
  <c r="E245" i="23"/>
  <c r="F245" i="23"/>
  <c r="G245" i="23"/>
  <c r="H245" i="23"/>
  <c r="I245" i="23"/>
  <c r="P245" i="23" s="1"/>
  <c r="J245" i="23"/>
  <c r="K245" i="23"/>
  <c r="L245" i="23"/>
  <c r="M245" i="23"/>
  <c r="N245" i="23"/>
  <c r="O245" i="23"/>
  <c r="D246" i="23"/>
  <c r="E246" i="23"/>
  <c r="F246" i="23"/>
  <c r="G246" i="23"/>
  <c r="H246" i="23"/>
  <c r="I246" i="23"/>
  <c r="J246" i="23"/>
  <c r="K246" i="23"/>
  <c r="L246" i="23"/>
  <c r="M246" i="23"/>
  <c r="N246" i="23"/>
  <c r="O246" i="23"/>
  <c r="D247" i="23"/>
  <c r="P247" i="23"/>
  <c r="E247" i="23"/>
  <c r="F247" i="23"/>
  <c r="G247" i="23"/>
  <c r="H247" i="23"/>
  <c r="I247" i="23"/>
  <c r="J247" i="23"/>
  <c r="K247" i="23"/>
  <c r="L247" i="23"/>
  <c r="M247" i="23"/>
  <c r="N247" i="23"/>
  <c r="O247" i="23"/>
  <c r="D248" i="23"/>
  <c r="E248" i="23"/>
  <c r="F248" i="23"/>
  <c r="G248" i="23"/>
  <c r="H248" i="23"/>
  <c r="I248" i="23"/>
  <c r="J248" i="23"/>
  <c r="K248" i="23"/>
  <c r="L248" i="23"/>
  <c r="M248" i="23"/>
  <c r="N248" i="23"/>
  <c r="O248" i="23"/>
  <c r="D249" i="23"/>
  <c r="E249" i="23"/>
  <c r="F249" i="23"/>
  <c r="G249" i="23"/>
  <c r="H249" i="23"/>
  <c r="I249" i="23"/>
  <c r="J249" i="23"/>
  <c r="K249" i="23"/>
  <c r="L249" i="23"/>
  <c r="M249" i="23"/>
  <c r="N249" i="23"/>
  <c r="O249" i="23"/>
  <c r="D250" i="23"/>
  <c r="D251" i="23"/>
  <c r="E251" i="23"/>
  <c r="F251" i="23"/>
  <c r="G251" i="23"/>
  <c r="H251" i="23"/>
  <c r="I251" i="23"/>
  <c r="J251" i="23"/>
  <c r="K251" i="23"/>
  <c r="P251" i="23" s="1"/>
  <c r="L251" i="23"/>
  <c r="M251" i="23"/>
  <c r="N251" i="23"/>
  <c r="O251" i="23"/>
  <c r="P252" i="23"/>
  <c r="P253" i="23"/>
  <c r="P254" i="23"/>
  <c r="P255" i="23"/>
  <c r="P256" i="23"/>
  <c r="P257" i="23"/>
  <c r="D258" i="23"/>
  <c r="E258" i="23"/>
  <c r="E266" i="23" s="1"/>
  <c r="F258" i="23"/>
  <c r="F266" i="23"/>
  <c r="G258" i="23"/>
  <c r="G266" i="23" s="1"/>
  <c r="H258" i="23"/>
  <c r="H266" i="23"/>
  <c r="I258" i="23"/>
  <c r="I266" i="23"/>
  <c r="J258" i="23"/>
  <c r="J266" i="23"/>
  <c r="K258" i="23"/>
  <c r="K266" i="23" s="1"/>
  <c r="L258" i="23"/>
  <c r="L266" i="23"/>
  <c r="M258" i="23"/>
  <c r="M266" i="23" s="1"/>
  <c r="N258" i="23"/>
  <c r="N266" i="23" s="1"/>
  <c r="O258" i="23"/>
  <c r="O266" i="23" s="1"/>
  <c r="P259" i="23"/>
  <c r="D260" i="23"/>
  <c r="E260" i="23"/>
  <c r="F260" i="23"/>
  <c r="G260" i="23"/>
  <c r="H260" i="23"/>
  <c r="I260" i="23"/>
  <c r="J260" i="23"/>
  <c r="K260" i="23"/>
  <c r="L260" i="23"/>
  <c r="M260" i="23"/>
  <c r="N260" i="23"/>
  <c r="O260" i="23"/>
  <c r="D261" i="23"/>
  <c r="E261" i="23"/>
  <c r="F261" i="23"/>
  <c r="G261" i="23"/>
  <c r="H261" i="23"/>
  <c r="I261" i="23"/>
  <c r="J261" i="23"/>
  <c r="K261" i="23"/>
  <c r="L261" i="23"/>
  <c r="M261" i="23"/>
  <c r="N261" i="23"/>
  <c r="O261" i="23"/>
  <c r="D262" i="23"/>
  <c r="E262" i="23"/>
  <c r="F262" i="23"/>
  <c r="G262" i="23"/>
  <c r="H262" i="23"/>
  <c r="I262" i="23"/>
  <c r="P262" i="23" s="1"/>
  <c r="J262" i="23"/>
  <c r="K262" i="23"/>
  <c r="L262" i="23"/>
  <c r="M262" i="23"/>
  <c r="N262" i="23"/>
  <c r="O262" i="23"/>
  <c r="D263" i="23"/>
  <c r="E263" i="23"/>
  <c r="F263" i="23"/>
  <c r="G263" i="23"/>
  <c r="H263" i="23"/>
  <c r="I263" i="23"/>
  <c r="J263" i="23"/>
  <c r="K263" i="23"/>
  <c r="L263" i="23"/>
  <c r="M263" i="23"/>
  <c r="N263" i="23"/>
  <c r="O263" i="23"/>
  <c r="D264" i="23"/>
  <c r="P264" i="23" s="1"/>
  <c r="E264" i="23"/>
  <c r="F264" i="23"/>
  <c r="G264" i="23"/>
  <c r="H264" i="23"/>
  <c r="I264" i="23"/>
  <c r="J264" i="23"/>
  <c r="K264" i="23"/>
  <c r="L264" i="23"/>
  <c r="M264" i="23"/>
  <c r="N264" i="23"/>
  <c r="O264" i="23"/>
  <c r="D265" i="23"/>
  <c r="P265" i="23" s="1"/>
  <c r="E265" i="23"/>
  <c r="F265" i="23"/>
  <c r="G265" i="23"/>
  <c r="H265" i="23"/>
  <c r="I265" i="23"/>
  <c r="J265" i="23"/>
  <c r="K265" i="23"/>
  <c r="L265" i="23"/>
  <c r="M265" i="23"/>
  <c r="N265" i="23"/>
  <c r="O265" i="23"/>
  <c r="D267" i="23"/>
  <c r="E267" i="23"/>
  <c r="F267" i="23"/>
  <c r="G267" i="23"/>
  <c r="H267" i="23"/>
  <c r="I267" i="23"/>
  <c r="J267" i="23"/>
  <c r="K267" i="23"/>
  <c r="L267" i="23"/>
  <c r="M267" i="23"/>
  <c r="N267" i="23"/>
  <c r="O267" i="23"/>
  <c r="P268" i="23"/>
  <c r="P269" i="23"/>
  <c r="P270" i="23"/>
  <c r="P271" i="23"/>
  <c r="P272" i="23"/>
  <c r="P273" i="23"/>
  <c r="D274" i="23"/>
  <c r="D282" i="23" s="1"/>
  <c r="E274" i="23"/>
  <c r="E282" i="23" s="1"/>
  <c r="F274" i="23"/>
  <c r="F282" i="23" s="1"/>
  <c r="G274" i="23"/>
  <c r="G282" i="23"/>
  <c r="H274" i="23"/>
  <c r="H282" i="23" s="1"/>
  <c r="I274" i="23"/>
  <c r="I282" i="23" s="1"/>
  <c r="J274" i="23"/>
  <c r="K274" i="23"/>
  <c r="K282" i="23" s="1"/>
  <c r="P282" i="23" s="1"/>
  <c r="L274" i="23"/>
  <c r="L282" i="23" s="1"/>
  <c r="M274" i="23"/>
  <c r="M282" i="23" s="1"/>
  <c r="N274" i="23"/>
  <c r="N282" i="23"/>
  <c r="O274" i="23"/>
  <c r="O282" i="23" s="1"/>
  <c r="P275" i="23"/>
  <c r="D276" i="23"/>
  <c r="E276" i="23"/>
  <c r="F276" i="23"/>
  <c r="G276" i="23"/>
  <c r="H276" i="23"/>
  <c r="P276" i="23" s="1"/>
  <c r="I276" i="23"/>
  <c r="J276" i="23"/>
  <c r="K276" i="23"/>
  <c r="L276" i="23"/>
  <c r="M276" i="23"/>
  <c r="N276" i="23"/>
  <c r="O276" i="23"/>
  <c r="D277" i="23"/>
  <c r="E277" i="23"/>
  <c r="F277" i="23"/>
  <c r="G277" i="23"/>
  <c r="H277" i="23"/>
  <c r="I277" i="23"/>
  <c r="J277" i="23"/>
  <c r="K277" i="23"/>
  <c r="L277" i="23"/>
  <c r="M277" i="23"/>
  <c r="N277" i="23"/>
  <c r="O277" i="23"/>
  <c r="D278" i="23"/>
  <c r="P278" i="23" s="1"/>
  <c r="E278" i="23"/>
  <c r="F278" i="23"/>
  <c r="G278" i="23"/>
  <c r="H278" i="23"/>
  <c r="I278" i="23"/>
  <c r="J278" i="23"/>
  <c r="K278" i="23"/>
  <c r="L278" i="23"/>
  <c r="M278" i="23"/>
  <c r="N278" i="23"/>
  <c r="O278" i="23"/>
  <c r="D279" i="23"/>
  <c r="E279" i="23"/>
  <c r="F279" i="23"/>
  <c r="G279" i="23"/>
  <c r="H279" i="23"/>
  <c r="I279" i="23"/>
  <c r="J279" i="23"/>
  <c r="K279" i="23"/>
  <c r="P279" i="23"/>
  <c r="L279" i="23"/>
  <c r="M279" i="23"/>
  <c r="N279" i="23"/>
  <c r="O279" i="23"/>
  <c r="D280" i="23"/>
  <c r="E280" i="23"/>
  <c r="F280" i="23"/>
  <c r="G280" i="23"/>
  <c r="H280" i="23"/>
  <c r="I280" i="23"/>
  <c r="J280" i="23"/>
  <c r="K280" i="23"/>
  <c r="L280" i="23"/>
  <c r="M280" i="23"/>
  <c r="N280" i="23"/>
  <c r="O280" i="23"/>
  <c r="D281" i="23"/>
  <c r="E281" i="23"/>
  <c r="F281" i="23"/>
  <c r="G281" i="23"/>
  <c r="H281" i="23"/>
  <c r="I281" i="23"/>
  <c r="J281" i="23"/>
  <c r="K281" i="23"/>
  <c r="L281" i="23"/>
  <c r="M281" i="23"/>
  <c r="N281" i="23"/>
  <c r="O281" i="23"/>
  <c r="D283" i="23"/>
  <c r="E283" i="23"/>
  <c r="F283" i="23"/>
  <c r="G283" i="23"/>
  <c r="H283" i="23"/>
  <c r="I283" i="23"/>
  <c r="J283" i="23"/>
  <c r="K283" i="23"/>
  <c r="L283" i="23"/>
  <c r="M283" i="23"/>
  <c r="P283" i="23" s="1"/>
  <c r="N283" i="23"/>
  <c r="O283" i="23"/>
  <c r="P284" i="23"/>
  <c r="P285" i="23"/>
  <c r="P286" i="23"/>
  <c r="P287" i="23"/>
  <c r="P288" i="23"/>
  <c r="P289" i="23"/>
  <c r="D290" i="23"/>
  <c r="E290" i="23"/>
  <c r="E298" i="23" s="1"/>
  <c r="F290" i="23"/>
  <c r="F298" i="23"/>
  <c r="G290" i="23"/>
  <c r="G298" i="23" s="1"/>
  <c r="H290" i="23"/>
  <c r="H298" i="23" s="1"/>
  <c r="I290" i="23"/>
  <c r="I298" i="23"/>
  <c r="J290" i="23"/>
  <c r="J298" i="23" s="1"/>
  <c r="K290" i="23"/>
  <c r="K298" i="23"/>
  <c r="L290" i="23"/>
  <c r="L298" i="23" s="1"/>
  <c r="P298" i="23" s="1"/>
  <c r="M290" i="23"/>
  <c r="M298" i="23"/>
  <c r="N290" i="23"/>
  <c r="N298" i="23"/>
  <c r="O290" i="23"/>
  <c r="O298" i="23" s="1"/>
  <c r="P291" i="23"/>
  <c r="D292" i="23"/>
  <c r="E292" i="23"/>
  <c r="F292" i="23"/>
  <c r="G292" i="23"/>
  <c r="H292" i="23"/>
  <c r="I292" i="23"/>
  <c r="J292" i="23"/>
  <c r="K292" i="23"/>
  <c r="L292" i="23"/>
  <c r="M292" i="23"/>
  <c r="N292" i="23"/>
  <c r="O292" i="23"/>
  <c r="D293" i="23"/>
  <c r="P293" i="23" s="1"/>
  <c r="E293" i="23"/>
  <c r="F293" i="23"/>
  <c r="G293" i="23"/>
  <c r="H293" i="23"/>
  <c r="I293" i="23"/>
  <c r="J293" i="23"/>
  <c r="K293" i="23"/>
  <c r="L293" i="23"/>
  <c r="M293" i="23"/>
  <c r="N293" i="23"/>
  <c r="O293" i="23"/>
  <c r="D294" i="23"/>
  <c r="E294" i="23"/>
  <c r="F294" i="23"/>
  <c r="G294" i="23"/>
  <c r="H294" i="23"/>
  <c r="I294" i="23"/>
  <c r="J294" i="23"/>
  <c r="K294" i="23"/>
  <c r="L294" i="23"/>
  <c r="M294" i="23"/>
  <c r="N294" i="23"/>
  <c r="O294" i="23"/>
  <c r="D295" i="23"/>
  <c r="E295" i="23"/>
  <c r="F295" i="23"/>
  <c r="G295" i="23"/>
  <c r="H295" i="23"/>
  <c r="I295" i="23"/>
  <c r="J295" i="23"/>
  <c r="K295" i="23"/>
  <c r="L295" i="23"/>
  <c r="M295" i="23"/>
  <c r="N295" i="23"/>
  <c r="O295" i="23"/>
  <c r="P295" i="23" s="1"/>
  <c r="D296" i="23"/>
  <c r="E296" i="23"/>
  <c r="F296" i="23"/>
  <c r="G296" i="23"/>
  <c r="H296" i="23"/>
  <c r="I296" i="23"/>
  <c r="J296" i="23"/>
  <c r="K296" i="23"/>
  <c r="L296" i="23"/>
  <c r="M296" i="23"/>
  <c r="N296" i="23"/>
  <c r="O296" i="23"/>
  <c r="D297" i="23"/>
  <c r="E297" i="23"/>
  <c r="F297" i="23"/>
  <c r="G297" i="23"/>
  <c r="H297" i="23"/>
  <c r="I297" i="23"/>
  <c r="J297" i="23"/>
  <c r="K297" i="23"/>
  <c r="L297" i="23"/>
  <c r="M297" i="23"/>
  <c r="N297" i="23"/>
  <c r="O297" i="23"/>
  <c r="D299" i="23"/>
  <c r="E299" i="23"/>
  <c r="F299" i="23"/>
  <c r="G299" i="23"/>
  <c r="H299" i="23"/>
  <c r="I299" i="23"/>
  <c r="J299" i="23"/>
  <c r="K299" i="23"/>
  <c r="L299" i="23"/>
  <c r="M299" i="23"/>
  <c r="N299" i="23"/>
  <c r="O299" i="23"/>
  <c r="P300" i="23"/>
  <c r="P301" i="23"/>
  <c r="P302" i="23"/>
  <c r="P303" i="23"/>
  <c r="P304" i="23"/>
  <c r="P305" i="23"/>
  <c r="D306" i="23"/>
  <c r="D314" i="23"/>
  <c r="E306" i="23"/>
  <c r="F306" i="23"/>
  <c r="F314" i="23" s="1"/>
  <c r="G306" i="23"/>
  <c r="G314" i="23" s="1"/>
  <c r="H306" i="23"/>
  <c r="H314" i="23"/>
  <c r="I306" i="23"/>
  <c r="I314" i="23"/>
  <c r="J306" i="23"/>
  <c r="J314" i="23"/>
  <c r="K306" i="23"/>
  <c r="K314" i="23" s="1"/>
  <c r="L306" i="23"/>
  <c r="M306" i="23"/>
  <c r="M314" i="23" s="1"/>
  <c r="N306" i="23"/>
  <c r="N314" i="23" s="1"/>
  <c r="O306" i="23"/>
  <c r="O314" i="23" s="1"/>
  <c r="D308" i="23"/>
  <c r="E308" i="23"/>
  <c r="F308" i="23"/>
  <c r="G308" i="23"/>
  <c r="H308" i="23"/>
  <c r="I308" i="23"/>
  <c r="J308" i="23"/>
  <c r="K308" i="23"/>
  <c r="L308" i="23"/>
  <c r="M308" i="23"/>
  <c r="N308" i="23"/>
  <c r="O308" i="23"/>
  <c r="D309" i="23"/>
  <c r="E309" i="23"/>
  <c r="F309" i="23"/>
  <c r="G309" i="23"/>
  <c r="H309" i="23"/>
  <c r="I309" i="23"/>
  <c r="J309" i="23"/>
  <c r="K309" i="23"/>
  <c r="L309" i="23"/>
  <c r="M309" i="23"/>
  <c r="N309" i="23"/>
  <c r="O309" i="23"/>
  <c r="D310" i="23"/>
  <c r="E310" i="23"/>
  <c r="F310" i="23"/>
  <c r="G310" i="23"/>
  <c r="H310" i="23"/>
  <c r="I310" i="23"/>
  <c r="J310" i="23"/>
  <c r="K310" i="23"/>
  <c r="L310" i="23"/>
  <c r="M310" i="23"/>
  <c r="N310" i="23"/>
  <c r="O310" i="23"/>
  <c r="D311" i="23"/>
  <c r="E311" i="23"/>
  <c r="F311" i="23"/>
  <c r="G311" i="23"/>
  <c r="H311" i="23"/>
  <c r="I311" i="23"/>
  <c r="J311" i="23"/>
  <c r="K311" i="23"/>
  <c r="L311" i="23"/>
  <c r="M311" i="23"/>
  <c r="N311" i="23"/>
  <c r="O311" i="23"/>
  <c r="D312" i="23"/>
  <c r="E312" i="23"/>
  <c r="F312" i="23"/>
  <c r="G312" i="23"/>
  <c r="H312" i="23"/>
  <c r="I312" i="23"/>
  <c r="J312" i="23"/>
  <c r="K312" i="23"/>
  <c r="L312" i="23"/>
  <c r="M312" i="23"/>
  <c r="N312" i="23"/>
  <c r="O312" i="23"/>
  <c r="D313" i="23"/>
  <c r="E313" i="23"/>
  <c r="F313" i="23"/>
  <c r="G313" i="23"/>
  <c r="P313" i="23" s="1"/>
  <c r="H313" i="23"/>
  <c r="I313" i="23"/>
  <c r="J313" i="23"/>
  <c r="K313" i="23"/>
  <c r="L313" i="23"/>
  <c r="M313" i="23"/>
  <c r="N313" i="23"/>
  <c r="O313" i="23"/>
  <c r="L314" i="23"/>
  <c r="P315" i="23"/>
  <c r="P316" i="23"/>
  <c r="P317" i="23"/>
  <c r="P318" i="23"/>
  <c r="P319" i="23"/>
  <c r="P320" i="23"/>
  <c r="P321" i="23"/>
  <c r="D322" i="23"/>
  <c r="D330" i="23"/>
  <c r="E322" i="23"/>
  <c r="E330" i="23" s="1"/>
  <c r="F322" i="23"/>
  <c r="F330" i="23" s="1"/>
  <c r="G322" i="23"/>
  <c r="G330" i="23"/>
  <c r="H322" i="23"/>
  <c r="I322" i="23"/>
  <c r="I330" i="23" s="1"/>
  <c r="J322" i="23"/>
  <c r="P322" i="23" s="1"/>
  <c r="K322" i="23"/>
  <c r="K330" i="23" s="1"/>
  <c r="L322" i="23"/>
  <c r="M322" i="23"/>
  <c r="N322" i="23"/>
  <c r="N330" i="23" s="1"/>
  <c r="O322" i="23"/>
  <c r="D324" i="23"/>
  <c r="P324" i="23" s="1"/>
  <c r="E324" i="23"/>
  <c r="F324" i="23"/>
  <c r="G324" i="23"/>
  <c r="H324" i="23"/>
  <c r="I324" i="23"/>
  <c r="J324" i="23"/>
  <c r="K324" i="23"/>
  <c r="L324" i="23"/>
  <c r="M324" i="23"/>
  <c r="N324" i="23"/>
  <c r="O324" i="23"/>
  <c r="D325" i="23"/>
  <c r="E325" i="23"/>
  <c r="P325" i="23" s="1"/>
  <c r="F325" i="23"/>
  <c r="G325" i="23"/>
  <c r="H325" i="23"/>
  <c r="I325" i="23"/>
  <c r="J325" i="23"/>
  <c r="K325" i="23"/>
  <c r="L325" i="23"/>
  <c r="M325" i="23"/>
  <c r="N325" i="23"/>
  <c r="O325" i="23"/>
  <c r="D326" i="23"/>
  <c r="E326" i="23"/>
  <c r="F326" i="23"/>
  <c r="G326" i="23"/>
  <c r="H326" i="23"/>
  <c r="I326" i="23"/>
  <c r="J326" i="23"/>
  <c r="K326" i="23"/>
  <c r="L326" i="23"/>
  <c r="P326" i="23" s="1"/>
  <c r="M326" i="23"/>
  <c r="N326" i="23"/>
  <c r="O326" i="23"/>
  <c r="D327" i="23"/>
  <c r="E327" i="23"/>
  <c r="F327" i="23"/>
  <c r="G327" i="23"/>
  <c r="H327" i="23"/>
  <c r="I327" i="23"/>
  <c r="J327" i="23"/>
  <c r="K327" i="23"/>
  <c r="L327" i="23"/>
  <c r="M327" i="23"/>
  <c r="N327" i="23"/>
  <c r="O327" i="23"/>
  <c r="D328" i="23"/>
  <c r="E328" i="23"/>
  <c r="F328" i="23"/>
  <c r="G328" i="23"/>
  <c r="H328" i="23"/>
  <c r="I328" i="23"/>
  <c r="J328" i="23"/>
  <c r="K328" i="23"/>
  <c r="L328" i="23"/>
  <c r="M328" i="23"/>
  <c r="N328" i="23"/>
  <c r="O328" i="23"/>
  <c r="D329" i="23"/>
  <c r="E329" i="23"/>
  <c r="F329" i="23"/>
  <c r="G329" i="23"/>
  <c r="H329" i="23"/>
  <c r="I329" i="23"/>
  <c r="J329" i="23"/>
  <c r="K329" i="23"/>
  <c r="L329" i="23"/>
  <c r="M329" i="23"/>
  <c r="N329" i="23"/>
  <c r="O329" i="23"/>
  <c r="H330" i="23"/>
  <c r="L330" i="23"/>
  <c r="M330" i="23"/>
  <c r="O330" i="23"/>
  <c r="P331" i="23"/>
  <c r="P332" i="23"/>
  <c r="P333" i="23"/>
  <c r="P334" i="23"/>
  <c r="P335" i="23"/>
  <c r="P336" i="23"/>
  <c r="P337" i="23"/>
  <c r="D338" i="23"/>
  <c r="E338" i="23"/>
  <c r="F338" i="23"/>
  <c r="F346" i="23" s="1"/>
  <c r="G338" i="23"/>
  <c r="G346" i="23" s="1"/>
  <c r="H338" i="23"/>
  <c r="I338" i="23"/>
  <c r="J338" i="23"/>
  <c r="J346" i="23"/>
  <c r="K338" i="23"/>
  <c r="L338" i="23"/>
  <c r="L346" i="23" s="1"/>
  <c r="P338" i="23"/>
  <c r="M338" i="23"/>
  <c r="M346" i="23" s="1"/>
  <c r="N338" i="23"/>
  <c r="N346" i="23"/>
  <c r="O338" i="23"/>
  <c r="D340" i="23"/>
  <c r="E340" i="23"/>
  <c r="F340" i="23"/>
  <c r="G340" i="23"/>
  <c r="H340" i="23"/>
  <c r="I340" i="23"/>
  <c r="J340" i="23"/>
  <c r="K340" i="23"/>
  <c r="L340" i="23"/>
  <c r="M340" i="23"/>
  <c r="N340" i="23"/>
  <c r="O340" i="23"/>
  <c r="D341" i="23"/>
  <c r="E341" i="23"/>
  <c r="F341" i="23"/>
  <c r="G341" i="23"/>
  <c r="H341" i="23"/>
  <c r="I341" i="23"/>
  <c r="J341" i="23"/>
  <c r="K341" i="23"/>
  <c r="L341" i="23"/>
  <c r="M341" i="23"/>
  <c r="N341" i="23"/>
  <c r="O341" i="23"/>
  <c r="D342" i="23"/>
  <c r="E342" i="23"/>
  <c r="F342" i="23"/>
  <c r="G342" i="23"/>
  <c r="H342" i="23"/>
  <c r="I342" i="23"/>
  <c r="J342" i="23"/>
  <c r="K342" i="23"/>
  <c r="L342" i="23"/>
  <c r="M342" i="23"/>
  <c r="N342" i="23"/>
  <c r="O342" i="23"/>
  <c r="D343" i="23"/>
  <c r="E343" i="23"/>
  <c r="F343" i="23"/>
  <c r="G343" i="23"/>
  <c r="H343" i="23"/>
  <c r="I343" i="23"/>
  <c r="J343" i="23"/>
  <c r="K343" i="23"/>
  <c r="L343" i="23"/>
  <c r="M343" i="23"/>
  <c r="N343" i="23"/>
  <c r="O343" i="23"/>
  <c r="D344" i="23"/>
  <c r="E344" i="23"/>
  <c r="F344" i="23"/>
  <c r="G344" i="23"/>
  <c r="H344" i="23"/>
  <c r="I344" i="23"/>
  <c r="P344" i="23" s="1"/>
  <c r="J344" i="23"/>
  <c r="K344" i="23"/>
  <c r="L344" i="23"/>
  <c r="M344" i="23"/>
  <c r="N344" i="23"/>
  <c r="O344" i="23"/>
  <c r="D345" i="23"/>
  <c r="E345" i="23"/>
  <c r="F345" i="23"/>
  <c r="G345" i="23"/>
  <c r="H345" i="23"/>
  <c r="I345" i="23"/>
  <c r="J345" i="23"/>
  <c r="K345" i="23"/>
  <c r="L345" i="23"/>
  <c r="M345" i="23"/>
  <c r="N345" i="23"/>
  <c r="O345" i="23"/>
  <c r="E346" i="23"/>
  <c r="H346" i="23"/>
  <c r="I346" i="23"/>
  <c r="O346" i="23"/>
  <c r="P347" i="23"/>
  <c r="P15" i="27"/>
  <c r="Q15" i="27" s="1"/>
  <c r="P83" i="27"/>
  <c r="Q83" i="27"/>
  <c r="B102" i="27"/>
  <c r="P104" i="27"/>
  <c r="D111" i="27"/>
  <c r="G111" i="27"/>
  <c r="I108" i="27"/>
  <c r="I114" i="27" s="1"/>
  <c r="D112" i="27"/>
  <c r="I6" i="27"/>
  <c r="I12" i="27" s="1"/>
  <c r="H7" i="27"/>
  <c r="H13" i="27" s="1"/>
  <c r="E122" i="27"/>
  <c r="F122" i="27"/>
  <c r="I16" i="27"/>
  <c r="I22" i="27" s="1"/>
  <c r="H123" i="27"/>
  <c r="I123" i="27"/>
  <c r="H120" i="27"/>
  <c r="H126" i="27" s="1"/>
  <c r="J124" i="27"/>
  <c r="D125" i="27"/>
  <c r="P125" i="27" s="1"/>
  <c r="G120" i="27"/>
  <c r="G126" i="27" s="1"/>
  <c r="H125" i="27"/>
  <c r="P121" i="27"/>
  <c r="I125" i="27"/>
  <c r="H132" i="27"/>
  <c r="H138" i="27"/>
  <c r="E135" i="27"/>
  <c r="H135" i="27"/>
  <c r="H136" i="27"/>
  <c r="J136" i="27"/>
  <c r="D137" i="27"/>
  <c r="G137" i="27"/>
  <c r="P133" i="27"/>
  <c r="P139" i="27"/>
  <c r="I146" i="27"/>
  <c r="I147" i="27"/>
  <c r="G148" i="27"/>
  <c r="I148" i="27"/>
  <c r="J148" i="27"/>
  <c r="E149" i="27"/>
  <c r="G43" i="27"/>
  <c r="G49" i="27" s="1"/>
  <c r="I149" i="27"/>
  <c r="P145" i="27"/>
  <c r="P151" i="27"/>
  <c r="D160" i="27"/>
  <c r="F160" i="27"/>
  <c r="J160" i="27"/>
  <c r="D161" i="27"/>
  <c r="E161" i="27"/>
  <c r="G161" i="27"/>
  <c r="F162" i="27"/>
  <c r="F163" i="27"/>
  <c r="H163" i="27"/>
  <c r="I55" i="27"/>
  <c r="I63" i="27"/>
  <c r="G164" i="27"/>
  <c r="H164" i="27"/>
  <c r="P156" i="27"/>
  <c r="D165" i="27"/>
  <c r="P165" i="27" s="1"/>
  <c r="E165" i="27"/>
  <c r="H57" i="27"/>
  <c r="H65" i="27"/>
  <c r="I165" i="27"/>
  <c r="G176" i="27"/>
  <c r="F177" i="27"/>
  <c r="F70" i="27"/>
  <c r="F78" i="27" s="1"/>
  <c r="F179" i="27"/>
  <c r="J179" i="27"/>
  <c r="F180" i="27"/>
  <c r="I180" i="27"/>
  <c r="J180" i="27"/>
  <c r="D181" i="27"/>
  <c r="P181" i="27" s="1"/>
  <c r="G181" i="27"/>
  <c r="H181" i="27"/>
  <c r="P175" i="27"/>
  <c r="E192" i="27"/>
  <c r="H192" i="27"/>
  <c r="P192" i="27" s="1"/>
  <c r="J84" i="27"/>
  <c r="J92" i="27" s="1"/>
  <c r="D193" i="27"/>
  <c r="E193" i="27"/>
  <c r="H193" i="27"/>
  <c r="J193" i="27"/>
  <c r="F194" i="27"/>
  <c r="I194" i="27"/>
  <c r="D195" i="27"/>
  <c r="E195" i="27"/>
  <c r="J195" i="27"/>
  <c r="F196" i="27"/>
  <c r="J196" i="27"/>
  <c r="E197" i="27"/>
  <c r="G197" i="27"/>
  <c r="H197" i="27"/>
  <c r="I197" i="27"/>
  <c r="J197" i="27"/>
  <c r="P191" i="27"/>
  <c r="P199" i="27"/>
  <c r="B202" i="27"/>
  <c r="D208" i="27"/>
  <c r="F210" i="27"/>
  <c r="I210" i="27"/>
  <c r="J210" i="27"/>
  <c r="D211" i="27"/>
  <c r="G211" i="27"/>
  <c r="P205" i="27"/>
  <c r="D212" i="27"/>
  <c r="E212" i="27"/>
  <c r="G6" i="27"/>
  <c r="I212" i="27"/>
  <c r="J212" i="27"/>
  <c r="E213" i="27"/>
  <c r="G7" i="27"/>
  <c r="G13" i="27" s="1"/>
  <c r="H213" i="27"/>
  <c r="I213" i="27"/>
  <c r="P209" i="27"/>
  <c r="G222" i="27"/>
  <c r="J222" i="27"/>
  <c r="F223" i="27"/>
  <c r="G223" i="27"/>
  <c r="E224" i="27"/>
  <c r="P218" i="27"/>
  <c r="I224" i="27"/>
  <c r="D220" i="27"/>
  <c r="D226" i="27" s="1"/>
  <c r="F225" i="27"/>
  <c r="G225" i="27"/>
  <c r="H225" i="27"/>
  <c r="I225" i="27"/>
  <c r="J225" i="27"/>
  <c r="P221" i="27"/>
  <c r="P227" i="27"/>
  <c r="E234" i="27"/>
  <c r="E235" i="27"/>
  <c r="H235" i="27"/>
  <c r="I235" i="27"/>
  <c r="D236" i="27"/>
  <c r="J236" i="27"/>
  <c r="G237" i="27"/>
  <c r="H31" i="27"/>
  <c r="H37" i="27"/>
  <c r="I31" i="27"/>
  <c r="I37" i="27" s="1"/>
  <c r="J237" i="27"/>
  <c r="P233" i="27"/>
  <c r="P239" i="27"/>
  <c r="D246" i="27"/>
  <c r="F246" i="27"/>
  <c r="D247" i="27"/>
  <c r="E247" i="27"/>
  <c r="J247" i="27"/>
  <c r="D42" i="27"/>
  <c r="E248" i="27"/>
  <c r="F248" i="27"/>
  <c r="G248" i="27"/>
  <c r="H248" i="27"/>
  <c r="I248" i="27"/>
  <c r="D43" i="27"/>
  <c r="D49" i="27" s="1"/>
  <c r="P49" i="27" s="1"/>
  <c r="E43" i="27"/>
  <c r="E49" i="27" s="1"/>
  <c r="F249" i="27"/>
  <c r="P245" i="27"/>
  <c r="P251" i="27"/>
  <c r="G52" i="27"/>
  <c r="G60" i="27" s="1"/>
  <c r="H260" i="27"/>
  <c r="J260" i="27"/>
  <c r="D261" i="27"/>
  <c r="I258" i="27"/>
  <c r="I266" i="27"/>
  <c r="J261" i="27"/>
  <c r="D54" i="27"/>
  <c r="D62" i="27" s="1"/>
  <c r="E262" i="27"/>
  <c r="F262" i="27"/>
  <c r="D55" i="27"/>
  <c r="D63" i="27"/>
  <c r="E263" i="27"/>
  <c r="P263" i="27" s="1"/>
  <c r="J263" i="27"/>
  <c r="E264" i="27"/>
  <c r="H264" i="27"/>
  <c r="I264" i="27"/>
  <c r="J264" i="27"/>
  <c r="D57" i="27"/>
  <c r="E57" i="27"/>
  <c r="E65" i="27" s="1"/>
  <c r="F265" i="27"/>
  <c r="I265" i="27"/>
  <c r="D276" i="27"/>
  <c r="E276" i="27"/>
  <c r="H276" i="27"/>
  <c r="D277" i="27"/>
  <c r="G277" i="27"/>
  <c r="I277" i="27"/>
  <c r="G278" i="27"/>
  <c r="H278" i="27"/>
  <c r="I278" i="27"/>
  <c r="D279" i="27"/>
  <c r="E279" i="27"/>
  <c r="P271" i="27"/>
  <c r="H279" i="27"/>
  <c r="E280" i="27"/>
  <c r="F280" i="27"/>
  <c r="I72" i="27"/>
  <c r="I80" i="27" s="1"/>
  <c r="J280" i="27"/>
  <c r="D281" i="27"/>
  <c r="E73" i="27"/>
  <c r="E81" i="27" s="1"/>
  <c r="F73" i="27"/>
  <c r="F81" i="27"/>
  <c r="F281" i="27"/>
  <c r="P281" i="27" s="1"/>
  <c r="J281" i="27"/>
  <c r="P275" i="27"/>
  <c r="D292" i="27"/>
  <c r="I292" i="27"/>
  <c r="J292" i="27"/>
  <c r="P285" i="27"/>
  <c r="J293" i="27"/>
  <c r="P286" i="27"/>
  <c r="G294" i="27"/>
  <c r="H294" i="27"/>
  <c r="J294" i="27"/>
  <c r="D87" i="27"/>
  <c r="D95" i="27"/>
  <c r="E295" i="27"/>
  <c r="F87" i="27"/>
  <c r="F95" i="27"/>
  <c r="H295" i="27"/>
  <c r="I295" i="27"/>
  <c r="J295" i="27"/>
  <c r="E296" i="27"/>
  <c r="G88" i="27"/>
  <c r="G96" i="27" s="1"/>
  <c r="H296" i="27"/>
  <c r="I296" i="27"/>
  <c r="J296" i="27"/>
  <c r="P289" i="27"/>
  <c r="E297" i="27"/>
  <c r="F297" i="27"/>
  <c r="H297" i="27"/>
  <c r="P33" i="24"/>
  <c r="V117" i="11"/>
  <c r="W59" i="14" a="1"/>
  <c r="W60" i="14" s="1"/>
  <c r="X60" i="14" s="1"/>
  <c r="P83" i="24"/>
  <c r="P84" i="24"/>
  <c r="P17" i="24"/>
  <c r="P290" i="24"/>
  <c r="V42" i="10"/>
  <c r="P120" i="24"/>
  <c r="P185" i="24"/>
  <c r="P190" i="24"/>
  <c r="W200" i="12" a="1"/>
  <c r="W206" i="12" s="1"/>
  <c r="P251" i="24"/>
  <c r="P169" i="24"/>
  <c r="P174" i="24"/>
  <c r="P59" i="24"/>
  <c r="V44" i="14"/>
  <c r="P145" i="24"/>
  <c r="V151" i="12"/>
  <c r="P153" i="24"/>
  <c r="P158" i="24"/>
  <c r="V185" i="12"/>
  <c r="P245" i="24"/>
  <c r="P244" i="24"/>
  <c r="W59" i="8" a="1"/>
  <c r="W63" i="8" s="1"/>
  <c r="P28" i="24"/>
  <c r="P4" i="24"/>
  <c r="P68" i="24"/>
  <c r="P52" i="24"/>
  <c r="U73" i="9" a="1"/>
  <c r="U79" i="9" s="1"/>
  <c r="P208" i="24"/>
  <c r="V42" i="12"/>
  <c r="P144" i="24"/>
  <c r="V7" i="10"/>
  <c r="P20" i="24"/>
  <c r="V7" i="11"/>
  <c r="P32" i="24"/>
  <c r="U7" i="9"/>
  <c r="P108" i="24"/>
  <c r="U41" i="9"/>
  <c r="V7" i="14"/>
  <c r="P74" i="24"/>
  <c r="V7" i="8"/>
  <c r="P90" i="24"/>
  <c r="V5" i="13" a="1"/>
  <c r="V7" i="13" s="1"/>
  <c r="P58" i="24"/>
  <c r="P232" i="24"/>
  <c r="V77" i="11"/>
  <c r="G180" i="27"/>
  <c r="D163" i="27"/>
  <c r="J113" i="27"/>
  <c r="D180" i="27"/>
  <c r="E111" i="27"/>
  <c r="H281" i="27"/>
  <c r="E147" i="27"/>
  <c r="I134" i="27"/>
  <c r="H68" i="27"/>
  <c r="H76" i="27"/>
  <c r="H176" i="27"/>
  <c r="F236" i="27"/>
  <c r="D148" i="27"/>
  <c r="G123" i="27"/>
  <c r="D224" i="27"/>
  <c r="P224" i="27" s="1"/>
  <c r="F16" i="27"/>
  <c r="F22" i="27" s="1"/>
  <c r="F195" i="27"/>
  <c r="F161" i="27"/>
  <c r="P161" i="27" s="1"/>
  <c r="J213" i="27"/>
  <c r="D5" i="27"/>
  <c r="D11" i="27"/>
  <c r="D149" i="27"/>
  <c r="J137" i="27"/>
  <c r="G236" i="27"/>
  <c r="F224" i="27"/>
  <c r="J297" i="27"/>
  <c r="J89" i="27"/>
  <c r="J97" i="27" s="1"/>
  <c r="J249" i="27"/>
  <c r="G265" i="27"/>
  <c r="G192" i="27"/>
  <c r="E134" i="27"/>
  <c r="D134" i="27"/>
  <c r="D132" i="27"/>
  <c r="D138" i="27" s="1"/>
  <c r="F123" i="27"/>
  <c r="F213" i="27"/>
  <c r="H249" i="27"/>
  <c r="H237" i="27"/>
  <c r="J30" i="27"/>
  <c r="J36" i="27"/>
  <c r="H148" i="27"/>
  <c r="H42" i="27"/>
  <c r="H48" i="27" s="1"/>
  <c r="E178" i="27"/>
  <c r="J181" i="27"/>
  <c r="D162" i="27"/>
  <c r="H222" i="27"/>
  <c r="E277" i="27"/>
  <c r="F6" i="27"/>
  <c r="F12" i="27" s="1"/>
  <c r="F112" i="27"/>
  <c r="I57" i="27"/>
  <c r="I65" i="27"/>
  <c r="D177" i="27"/>
  <c r="D6" i="27"/>
  <c r="D52" i="27"/>
  <c r="G125" i="27"/>
  <c r="D147" i="27"/>
  <c r="P147" i="27" s="1"/>
  <c r="J134" i="27"/>
  <c r="I293" i="27"/>
  <c r="E41" i="27"/>
  <c r="I234" i="27"/>
  <c r="G113" i="27"/>
  <c r="G19" i="27"/>
  <c r="G25" i="27" s="1"/>
  <c r="D164" i="27"/>
  <c r="P164" i="27" s="1"/>
  <c r="G281" i="27"/>
  <c r="D71" i="27"/>
  <c r="D79" i="27"/>
  <c r="E84" i="27"/>
  <c r="E92" i="27" s="1"/>
  <c r="E292" i="27"/>
  <c r="P292" i="27"/>
  <c r="D197" i="27"/>
  <c r="P197" i="27" s="1"/>
  <c r="G195" i="27"/>
  <c r="F164" i="27"/>
  <c r="H212" i="27"/>
  <c r="H6" i="27"/>
  <c r="H12" i="27" s="1"/>
  <c r="J192" i="27"/>
  <c r="J18" i="27"/>
  <c r="J24" i="27" s="1"/>
  <c r="H161" i="27"/>
  <c r="F146" i="27"/>
  <c r="E162" i="27"/>
  <c r="G70" i="27"/>
  <c r="G78" i="27"/>
  <c r="G178" i="27"/>
  <c r="H177" i="27"/>
  <c r="J162" i="27"/>
  <c r="D260" i="27"/>
  <c r="D265" i="27"/>
  <c r="I160" i="27"/>
  <c r="E136" i="27"/>
  <c r="P136" i="27" s="1"/>
  <c r="J123" i="27"/>
  <c r="J122" i="27"/>
  <c r="G112" i="27"/>
  <c r="H111" i="27"/>
  <c r="D110" i="27"/>
  <c r="G86" i="27"/>
  <c r="P86" i="27" s="1"/>
  <c r="G94" i="27"/>
  <c r="F234" i="27"/>
  <c r="F54" i="27"/>
  <c r="F62" i="27"/>
  <c r="D146" i="27"/>
  <c r="D144" i="27"/>
  <c r="D150" i="27" s="1"/>
  <c r="F19" i="27"/>
  <c r="F25" i="27" s="1"/>
  <c r="F125" i="27"/>
  <c r="H89" i="27"/>
  <c r="G5" i="27"/>
  <c r="G210" i="27"/>
  <c r="I179" i="27"/>
  <c r="D179" i="27"/>
  <c r="J262" i="27"/>
  <c r="D192" i="27"/>
  <c r="E18" i="27"/>
  <c r="E24" i="27" s="1"/>
  <c r="E124" i="27"/>
  <c r="D235" i="27"/>
  <c r="P235" i="27" s="1"/>
  <c r="H210" i="27"/>
  <c r="E181" i="27"/>
  <c r="J56" i="27"/>
  <c r="J64" i="27"/>
  <c r="J164" i="27"/>
  <c r="D158" i="27"/>
  <c r="D166" i="27" s="1"/>
  <c r="G84" i="27"/>
  <c r="G92" i="27" s="1"/>
  <c r="F292" i="27"/>
  <c r="I281" i="27"/>
  <c r="F111" i="27"/>
  <c r="G110" i="27"/>
  <c r="G4" i="27"/>
  <c r="G10" i="27" s="1"/>
  <c r="D31" i="27"/>
  <c r="D37" i="27" s="1"/>
  <c r="D237" i="27"/>
  <c r="F193" i="27"/>
  <c r="F56" i="27"/>
  <c r="F264" i="27"/>
  <c r="F263" i="27"/>
  <c r="D194" i="27"/>
  <c r="I176" i="27"/>
  <c r="F134" i="27"/>
  <c r="F28" i="27"/>
  <c r="F34" i="27" s="1"/>
  <c r="P34" i="27" s="1"/>
  <c r="H195" i="27"/>
  <c r="P195" i="27" s="1"/>
  <c r="H87" i="27"/>
  <c r="H95" i="27" s="1"/>
  <c r="I246" i="27"/>
  <c r="F276" i="27"/>
  <c r="G196" i="27"/>
  <c r="E132" i="27"/>
  <c r="E138" i="27"/>
  <c r="D293" i="27"/>
  <c r="G247" i="27"/>
  <c r="G108" i="27"/>
  <c r="G114" i="27"/>
  <c r="H147" i="27"/>
  <c r="F4" i="27"/>
  <c r="F10" i="27" s="1"/>
  <c r="F8" i="27"/>
  <c r="F14" i="27" s="1"/>
  <c r="F222" i="27"/>
  <c r="H112" i="27"/>
  <c r="J111" i="27"/>
  <c r="G280" i="27"/>
  <c r="G72" i="27"/>
  <c r="G80" i="27" s="1"/>
  <c r="F278" i="27"/>
  <c r="I263" i="27"/>
  <c r="D223" i="27"/>
  <c r="E54" i="27"/>
  <c r="E62" i="27" s="1"/>
  <c r="E148" i="27"/>
  <c r="E42" i="27"/>
  <c r="E48" i="27"/>
  <c r="I135" i="27"/>
  <c r="I29" i="27"/>
  <c r="E113" i="27"/>
  <c r="P113" i="27" s="1"/>
  <c r="J244" i="27"/>
  <c r="J250" i="27" s="1"/>
  <c r="G260" i="27"/>
  <c r="G213" i="27"/>
  <c r="E211" i="27"/>
  <c r="G73" i="27"/>
  <c r="G81" i="27" s="1"/>
  <c r="H236" i="27"/>
  <c r="E28" i="27"/>
  <c r="E34" i="27"/>
  <c r="E194" i="27"/>
  <c r="G193" i="27"/>
  <c r="G57" i="27"/>
  <c r="G65" i="27" s="1"/>
  <c r="G160" i="27"/>
  <c r="H149" i="27"/>
  <c r="H43" i="27"/>
  <c r="H49" i="27" s="1"/>
  <c r="G31" i="27"/>
  <c r="G37" i="27"/>
  <c r="G124" i="27"/>
  <c r="E5" i="27"/>
  <c r="E11" i="27" s="1"/>
  <c r="F89" i="27"/>
  <c r="F97" i="27" s="1"/>
  <c r="D278" i="27"/>
  <c r="G56" i="27"/>
  <c r="G264" i="27"/>
  <c r="J40" i="27"/>
  <c r="J46" i="27" s="1"/>
  <c r="J246" i="27"/>
  <c r="D222" i="27"/>
  <c r="I195" i="27"/>
  <c r="J194" i="27"/>
  <c r="G179" i="27"/>
  <c r="H178" i="27"/>
  <c r="D176" i="27"/>
  <c r="F137" i="27"/>
  <c r="H19" i="27"/>
  <c r="H25" i="27"/>
  <c r="J234" i="27"/>
  <c r="J28" i="27"/>
  <c r="G69" i="27"/>
  <c r="G77" i="27" s="1"/>
  <c r="J161" i="27"/>
  <c r="J53" i="27"/>
  <c r="J61" i="27" s="1"/>
  <c r="E110" i="27"/>
  <c r="J178" i="27"/>
  <c r="P178" i="27"/>
  <c r="F55" i="27"/>
  <c r="F63" i="27"/>
  <c r="F17" i="27"/>
  <c r="F23" i="27" s="1"/>
  <c r="J7" i="27"/>
  <c r="J13" i="27"/>
  <c r="D113" i="27"/>
  <c r="H280" i="27"/>
  <c r="G276" i="27"/>
  <c r="G234" i="27"/>
  <c r="D196" i="27"/>
  <c r="E163" i="27"/>
  <c r="D135" i="27"/>
  <c r="J177" i="27"/>
  <c r="H137" i="27"/>
  <c r="I124" i="27"/>
  <c r="I18" i="27"/>
  <c r="I24" i="27" s="1"/>
  <c r="J34" i="27"/>
  <c r="G64" i="27"/>
  <c r="F88" i="27"/>
  <c r="F96" i="27" s="1"/>
  <c r="F296" i="27"/>
  <c r="G11" i="27"/>
  <c r="J45" i="23"/>
  <c r="H97" i="27"/>
  <c r="D16" i="27"/>
  <c r="D122" i="27"/>
  <c r="H4" i="27"/>
  <c r="H110" i="27"/>
  <c r="E47" i="27"/>
  <c r="D248" i="27"/>
  <c r="F181" i="27"/>
  <c r="H165" i="27"/>
  <c r="H160" i="27"/>
  <c r="F42" i="27"/>
  <c r="F48" i="27"/>
  <c r="F148" i="27"/>
  <c r="D346" i="23"/>
  <c r="J282" i="23"/>
  <c r="I192" i="27"/>
  <c r="E114" i="23"/>
  <c r="D51" i="23"/>
  <c r="L32" i="23"/>
  <c r="D32" i="23"/>
  <c r="D29" i="27"/>
  <c r="D35" i="27" s="1"/>
  <c r="O44" i="23"/>
  <c r="K44" i="20"/>
  <c r="G262" i="27"/>
  <c r="J235" i="27"/>
  <c r="I177" i="27"/>
  <c r="I69" i="27"/>
  <c r="I77" i="27" s="1"/>
  <c r="J250" i="23"/>
  <c r="M60" i="23"/>
  <c r="E60" i="23"/>
  <c r="I43" i="27"/>
  <c r="I49" i="27" s="1"/>
  <c r="I249" i="27"/>
  <c r="E56" i="27"/>
  <c r="E64" i="27" s="1"/>
  <c r="E164" i="27"/>
  <c r="J224" i="27"/>
  <c r="F113" i="27"/>
  <c r="F7" i="27"/>
  <c r="F13" i="27"/>
  <c r="D166" i="23"/>
  <c r="D134" i="23"/>
  <c r="P160" i="20"/>
  <c r="P27" i="20"/>
  <c r="E35" i="20"/>
  <c r="G292" i="27"/>
  <c r="F182" i="23"/>
  <c r="F150" i="23"/>
  <c r="F64" i="23"/>
  <c r="D17" i="23"/>
  <c r="P329" i="21"/>
  <c r="P247" i="21"/>
  <c r="P115" i="20"/>
  <c r="Q115" i="20" s="1"/>
  <c r="F295" i="27"/>
  <c r="D250" i="20"/>
  <c r="P250" i="20" s="1"/>
  <c r="E150" i="20"/>
  <c r="P81" i="20"/>
  <c r="P59" i="20"/>
  <c r="H58" i="20"/>
  <c r="H66" i="20" s="1"/>
  <c r="M31" i="20"/>
  <c r="F31" i="23"/>
  <c r="M28" i="23"/>
  <c r="P79" i="20"/>
  <c r="I26" i="20"/>
  <c r="I34" i="20" s="1"/>
  <c r="L26" i="20"/>
  <c r="L34" i="20" s="1"/>
  <c r="P214" i="21"/>
  <c r="P212" i="21"/>
  <c r="P261" i="5"/>
  <c r="L15" i="23"/>
  <c r="D15" i="23"/>
  <c r="N13" i="23"/>
  <c r="K12" i="23"/>
  <c r="D166" i="20"/>
  <c r="D134" i="20"/>
  <c r="D67" i="20"/>
  <c r="E58" i="20"/>
  <c r="H42" i="20"/>
  <c r="H50" i="20" s="1"/>
  <c r="O31" i="21"/>
  <c r="O26" i="21"/>
  <c r="O34" i="21" s="1"/>
  <c r="G31" i="21"/>
  <c r="G26" i="21"/>
  <c r="G34" i="21"/>
  <c r="P38" i="20"/>
  <c r="P37" i="20"/>
  <c r="N28" i="20"/>
  <c r="F28" i="20"/>
  <c r="O10" i="20"/>
  <c r="O18" i="20" s="1"/>
  <c r="O16" i="20"/>
  <c r="G16" i="20"/>
  <c r="P340" i="21"/>
  <c r="P224" i="21"/>
  <c r="D51" i="20"/>
  <c r="G49" i="20"/>
  <c r="M46" i="20"/>
  <c r="F44" i="20"/>
  <c r="P20" i="20"/>
  <c r="K10" i="20"/>
  <c r="K18" i="20" s="1"/>
  <c r="P311" i="21"/>
  <c r="P290" i="21"/>
  <c r="P196" i="21"/>
  <c r="G42" i="20"/>
  <c r="G50" i="20" s="1"/>
  <c r="D33" i="20"/>
  <c r="J30" i="20"/>
  <c r="G29" i="20"/>
  <c r="L28" i="20"/>
  <c r="D28" i="20"/>
  <c r="P267" i="21"/>
  <c r="P226" i="21"/>
  <c r="P209" i="21"/>
  <c r="K198" i="21"/>
  <c r="P41" i="21"/>
  <c r="D49" i="21"/>
  <c r="P22" i="20"/>
  <c r="L14" i="20"/>
  <c r="D14" i="20"/>
  <c r="P6" i="20"/>
  <c r="D10" i="20"/>
  <c r="D18" i="20" s="1"/>
  <c r="P158" i="21"/>
  <c r="P132" i="21"/>
  <c r="P78" i="21"/>
  <c r="P76" i="21"/>
  <c r="N58" i="21"/>
  <c r="N66" i="21" s="1"/>
  <c r="P51" i="21"/>
  <c r="Q51" i="21" s="1"/>
  <c r="P35" i="21"/>
  <c r="Q35" i="21"/>
  <c r="P22" i="21"/>
  <c r="D30" i="21"/>
  <c r="P20" i="21"/>
  <c r="P7" i="21"/>
  <c r="P345" i="5"/>
  <c r="P281" i="5"/>
  <c r="P279" i="5"/>
  <c r="P274" i="5"/>
  <c r="P263" i="5"/>
  <c r="P167" i="5"/>
  <c r="E82" i="5"/>
  <c r="P74" i="5"/>
  <c r="G13" i="20"/>
  <c r="G346" i="21"/>
  <c r="F330" i="21"/>
  <c r="E314" i="21"/>
  <c r="L58" i="21"/>
  <c r="L66" i="21"/>
  <c r="D58" i="21"/>
  <c r="D66" i="21"/>
  <c r="P43" i="21"/>
  <c r="J10" i="21"/>
  <c r="J18" i="21"/>
  <c r="P278" i="5"/>
  <c r="P249" i="5"/>
  <c r="P97" i="5"/>
  <c r="I10" i="20"/>
  <c r="I18" i="20" s="1"/>
  <c r="P197" i="21"/>
  <c r="P177" i="21"/>
  <c r="P160" i="21"/>
  <c r="Q114" i="21"/>
  <c r="K42" i="21"/>
  <c r="K50" i="21"/>
  <c r="P23" i="21"/>
  <c r="P329" i="5"/>
  <c r="P312" i="5"/>
  <c r="P267" i="5"/>
  <c r="P209" i="5"/>
  <c r="S6" i="20"/>
  <c r="L12" i="21"/>
  <c r="D10" i="21"/>
  <c r="D12" i="21"/>
  <c r="P342" i="5"/>
  <c r="D330" i="5"/>
  <c r="P322" i="5"/>
  <c r="P131" i="5"/>
  <c r="D114" i="5"/>
  <c r="P90" i="5"/>
  <c r="P53" i="5"/>
  <c r="E58" i="5"/>
  <c r="E66" i="5" s="1"/>
  <c r="P180" i="21"/>
  <c r="P55" i="21"/>
  <c r="I58" i="21"/>
  <c r="I66" i="21" s="1"/>
  <c r="I13" i="5"/>
  <c r="P90" i="18"/>
  <c r="K98" i="18"/>
  <c r="P80" i="18"/>
  <c r="P61" i="18"/>
  <c r="P42" i="18"/>
  <c r="D50" i="18"/>
  <c r="M44" i="21"/>
  <c r="E44" i="21"/>
  <c r="L42" i="21"/>
  <c r="L50" i="21"/>
  <c r="N28" i="21"/>
  <c r="N26" i="21"/>
  <c r="N34" i="21"/>
  <c r="F28" i="21"/>
  <c r="F26" i="21"/>
  <c r="P5" i="21"/>
  <c r="P306" i="5"/>
  <c r="P295" i="5"/>
  <c r="P298" i="5"/>
  <c r="P227" i="5"/>
  <c r="P193" i="5"/>
  <c r="P161" i="5"/>
  <c r="P149" i="5"/>
  <c r="P108" i="5"/>
  <c r="P113" i="21"/>
  <c r="P111" i="21"/>
  <c r="P106" i="21"/>
  <c r="I63" i="21"/>
  <c r="P63" i="21"/>
  <c r="P24" i="21"/>
  <c r="I29" i="21"/>
  <c r="P21" i="21"/>
  <c r="M10" i="21"/>
  <c r="M18" i="21" s="1"/>
  <c r="M15" i="21"/>
  <c r="E10" i="21"/>
  <c r="E18" i="21" s="1"/>
  <c r="E15" i="21"/>
  <c r="P290" i="5"/>
  <c r="P244" i="5"/>
  <c r="P229" i="5"/>
  <c r="I214" i="5"/>
  <c r="P197" i="5"/>
  <c r="P195" i="5"/>
  <c r="P174" i="5"/>
  <c r="D182" i="5"/>
  <c r="P182" i="5"/>
  <c r="P142" i="5"/>
  <c r="D150" i="5"/>
  <c r="P150" i="5" s="1"/>
  <c r="P132" i="5"/>
  <c r="P112" i="5"/>
  <c r="P110" i="5"/>
  <c r="P92" i="5"/>
  <c r="P79" i="5"/>
  <c r="I42" i="5"/>
  <c r="I50" i="5" s="1"/>
  <c r="I48" i="5"/>
  <c r="L49" i="5"/>
  <c r="J44" i="5"/>
  <c r="P39" i="5"/>
  <c r="O33" i="5"/>
  <c r="G33" i="5"/>
  <c r="P11" i="5"/>
  <c r="N10" i="5"/>
  <c r="N18" i="5"/>
  <c r="N12" i="5"/>
  <c r="P4" i="5"/>
  <c r="F10" i="5"/>
  <c r="F18" i="5" s="1"/>
  <c r="F12" i="5"/>
  <c r="P47" i="18"/>
  <c r="P41" i="5"/>
  <c r="L10" i="5"/>
  <c r="L18" i="5"/>
  <c r="L14" i="5"/>
  <c r="P6" i="5"/>
  <c r="D10" i="5"/>
  <c r="D14" i="5"/>
  <c r="P44" i="18"/>
  <c r="P32" i="18"/>
  <c r="P10" i="18"/>
  <c r="Q10" i="18" s="1"/>
  <c r="AA14" i="28"/>
  <c r="D82" i="21"/>
  <c r="F314" i="5"/>
  <c r="P314" i="5"/>
  <c r="K58" i="5"/>
  <c r="K66" i="5" s="1"/>
  <c r="O58" i="5"/>
  <c r="O66" i="5" s="1"/>
  <c r="G58" i="5"/>
  <c r="G66" i="5" s="1"/>
  <c r="P38" i="5"/>
  <c r="P21" i="5"/>
  <c r="K26" i="5"/>
  <c r="K34" i="5"/>
  <c r="G10" i="5"/>
  <c r="G18" i="5"/>
  <c r="P92" i="18"/>
  <c r="P30" i="18"/>
  <c r="P53" i="21"/>
  <c r="E26" i="21"/>
  <c r="E34" i="21"/>
  <c r="O60" i="5"/>
  <c r="G60" i="5"/>
  <c r="P27" i="5"/>
  <c r="E35" i="5"/>
  <c r="P35" i="5" s="1"/>
  <c r="P22" i="5"/>
  <c r="F26" i="5"/>
  <c r="F34" i="5"/>
  <c r="J10" i="5"/>
  <c r="J18" i="5" s="1"/>
  <c r="J16" i="5"/>
  <c r="P108" i="18"/>
  <c r="P95" i="18"/>
  <c r="P79" i="18"/>
  <c r="P48" i="18"/>
  <c r="P46" i="18"/>
  <c r="P12" i="18"/>
  <c r="AH17" i="28"/>
  <c r="H15" i="21"/>
  <c r="J13" i="21"/>
  <c r="M44" i="5"/>
  <c r="P40" i="5"/>
  <c r="I26" i="5"/>
  <c r="I34" i="5" s="1"/>
  <c r="M17" i="5"/>
  <c r="M10" i="5"/>
  <c r="M18" i="5" s="1"/>
  <c r="P9" i="5"/>
  <c r="E17" i="5"/>
  <c r="E10" i="5"/>
  <c r="E18" i="5" s="1"/>
  <c r="P5" i="5"/>
  <c r="P81" i="18"/>
  <c r="P74" i="18"/>
  <c r="F82" i="18"/>
  <c r="D134" i="21"/>
  <c r="D67" i="21"/>
  <c r="P67" i="21"/>
  <c r="Q67" i="21" s="1"/>
  <c r="D33" i="21"/>
  <c r="P33" i="21" s="1"/>
  <c r="K30" i="21"/>
  <c r="P57" i="5"/>
  <c r="P47" i="5"/>
  <c r="D42" i="5"/>
  <c r="D50" i="5"/>
  <c r="D26" i="5"/>
  <c r="D34" i="5"/>
  <c r="P97" i="18"/>
  <c r="P36" i="5"/>
  <c r="E42" i="5"/>
  <c r="E50" i="5"/>
  <c r="L32" i="5"/>
  <c r="D32" i="5"/>
  <c r="P32" i="5" s="1"/>
  <c r="P78" i="18"/>
  <c r="P49" i="18"/>
  <c r="P29" i="18"/>
  <c r="P26" i="18"/>
  <c r="AF17" i="28"/>
  <c r="S114" i="17"/>
  <c r="S41" i="17"/>
  <c r="S39" i="17"/>
  <c r="O13" i="5"/>
  <c r="G13" i="5"/>
  <c r="P58" i="18"/>
  <c r="S96" i="17"/>
  <c r="S61" i="17"/>
  <c r="K12" i="5"/>
  <c r="P8" i="5"/>
  <c r="AA15" i="28"/>
  <c r="AA10" i="28"/>
  <c r="AL17" i="28"/>
  <c r="AD17" i="28"/>
  <c r="S159" i="17"/>
  <c r="S116" i="17"/>
  <c r="AA13" i="28"/>
  <c r="AA11" i="28"/>
  <c r="S189" i="17"/>
  <c r="S170" i="17"/>
  <c r="S21" i="17"/>
  <c r="S221" i="17"/>
  <c r="S211" i="17"/>
  <c r="S124" i="17"/>
  <c r="S84" i="17"/>
  <c r="S59" i="17"/>
  <c r="AA16" i="28"/>
  <c r="AA9" i="28"/>
  <c r="AA7" i="28"/>
  <c r="S201" i="17"/>
  <c r="S198" i="17"/>
  <c r="S179" i="17"/>
  <c r="S135" i="17"/>
  <c r="AC17" i="28"/>
  <c r="H10" i="27"/>
  <c r="Y6" i="20"/>
  <c r="D22" i="27"/>
  <c r="J43" i="27"/>
  <c r="J49" i="27" s="1"/>
  <c r="J149" i="27"/>
  <c r="H146" i="27"/>
  <c r="D124" i="27"/>
  <c r="P124" i="27" s="1"/>
  <c r="D70" i="27"/>
  <c r="G17" i="27"/>
  <c r="G23" i="27" s="1"/>
  <c r="H113" i="27"/>
  <c r="J125" i="27"/>
  <c r="E87" i="27"/>
  <c r="P87" i="27" s="1"/>
  <c r="E95" i="27"/>
  <c r="J29" i="27"/>
  <c r="J35" i="27" s="1"/>
  <c r="D18" i="27"/>
  <c r="D24" i="27" s="1"/>
  <c r="P24" i="27" s="1"/>
  <c r="D41" i="27"/>
  <c r="D44" i="27" s="1"/>
  <c r="D47" i="27"/>
  <c r="G165" i="27"/>
  <c r="G41" i="27"/>
  <c r="G47" i="27" s="1"/>
  <c r="H144" i="27"/>
  <c r="H150" i="27"/>
  <c r="J135" i="27"/>
  <c r="H234" i="27"/>
  <c r="D225" i="27"/>
  <c r="P225" i="27" s="1"/>
  <c r="J132" i="27"/>
  <c r="J138" i="27" s="1"/>
  <c r="P215" i="27"/>
  <c r="H16" i="27"/>
  <c r="H22" i="27"/>
  <c r="J52" i="27"/>
  <c r="J60" i="27"/>
  <c r="H56" i="27"/>
  <c r="H64" i="27" s="1"/>
  <c r="G147" i="27"/>
  <c r="D19" i="27"/>
  <c r="D25" i="27" s="1"/>
  <c r="I208" i="27"/>
  <c r="I214" i="27" s="1"/>
  <c r="I261" i="27"/>
  <c r="E260" i="27"/>
  <c r="P260" i="27" s="1"/>
  <c r="I19" i="27"/>
  <c r="I25" i="27"/>
  <c r="D178" i="27"/>
  <c r="I137" i="27"/>
  <c r="H122" i="27"/>
  <c r="D108" i="27"/>
  <c r="D114" i="27"/>
  <c r="I35" i="27"/>
  <c r="J85" i="27"/>
  <c r="J93" i="27" s="1"/>
  <c r="E69" i="27"/>
  <c r="E74" i="27" s="1"/>
  <c r="E82" i="27" s="1"/>
  <c r="E196" i="27"/>
  <c r="P259" i="27"/>
  <c r="F220" i="27"/>
  <c r="F226" i="27"/>
  <c r="E176" i="27"/>
  <c r="H108" i="27"/>
  <c r="H114" i="27"/>
  <c r="E177" i="27"/>
  <c r="P177" i="27" s="1"/>
  <c r="H85" i="27"/>
  <c r="E274" i="27"/>
  <c r="E282" i="27"/>
  <c r="E68" i="27"/>
  <c r="E76" i="27"/>
  <c r="P99" i="27"/>
  <c r="Q99" i="27" s="1"/>
  <c r="I111" i="27"/>
  <c r="F290" i="27"/>
  <c r="F298" i="27"/>
  <c r="I162" i="27"/>
  <c r="H180" i="27"/>
  <c r="P172" i="27"/>
  <c r="H72" i="27"/>
  <c r="H80" i="27"/>
  <c r="F64" i="27"/>
  <c r="E293" i="27"/>
  <c r="E85" i="27"/>
  <c r="E93" i="27"/>
  <c r="G249" i="27"/>
  <c r="G246" i="27"/>
  <c r="G40" i="27"/>
  <c r="G46" i="27"/>
  <c r="I279" i="27"/>
  <c r="I71" i="27"/>
  <c r="I79" i="27" s="1"/>
  <c r="F69" i="27"/>
  <c r="F77" i="27"/>
  <c r="F277" i="27"/>
  <c r="H265" i="27"/>
  <c r="D7" i="27"/>
  <c r="P7" i="27" s="1"/>
  <c r="D213" i="27"/>
  <c r="E281" i="27"/>
  <c r="D295" i="27"/>
  <c r="E237" i="27"/>
  <c r="P237" i="27" s="1"/>
  <c r="I223" i="27"/>
  <c r="I220" i="27"/>
  <c r="I226" i="27"/>
  <c r="F211" i="27"/>
  <c r="P211" i="27" s="1"/>
  <c r="F208" i="27"/>
  <c r="F214" i="27" s="1"/>
  <c r="F5" i="27"/>
  <c r="F11" i="27" s="1"/>
  <c r="I244" i="27"/>
  <c r="I250" i="27" s="1"/>
  <c r="I247" i="27"/>
  <c r="I41" i="27"/>
  <c r="I47" i="27" s="1"/>
  <c r="H292" i="27"/>
  <c r="H290" i="27"/>
  <c r="H298" i="27" s="1"/>
  <c r="H84" i="27"/>
  <c r="H90" i="27" s="1"/>
  <c r="H98" i="27" s="1"/>
  <c r="H70" i="27"/>
  <c r="H78" i="27" s="1"/>
  <c r="H274" i="27"/>
  <c r="H282" i="27"/>
  <c r="I260" i="27"/>
  <c r="I52" i="27"/>
  <c r="G263" i="27"/>
  <c r="J211" i="27"/>
  <c r="J5" i="27"/>
  <c r="J11" i="27" s="1"/>
  <c r="I276" i="27"/>
  <c r="I68" i="27"/>
  <c r="I76" i="27"/>
  <c r="G212" i="27"/>
  <c r="D84" i="27"/>
  <c r="H261" i="27"/>
  <c r="E89" i="27"/>
  <c r="E97" i="27" s="1"/>
  <c r="J87" i="27"/>
  <c r="J95" i="27"/>
  <c r="I237" i="27"/>
  <c r="H293" i="27"/>
  <c r="J265" i="27"/>
  <c r="I222" i="27"/>
  <c r="J276" i="27"/>
  <c r="I136" i="27"/>
  <c r="D78" i="27"/>
  <c r="P78" i="27" s="1"/>
  <c r="H92" i="27"/>
  <c r="I294" i="27"/>
  <c r="I86" i="27"/>
  <c r="F279" i="27"/>
  <c r="F274" i="27"/>
  <c r="F282" i="27" s="1"/>
  <c r="I236" i="27"/>
  <c r="I232" i="27"/>
  <c r="I238" i="27"/>
  <c r="I30" i="27"/>
  <c r="E19" i="27"/>
  <c r="E25" i="27"/>
  <c r="E225" i="27"/>
  <c r="I178" i="27"/>
  <c r="I70" i="27"/>
  <c r="I78" i="27"/>
  <c r="I174" i="27"/>
  <c r="I182" i="27" s="1"/>
  <c r="F149" i="27"/>
  <c r="F124" i="27"/>
  <c r="F120" i="27"/>
  <c r="F126" i="27"/>
  <c r="F18" i="27"/>
  <c r="G122" i="27"/>
  <c r="G16" i="27"/>
  <c r="D92" i="27"/>
  <c r="P92" i="27" s="1"/>
  <c r="E66" i="20"/>
  <c r="H93" i="27"/>
  <c r="P299" i="27"/>
  <c r="H86" i="27"/>
  <c r="H194" i="27"/>
  <c r="H179" i="27"/>
  <c r="H71" i="27"/>
  <c r="H79" i="27"/>
  <c r="D266" i="23"/>
  <c r="P266" i="23" s="1"/>
  <c r="P222" i="20"/>
  <c r="E278" i="27"/>
  <c r="E70" i="27"/>
  <c r="E78" i="27" s="1"/>
  <c r="F237" i="27"/>
  <c r="F31" i="27"/>
  <c r="F37" i="27" s="1"/>
  <c r="J57" i="27"/>
  <c r="J165" i="27"/>
  <c r="G162" i="27"/>
  <c r="G158" i="27"/>
  <c r="G166" i="27" s="1"/>
  <c r="G54" i="27"/>
  <c r="H53" i="27"/>
  <c r="F147" i="27"/>
  <c r="F144" i="27"/>
  <c r="F150" i="27" s="1"/>
  <c r="F41" i="27"/>
  <c r="E82" i="23"/>
  <c r="O19" i="23"/>
  <c r="I60" i="27"/>
  <c r="H263" i="27"/>
  <c r="H55" i="27"/>
  <c r="H63" i="27" s="1"/>
  <c r="E40" i="27"/>
  <c r="E44" i="27" s="1"/>
  <c r="E50" i="27" s="1"/>
  <c r="E246" i="27"/>
  <c r="P246" i="27" s="1"/>
  <c r="E244" i="27"/>
  <c r="E250" i="27" s="1"/>
  <c r="E223" i="27"/>
  <c r="P223" i="27"/>
  <c r="E220" i="27"/>
  <c r="E226" i="27"/>
  <c r="P217" i="27"/>
  <c r="E17" i="27"/>
  <c r="E88" i="27"/>
  <c r="E96" i="27"/>
  <c r="E190" i="27"/>
  <c r="E198" i="27"/>
  <c r="G134" i="27"/>
  <c r="G132" i="27"/>
  <c r="G138" i="27"/>
  <c r="G28" i="27"/>
  <c r="D123" i="27"/>
  <c r="D17" i="27"/>
  <c r="I297" i="27"/>
  <c r="J279" i="27"/>
  <c r="J71" i="27"/>
  <c r="J79" i="27"/>
  <c r="P267" i="27"/>
  <c r="H262" i="27"/>
  <c r="P262" i="27" s="1"/>
  <c r="F235" i="27"/>
  <c r="F29" i="27"/>
  <c r="F35" i="27" s="1"/>
  <c r="F232" i="27"/>
  <c r="F238" i="27" s="1"/>
  <c r="I181" i="27"/>
  <c r="I73" i="27"/>
  <c r="I81" i="27" s="1"/>
  <c r="I110" i="27"/>
  <c r="I4" i="27"/>
  <c r="I10" i="27" s="1"/>
  <c r="P196" i="23"/>
  <c r="M45" i="23"/>
  <c r="F293" i="27"/>
  <c r="F85" i="27"/>
  <c r="J70" i="27"/>
  <c r="P70" i="27" s="1"/>
  <c r="J78" i="27"/>
  <c r="J278" i="27"/>
  <c r="H247" i="27"/>
  <c r="P247" i="27" s="1"/>
  <c r="H244" i="27"/>
  <c r="H250" i="27" s="1"/>
  <c r="H41" i="27"/>
  <c r="H47" i="27"/>
  <c r="J223" i="27"/>
  <c r="J17" i="27"/>
  <c r="J23" i="27" s="1"/>
  <c r="F176" i="27"/>
  <c r="F68" i="27"/>
  <c r="F76" i="27" s="1"/>
  <c r="F174" i="27"/>
  <c r="F182" i="27"/>
  <c r="J55" i="27"/>
  <c r="J63" i="27" s="1"/>
  <c r="J163" i="27"/>
  <c r="D136" i="27"/>
  <c r="E112" i="27"/>
  <c r="E6" i="27"/>
  <c r="E108" i="27"/>
  <c r="P106" i="27"/>
  <c r="P341" i="23"/>
  <c r="P111" i="23"/>
  <c r="G61" i="23"/>
  <c r="L60" i="23"/>
  <c r="H220" i="27"/>
  <c r="H226" i="27" s="1"/>
  <c r="H224" i="27"/>
  <c r="D86" i="27"/>
  <c r="D94" i="27" s="1"/>
  <c r="P94" i="27" s="1"/>
  <c r="D294" i="27"/>
  <c r="H277" i="27"/>
  <c r="H69" i="27"/>
  <c r="H77" i="27" s="1"/>
  <c r="G261" i="27"/>
  <c r="G53" i="27"/>
  <c r="G61" i="27" s="1"/>
  <c r="G258" i="27"/>
  <c r="J248" i="27"/>
  <c r="P248" i="27" s="1"/>
  <c r="J42" i="27"/>
  <c r="J44" i="27" s="1"/>
  <c r="J50" i="27" s="1"/>
  <c r="P169" i="27"/>
  <c r="F165" i="27"/>
  <c r="K346" i="23"/>
  <c r="P133" i="23"/>
  <c r="K33" i="23"/>
  <c r="G14" i="23"/>
  <c r="F10" i="23"/>
  <c r="F18" i="23" s="1"/>
  <c r="P311" i="23"/>
  <c r="D150" i="23"/>
  <c r="P150" i="23" s="1"/>
  <c r="G26" i="23"/>
  <c r="G34" i="23"/>
  <c r="G29" i="23"/>
  <c r="P295" i="20"/>
  <c r="F114" i="20"/>
  <c r="D18" i="5"/>
  <c r="D264" i="27"/>
  <c r="P264" i="27" s="1"/>
  <c r="D249" i="27"/>
  <c r="P249" i="27" s="1"/>
  <c r="G146" i="27"/>
  <c r="P261" i="23"/>
  <c r="P113" i="23"/>
  <c r="P109" i="23"/>
  <c r="P93" i="23"/>
  <c r="D28" i="23"/>
  <c r="P28" i="23" s="1"/>
  <c r="P80" i="23"/>
  <c r="P76" i="23"/>
  <c r="I12" i="23"/>
  <c r="D98" i="23"/>
  <c r="P98" i="23" s="1"/>
  <c r="Q98" i="23" s="1"/>
  <c r="E42" i="23"/>
  <c r="O31" i="23"/>
  <c r="O26" i="23"/>
  <c r="O34" i="23" s="1"/>
  <c r="F266" i="20"/>
  <c r="P209" i="20"/>
  <c r="P328" i="23"/>
  <c r="P292" i="20"/>
  <c r="H58" i="23"/>
  <c r="H66" i="23" s="1"/>
  <c r="G13" i="23"/>
  <c r="I45" i="23"/>
  <c r="P45" i="23" s="1"/>
  <c r="P224" i="20"/>
  <c r="P263" i="20"/>
  <c r="P212" i="20"/>
  <c r="E198" i="20"/>
  <c r="P165" i="20"/>
  <c r="P147" i="20"/>
  <c r="H44" i="23"/>
  <c r="O12" i="23"/>
  <c r="P245" i="20"/>
  <c r="P179" i="20"/>
  <c r="M10" i="20"/>
  <c r="M18" i="20" s="1"/>
  <c r="P306" i="21"/>
  <c r="I26" i="21"/>
  <c r="I34" i="21"/>
  <c r="I28" i="21"/>
  <c r="L60" i="20"/>
  <c r="F49" i="20"/>
  <c r="P49" i="20" s="1"/>
  <c r="D17" i="20"/>
  <c r="D13" i="20"/>
  <c r="P222" i="21"/>
  <c r="P174" i="21"/>
  <c r="P148" i="21"/>
  <c r="P112" i="21"/>
  <c r="O58" i="21"/>
  <c r="O66" i="21"/>
  <c r="O61" i="21"/>
  <c r="P148" i="5"/>
  <c r="K60" i="20"/>
  <c r="K29" i="20"/>
  <c r="P21" i="20"/>
  <c r="P146" i="21"/>
  <c r="P108" i="21"/>
  <c r="P57" i="21"/>
  <c r="P45" i="21"/>
  <c r="N19" i="21"/>
  <c r="P19" i="21"/>
  <c r="Q19" i="21" s="1"/>
  <c r="P11" i="21"/>
  <c r="P246" i="5"/>
  <c r="J198" i="5"/>
  <c r="P165" i="5"/>
  <c r="P163" i="5"/>
  <c r="P144" i="5"/>
  <c r="P129" i="5"/>
  <c r="F26" i="20"/>
  <c r="F34" i="20"/>
  <c r="P9" i="21"/>
  <c r="P297" i="5"/>
  <c r="P248" i="5"/>
  <c r="P212" i="5"/>
  <c r="P133" i="5"/>
  <c r="P95" i="5"/>
  <c r="H29" i="20"/>
  <c r="D330" i="21"/>
  <c r="P229" i="21"/>
  <c r="P195" i="21"/>
  <c r="P99" i="21"/>
  <c r="Q99" i="21" s="1"/>
  <c r="P96" i="21"/>
  <c r="H58" i="21"/>
  <c r="P37" i="21"/>
  <c r="E45" i="21"/>
  <c r="P292" i="5"/>
  <c r="P196" i="5"/>
  <c r="P177" i="5"/>
  <c r="P126" i="5"/>
  <c r="N34" i="20"/>
  <c r="P83" i="21"/>
  <c r="Q83" i="21" s="1"/>
  <c r="P80" i="21"/>
  <c r="G58" i="21"/>
  <c r="G66" i="21"/>
  <c r="J26" i="21"/>
  <c r="J34" i="21" s="1"/>
  <c r="J30" i="21"/>
  <c r="N10" i="21"/>
  <c r="N18" i="21"/>
  <c r="N13" i="21"/>
  <c r="P151" i="5"/>
  <c r="P76" i="5"/>
  <c r="H26" i="5"/>
  <c r="H28" i="5"/>
  <c r="P242" i="21"/>
  <c r="D250" i="21"/>
  <c r="P250" i="21" s="1"/>
  <c r="P109" i="21"/>
  <c r="J58" i="21"/>
  <c r="J66" i="21" s="1"/>
  <c r="E48" i="21"/>
  <c r="K26" i="21"/>
  <c r="K34" i="21"/>
  <c r="H10" i="21"/>
  <c r="H18" i="21" s="1"/>
  <c r="I10" i="21"/>
  <c r="I18" i="21" s="1"/>
  <c r="P247" i="5"/>
  <c r="P245" i="5"/>
  <c r="P224" i="5"/>
  <c r="P162" i="5"/>
  <c r="P128" i="5"/>
  <c r="P37" i="5"/>
  <c r="F45" i="5"/>
  <c r="F60" i="20"/>
  <c r="P181" i="21"/>
  <c r="P179" i="21"/>
  <c r="P95" i="21"/>
  <c r="P59" i="21"/>
  <c r="M60" i="21"/>
  <c r="M58" i="21"/>
  <c r="M66" i="21"/>
  <c r="O42" i="21"/>
  <c r="O50" i="21" s="1"/>
  <c r="O49" i="21"/>
  <c r="P49" i="21"/>
  <c r="P299" i="5"/>
  <c r="P213" i="5"/>
  <c r="P147" i="5"/>
  <c r="P130" i="5"/>
  <c r="P96" i="5"/>
  <c r="D230" i="21"/>
  <c r="P230" i="21"/>
  <c r="E65" i="21"/>
  <c r="P65" i="21" s="1"/>
  <c r="J61" i="21"/>
  <c r="J48" i="21"/>
  <c r="I44" i="21"/>
  <c r="H30" i="21"/>
  <c r="P30" i="21"/>
  <c r="K28" i="21"/>
  <c r="I12" i="21"/>
  <c r="P56" i="5"/>
  <c r="L58" i="5"/>
  <c r="L66" i="5"/>
  <c r="L62" i="5"/>
  <c r="I58" i="5"/>
  <c r="I66" i="5" s="1"/>
  <c r="P106" i="18"/>
  <c r="K10" i="21"/>
  <c r="K18" i="21" s="1"/>
  <c r="P77" i="18"/>
  <c r="D62" i="21"/>
  <c r="P62" i="21" s="1"/>
  <c r="D17" i="21"/>
  <c r="P17" i="21" s="1"/>
  <c r="O26" i="5"/>
  <c r="O34" i="5"/>
  <c r="E26" i="5"/>
  <c r="P94" i="18"/>
  <c r="G182" i="21"/>
  <c r="P182" i="21"/>
  <c r="E58" i="21"/>
  <c r="M58" i="5"/>
  <c r="M66" i="5" s="1"/>
  <c r="F61" i="5"/>
  <c r="F58" i="5"/>
  <c r="J58" i="5"/>
  <c r="J66" i="5" s="1"/>
  <c r="J45" i="5"/>
  <c r="J42" i="5"/>
  <c r="J50" i="5"/>
  <c r="F42" i="5"/>
  <c r="F50" i="5"/>
  <c r="F44" i="5"/>
  <c r="P44" i="5" s="1"/>
  <c r="G29" i="5"/>
  <c r="P96" i="18"/>
  <c r="P28" i="18"/>
  <c r="P15" i="18"/>
  <c r="S113" i="17"/>
  <c r="S71" i="17"/>
  <c r="M42" i="5"/>
  <c r="M50" i="5"/>
  <c r="D29" i="21"/>
  <c r="P29" i="21" s="1"/>
  <c r="F134" i="5"/>
  <c r="P54" i="5"/>
  <c r="G62" i="5"/>
  <c r="K42" i="5"/>
  <c r="K50" i="5" s="1"/>
  <c r="K46" i="5"/>
  <c r="L42" i="5"/>
  <c r="L50" i="5" s="1"/>
  <c r="L44" i="5"/>
  <c r="P23" i="5"/>
  <c r="E31" i="5"/>
  <c r="P16" i="18"/>
  <c r="P25" i="5"/>
  <c r="P93" i="18"/>
  <c r="P33" i="18"/>
  <c r="G44" i="5"/>
  <c r="H10" i="5"/>
  <c r="H18" i="5" s="1"/>
  <c r="G114" i="18"/>
  <c r="P114" i="18"/>
  <c r="S178" i="17"/>
  <c r="D60" i="5"/>
  <c r="P60" i="5" s="1"/>
  <c r="P55" i="5"/>
  <c r="H46" i="5"/>
  <c r="P46" i="5"/>
  <c r="D33" i="5"/>
  <c r="P33" i="5" s="1"/>
  <c r="AA8" i="28"/>
  <c r="S191" i="17"/>
  <c r="N42" i="5"/>
  <c r="N50" i="5"/>
  <c r="P43" i="5"/>
  <c r="P20" i="5"/>
  <c r="AG17" i="28"/>
  <c r="S133" i="17"/>
  <c r="S11" i="17"/>
  <c r="S38" i="17"/>
  <c r="S30" i="17"/>
  <c r="S208" i="17"/>
  <c r="S20" i="17"/>
  <c r="S28" i="17"/>
  <c r="G266" i="27"/>
  <c r="E114" i="27"/>
  <c r="E34" i="5"/>
  <c r="F66" i="5"/>
  <c r="E12" i="27"/>
  <c r="E46" i="27"/>
  <c r="F24" i="27"/>
  <c r="I36" i="27"/>
  <c r="J65" i="27"/>
  <c r="I94" i="27"/>
  <c r="E23" i="27"/>
  <c r="E66" i="21"/>
  <c r="E50" i="23"/>
  <c r="J48" i="27"/>
  <c r="F93" i="27"/>
  <c r="G34" i="27"/>
  <c r="H61" i="27"/>
  <c r="G22" i="27"/>
  <c r="P168" i="27"/>
  <c r="P204" i="27"/>
  <c r="P118" i="27"/>
  <c r="G290" i="27"/>
  <c r="P290" i="27" s="1"/>
  <c r="P270" i="27"/>
  <c r="P216" i="27"/>
  <c r="J232" i="27"/>
  <c r="J238" i="27"/>
  <c r="D53" i="27"/>
  <c r="D61" i="27"/>
  <c r="J16" i="27"/>
  <c r="J22" i="27"/>
  <c r="J73" i="27"/>
  <c r="J81" i="27" s="1"/>
  <c r="J190" i="27"/>
  <c r="J198" i="27"/>
  <c r="H40" i="27"/>
  <c r="H46" i="27"/>
  <c r="P130" i="27"/>
  <c r="D4" i="27"/>
  <c r="G296" i="27"/>
  <c r="P268" i="27"/>
  <c r="P273" i="27"/>
  <c r="G244" i="27"/>
  <c r="G250" i="27" s="1"/>
  <c r="H258" i="27"/>
  <c r="H266" i="27" s="1"/>
  <c r="D263" i="27"/>
  <c r="G42" i="27"/>
  <c r="P42" i="27" s="1"/>
  <c r="G48" i="27"/>
  <c r="P48" i="27" s="1"/>
  <c r="D262" i="27"/>
  <c r="D89" i="27"/>
  <c r="D97" i="27"/>
  <c r="I40" i="27"/>
  <c r="I46" i="27"/>
  <c r="D40" i="27"/>
  <c r="D46" i="27"/>
  <c r="J54" i="27"/>
  <c r="J62" i="27" s="1"/>
  <c r="D258" i="27"/>
  <c r="D266" i="27"/>
  <c r="P159" i="27"/>
  <c r="F57" i="27"/>
  <c r="F65" i="27"/>
  <c r="G55" i="27"/>
  <c r="G63" i="27"/>
  <c r="H54" i="27"/>
  <c r="H62" i="27" s="1"/>
  <c r="I53" i="27"/>
  <c r="I61" i="27"/>
  <c r="G144" i="27"/>
  <c r="G150" i="27"/>
  <c r="P67" i="27"/>
  <c r="Q67" i="27"/>
  <c r="P242" i="27"/>
  <c r="P269" i="27"/>
  <c r="H5" i="27"/>
  <c r="H8" i="27" s="1"/>
  <c r="I89" i="27"/>
  <c r="I97" i="27" s="1"/>
  <c r="P117" i="27"/>
  <c r="P170" i="27"/>
  <c r="P231" i="27"/>
  <c r="F43" i="27"/>
  <c r="F71" i="27"/>
  <c r="F79" i="27"/>
  <c r="P288" i="27"/>
  <c r="G18" i="27"/>
  <c r="G24" i="27" s="1"/>
  <c r="D244" i="27"/>
  <c r="P244" i="27" s="1"/>
  <c r="I163" i="27"/>
  <c r="P142" i="27"/>
  <c r="E29" i="27"/>
  <c r="J31" i="27"/>
  <c r="J37" i="27" s="1"/>
  <c r="G149" i="27"/>
  <c r="P149" i="27"/>
  <c r="D68" i="27"/>
  <c r="D76" i="27" s="1"/>
  <c r="I7" i="27"/>
  <c r="I122" i="27"/>
  <c r="P122" i="27" s="1"/>
  <c r="P240" i="27"/>
  <c r="P167" i="27"/>
  <c r="F40" i="27"/>
  <c r="F44" i="27" s="1"/>
  <c r="F50" i="27" s="1"/>
  <c r="H18" i="27"/>
  <c r="H24" i="27"/>
  <c r="H211" i="27"/>
  <c r="D73" i="27"/>
  <c r="D81" i="27"/>
  <c r="P81" i="27" s="1"/>
  <c r="D297" i="27"/>
  <c r="P116" i="27"/>
  <c r="P143" i="27"/>
  <c r="P219" i="27"/>
  <c r="I274" i="27"/>
  <c r="I282" i="27" s="1"/>
  <c r="G224" i="27"/>
  <c r="P213" i="27"/>
  <c r="P188" i="27"/>
  <c r="I112" i="27"/>
  <c r="J110" i="27"/>
  <c r="H30" i="27"/>
  <c r="H32" i="27" s="1"/>
  <c r="H38" i="27" s="1"/>
  <c r="P183" i="27"/>
  <c r="F108" i="27"/>
  <c r="P108" i="27" s="1"/>
  <c r="F114" i="27"/>
  <c r="P114" i="27" s="1"/>
  <c r="P91" i="27"/>
  <c r="P75" i="27"/>
  <c r="D30" i="27"/>
  <c r="J220" i="27"/>
  <c r="J226" i="27"/>
  <c r="P173" i="27"/>
  <c r="P230" i="27"/>
  <c r="P207" i="27"/>
  <c r="P243" i="27"/>
  <c r="F72" i="27"/>
  <c r="J19" i="27"/>
  <c r="J25" i="27"/>
  <c r="D120" i="27"/>
  <c r="D126" i="27" s="1"/>
  <c r="I87" i="27"/>
  <c r="I95" i="27" s="1"/>
  <c r="G220" i="27"/>
  <c r="E232" i="27"/>
  <c r="P232" i="27" s="1"/>
  <c r="E238" i="27"/>
  <c r="E7" i="27"/>
  <c r="E13" i="27"/>
  <c r="P171" i="27"/>
  <c r="H52" i="27"/>
  <c r="H60" i="27"/>
  <c r="G85" i="27"/>
  <c r="G93" i="27" s="1"/>
  <c r="D290" i="27"/>
  <c r="P128" i="27"/>
  <c r="I290" i="27"/>
  <c r="I298" i="27"/>
  <c r="G208" i="27"/>
  <c r="G214" i="27"/>
  <c r="J88" i="27"/>
  <c r="J96" i="27" s="1"/>
  <c r="P96" i="27" s="1"/>
  <c r="P228" i="27"/>
  <c r="E265" i="27"/>
  <c r="G293" i="27"/>
  <c r="I190" i="27"/>
  <c r="I198" i="27"/>
  <c r="G174" i="27"/>
  <c r="G182" i="27"/>
  <c r="J158" i="27"/>
  <c r="J166" i="27"/>
  <c r="H124" i="27"/>
  <c r="J6" i="27"/>
  <c r="J12" i="27" s="1"/>
  <c r="G58" i="27"/>
  <c r="G66" i="27" s="1"/>
  <c r="F47" i="27"/>
  <c r="I158" i="27"/>
  <c r="I166" i="27" s="1"/>
  <c r="F294" i="27"/>
  <c r="P294" i="27" s="1"/>
  <c r="F86" i="27"/>
  <c r="F94" i="27" s="1"/>
  <c r="F247" i="27"/>
  <c r="P241" i="27"/>
  <c r="F244" i="27"/>
  <c r="F250" i="27" s="1"/>
  <c r="E120" i="27"/>
  <c r="E126" i="27" s="1"/>
  <c r="P126" i="27" s="1"/>
  <c r="E123" i="27"/>
  <c r="P229" i="27"/>
  <c r="H158" i="27"/>
  <c r="H166" i="27"/>
  <c r="I280" i="27"/>
  <c r="F178" i="27"/>
  <c r="H29" i="27"/>
  <c r="H35" i="27" s="1"/>
  <c r="E290" i="27"/>
  <c r="E298" i="27"/>
  <c r="E294" i="27"/>
  <c r="E86" i="27"/>
  <c r="P284" i="27"/>
  <c r="I84" i="27"/>
  <c r="G71" i="27"/>
  <c r="G79" i="27"/>
  <c r="G279" i="27"/>
  <c r="P279" i="27"/>
  <c r="J277" i="27"/>
  <c r="J69" i="27"/>
  <c r="J77" i="27" s="1"/>
  <c r="P256" i="27"/>
  <c r="D56" i="27"/>
  <c r="D64" i="27" s="1"/>
  <c r="P64" i="27" s="1"/>
  <c r="D48" i="27"/>
  <c r="D28" i="27"/>
  <c r="D34" i="27" s="1"/>
  <c r="D234" i="27"/>
  <c r="P234" i="27" s="1"/>
  <c r="D232" i="27"/>
  <c r="H223" i="27"/>
  <c r="H17" i="27"/>
  <c r="H20" i="27" s="1"/>
  <c r="H26" i="27" s="1"/>
  <c r="F84" i="27"/>
  <c r="P184" i="27"/>
  <c r="F192" i="27"/>
  <c r="F190" i="27"/>
  <c r="F198" i="27"/>
  <c r="E72" i="27"/>
  <c r="E80" i="27"/>
  <c r="E180" i="27"/>
  <c r="E71" i="27"/>
  <c r="E179" i="27"/>
  <c r="P179" i="27"/>
  <c r="E174" i="27"/>
  <c r="E182" i="27" s="1"/>
  <c r="I164" i="27"/>
  <c r="I56" i="27"/>
  <c r="I64" i="27" s="1"/>
  <c r="P141" i="27"/>
  <c r="J147" i="27"/>
  <c r="J41" i="27"/>
  <c r="J146" i="27"/>
  <c r="J144" i="27"/>
  <c r="J150" i="27"/>
  <c r="I28" i="27"/>
  <c r="I132" i="27"/>
  <c r="I138" i="27" s="1"/>
  <c r="P105" i="27"/>
  <c r="F110" i="27"/>
  <c r="P39" i="27"/>
  <c r="Q39" i="27" s="1"/>
  <c r="G62" i="27"/>
  <c r="F20" i="27"/>
  <c r="F26" i="27" s="1"/>
  <c r="D274" i="27"/>
  <c r="D69" i="27"/>
  <c r="P255" i="27"/>
  <c r="E55" i="27"/>
  <c r="F261" i="27"/>
  <c r="F53" i="27"/>
  <c r="F61" i="27"/>
  <c r="I211" i="27"/>
  <c r="I5" i="27"/>
  <c r="I11" i="27" s="1"/>
  <c r="E208" i="27"/>
  <c r="E214" i="27"/>
  <c r="E210" i="27"/>
  <c r="E4" i="27"/>
  <c r="G194" i="27"/>
  <c r="P194" i="27" s="1"/>
  <c r="P186" i="27"/>
  <c r="G190" i="27"/>
  <c r="G198" i="27" s="1"/>
  <c r="I193" i="27"/>
  <c r="H174" i="27"/>
  <c r="H182" i="27"/>
  <c r="H73" i="27"/>
  <c r="H81" i="27"/>
  <c r="J72" i="27"/>
  <c r="J80" i="27"/>
  <c r="D174" i="27"/>
  <c r="D72" i="27"/>
  <c r="D80" i="27" s="1"/>
  <c r="P80" i="27" s="1"/>
  <c r="E160" i="27"/>
  <c r="P160" i="27" s="1"/>
  <c r="E158" i="27"/>
  <c r="P152" i="27"/>
  <c r="E52" i="27"/>
  <c r="I144" i="27"/>
  <c r="P144" i="27" s="1"/>
  <c r="I150" i="27"/>
  <c r="I42" i="27"/>
  <c r="I48" i="27"/>
  <c r="H28" i="27"/>
  <c r="H34" i="27"/>
  <c r="H134" i="27"/>
  <c r="P111" i="27"/>
  <c r="G295" i="27"/>
  <c r="P295" i="27" s="1"/>
  <c r="G87" i="27"/>
  <c r="P272" i="27"/>
  <c r="D280" i="27"/>
  <c r="P280" i="27" s="1"/>
  <c r="E261" i="27"/>
  <c r="P261" i="27"/>
  <c r="E53" i="27"/>
  <c r="E61" i="27" s="1"/>
  <c r="P253" i="27"/>
  <c r="G12" i="27"/>
  <c r="G8" i="27"/>
  <c r="G14" i="27"/>
  <c r="P185" i="27"/>
  <c r="D190" i="27"/>
  <c r="D198" i="27" s="1"/>
  <c r="D85" i="27"/>
  <c r="D93" i="27" s="1"/>
  <c r="G163" i="27"/>
  <c r="P155" i="27"/>
  <c r="G30" i="27"/>
  <c r="G136" i="27"/>
  <c r="G29" i="27"/>
  <c r="G35" i="27" s="1"/>
  <c r="G135" i="27"/>
  <c r="D214" i="27"/>
  <c r="J274" i="27"/>
  <c r="J282" i="27" s="1"/>
  <c r="P157" i="27"/>
  <c r="J86" i="27"/>
  <c r="J290" i="27"/>
  <c r="J298" i="27" s="1"/>
  <c r="P257" i="27"/>
  <c r="J258" i="27"/>
  <c r="J266" i="27"/>
  <c r="E236" i="27"/>
  <c r="E30" i="27"/>
  <c r="E32" i="27"/>
  <c r="E38" i="27"/>
  <c r="G235" i="27"/>
  <c r="G232" i="27"/>
  <c r="G238" i="27"/>
  <c r="H232" i="27"/>
  <c r="H238" i="27" s="1"/>
  <c r="F212" i="27"/>
  <c r="P212" i="27"/>
  <c r="P206" i="27"/>
  <c r="I196" i="27"/>
  <c r="I88" i="27"/>
  <c r="I96" i="27"/>
  <c r="P187" i="27"/>
  <c r="P154" i="27"/>
  <c r="E31" i="27"/>
  <c r="P31" i="27" s="1"/>
  <c r="P131" i="27"/>
  <c r="E137" i="27"/>
  <c r="P137" i="27" s="1"/>
  <c r="F136" i="27"/>
  <c r="F30" i="27"/>
  <c r="F36" i="27" s="1"/>
  <c r="F135" i="27"/>
  <c r="F132" i="27"/>
  <c r="F138" i="27" s="1"/>
  <c r="I120" i="27"/>
  <c r="I126" i="27"/>
  <c r="I17" i="27"/>
  <c r="I113" i="27"/>
  <c r="P107" i="27"/>
  <c r="J108" i="27"/>
  <c r="P45" i="27"/>
  <c r="J4" i="27"/>
  <c r="J10" i="27" s="1"/>
  <c r="H162" i="27"/>
  <c r="P162" i="27" s="1"/>
  <c r="I161" i="27"/>
  <c r="G297" i="27"/>
  <c r="P297" i="27" s="1"/>
  <c r="G89" i="27"/>
  <c r="G97" i="27" s="1"/>
  <c r="P97" i="27" s="1"/>
  <c r="D296" i="27"/>
  <c r="P296" i="27"/>
  <c r="D88" i="27"/>
  <c r="F260" i="27"/>
  <c r="F52" i="27"/>
  <c r="F60" i="27" s="1"/>
  <c r="P252" i="27"/>
  <c r="F258" i="27"/>
  <c r="F266" i="27" s="1"/>
  <c r="H190" i="27"/>
  <c r="H198" i="27"/>
  <c r="H88" i="27"/>
  <c r="P88" i="27" s="1"/>
  <c r="H96" i="27"/>
  <c r="H196" i="27"/>
  <c r="P196" i="27" s="1"/>
  <c r="E125" i="27"/>
  <c r="P119" i="27"/>
  <c r="P51" i="27"/>
  <c r="Q51" i="27"/>
  <c r="F158" i="27"/>
  <c r="F166" i="27" s="1"/>
  <c r="H208" i="27"/>
  <c r="H214" i="27"/>
  <c r="J208" i="27"/>
  <c r="J214" i="27" s="1"/>
  <c r="P287" i="27"/>
  <c r="P265" i="27"/>
  <c r="I85" i="27"/>
  <c r="I93" i="27" s="1"/>
  <c r="E249" i="27"/>
  <c r="I262" i="27"/>
  <c r="I54" i="27"/>
  <c r="P54" i="27" s="1"/>
  <c r="E258" i="27"/>
  <c r="E266" i="27" s="1"/>
  <c r="F197" i="27"/>
  <c r="P189" i="27"/>
  <c r="J176" i="27"/>
  <c r="P176" i="27"/>
  <c r="J174" i="27"/>
  <c r="J182" i="27" s="1"/>
  <c r="J68" i="27"/>
  <c r="J76" i="27" s="1"/>
  <c r="P140" i="27"/>
  <c r="E144" i="27"/>
  <c r="E150" i="27" s="1"/>
  <c r="E146" i="27"/>
  <c r="P146" i="27" s="1"/>
  <c r="P129" i="27"/>
  <c r="P127" i="27"/>
  <c r="J112" i="27"/>
  <c r="P109" i="27"/>
  <c r="P33" i="27"/>
  <c r="P9" i="27"/>
  <c r="D210" i="27"/>
  <c r="P153" i="27"/>
  <c r="P291" i="27"/>
  <c r="P283" i="27"/>
  <c r="G274" i="27"/>
  <c r="G282" i="27" s="1"/>
  <c r="G68" i="27"/>
  <c r="P68" i="27" s="1"/>
  <c r="P254" i="27"/>
  <c r="H246" i="27"/>
  <c r="E222" i="27"/>
  <c r="E16" i="27"/>
  <c r="E20" i="27" s="1"/>
  <c r="E26" i="27" s="1"/>
  <c r="G177" i="27"/>
  <c r="J120" i="27"/>
  <c r="J126" i="27"/>
  <c r="P115" i="27"/>
  <c r="P59" i="27"/>
  <c r="P27" i="27"/>
  <c r="Q27" i="27" s="1"/>
  <c r="P21" i="27"/>
  <c r="D10" i="27"/>
  <c r="H44" i="27"/>
  <c r="H50" i="27" s="1"/>
  <c r="H58" i="27"/>
  <c r="H66" i="27"/>
  <c r="G20" i="27"/>
  <c r="G26" i="27" s="1"/>
  <c r="F49" i="27"/>
  <c r="P43" i="27"/>
  <c r="F58" i="27"/>
  <c r="F66" i="27" s="1"/>
  <c r="D77" i="27"/>
  <c r="E79" i="27"/>
  <c r="J94" i="27"/>
  <c r="D238" i="27"/>
  <c r="I8" i="27"/>
  <c r="I14" i="27"/>
  <c r="E22" i="27"/>
  <c r="P4" i="27"/>
  <c r="P28" i="27"/>
  <c r="D32" i="27"/>
  <c r="D38" i="27" s="1"/>
  <c r="E166" i="27"/>
  <c r="I92" i="27"/>
  <c r="P72" i="27"/>
  <c r="E63" i="27"/>
  <c r="P55" i="27"/>
  <c r="I32" i="27"/>
  <c r="I38" i="27"/>
  <c r="I34" i="27"/>
  <c r="F92" i="27"/>
  <c r="E10" i="27"/>
  <c r="E94" i="27"/>
  <c r="AD13" i="14"/>
  <c r="W62" i="28"/>
  <c r="X62" i="28" s="1"/>
  <c r="W59" i="28"/>
  <c r="X59" i="28"/>
  <c r="W65" i="28"/>
  <c r="X65" i="28" s="1"/>
  <c r="W63" i="28"/>
  <c r="X63" i="28" s="1"/>
  <c r="W67" i="28"/>
  <c r="X67" i="28" s="1"/>
  <c r="W66" i="28"/>
  <c r="X66" i="28"/>
  <c r="W70" i="28"/>
  <c r="X70" i="28"/>
  <c r="W69" i="28"/>
  <c r="X69" i="28"/>
  <c r="W64" i="28"/>
  <c r="X64" i="28" s="1"/>
  <c r="W61" i="28"/>
  <c r="X61" i="28" s="1"/>
  <c r="W68" i="28"/>
  <c r="X68" i="28"/>
  <c r="H117" i="9"/>
  <c r="AB117" i="9" s="1"/>
  <c r="AC15" i="8"/>
  <c r="P54" i="20"/>
  <c r="D58" i="20"/>
  <c r="D66" i="20" s="1"/>
  <c r="D62" i="20"/>
  <c r="P62" i="20" s="1"/>
  <c r="M33" i="20"/>
  <c r="M26" i="20"/>
  <c r="M34" i="20"/>
  <c r="P25" i="20"/>
  <c r="H31" i="20"/>
  <c r="P31" i="20"/>
  <c r="P23" i="20"/>
  <c r="P29" i="20"/>
  <c r="J48" i="20"/>
  <c r="P48" i="20" s="1"/>
  <c r="P40" i="20"/>
  <c r="N134" i="21"/>
  <c r="P134" i="21"/>
  <c r="L17" i="20"/>
  <c r="L10" i="20"/>
  <c r="L18" i="20"/>
  <c r="P142" i="21"/>
  <c r="E150" i="21"/>
  <c r="P150" i="21"/>
  <c r="P40" i="27"/>
  <c r="H34" i="5"/>
  <c r="P16" i="27"/>
  <c r="D12" i="27"/>
  <c r="P12" i="27" s="1"/>
  <c r="P6" i="27"/>
  <c r="P146" i="23"/>
  <c r="D182" i="27"/>
  <c r="G95" i="27"/>
  <c r="F34" i="21"/>
  <c r="G32" i="27"/>
  <c r="G38" i="27" s="1"/>
  <c r="G36" i="27"/>
  <c r="F80" i="27"/>
  <c r="F74" i="27"/>
  <c r="F82" i="27" s="1"/>
  <c r="P147" i="23"/>
  <c r="G45" i="23"/>
  <c r="G42" i="23"/>
  <c r="G50" i="23" s="1"/>
  <c r="O61" i="20"/>
  <c r="J47" i="27"/>
  <c r="D23" i="27"/>
  <c r="P17" i="27"/>
  <c r="I46" i="23"/>
  <c r="E37" i="27"/>
  <c r="D298" i="27"/>
  <c r="E62" i="23"/>
  <c r="F61" i="23"/>
  <c r="E36" i="27"/>
  <c r="J114" i="27"/>
  <c r="D282" i="27"/>
  <c r="D58" i="23"/>
  <c r="D62" i="23"/>
  <c r="I44" i="27"/>
  <c r="I50" i="27"/>
  <c r="H66" i="21"/>
  <c r="P244" i="23"/>
  <c r="M13" i="23"/>
  <c r="M10" i="23"/>
  <c r="M18" i="23" s="1"/>
  <c r="D65" i="23"/>
  <c r="P65" i="23" s="1"/>
  <c r="P57" i="23"/>
  <c r="P5" i="23"/>
  <c r="L13" i="23"/>
  <c r="P30" i="27"/>
  <c r="D36" i="27"/>
  <c r="H11" i="27"/>
  <c r="H14" i="27"/>
  <c r="P5" i="27"/>
  <c r="F90" i="27"/>
  <c r="F98" i="27" s="1"/>
  <c r="O58" i="20"/>
  <c r="O66" i="20" s="1"/>
  <c r="I23" i="27"/>
  <c r="I20" i="27"/>
  <c r="I26" i="27"/>
  <c r="P343" i="23"/>
  <c r="M14" i="23"/>
  <c r="P14" i="23"/>
  <c r="P6" i="23"/>
  <c r="D96" i="27"/>
  <c r="E35" i="27"/>
  <c r="P35" i="27" s="1"/>
  <c r="P277" i="27"/>
  <c r="P346" i="23"/>
  <c r="P132" i="27"/>
  <c r="G226" i="27"/>
  <c r="H94" i="27"/>
  <c r="D60" i="27"/>
  <c r="M19" i="23"/>
  <c r="P193" i="20"/>
  <c r="P222" i="27"/>
  <c r="L150" i="23"/>
  <c r="G35" i="23"/>
  <c r="P258" i="23"/>
  <c r="P149" i="23"/>
  <c r="P338" i="20"/>
  <c r="D346" i="20"/>
  <c r="P346" i="20" s="1"/>
  <c r="P197" i="20"/>
  <c r="P195" i="20"/>
  <c r="P194" i="20"/>
  <c r="K166" i="23"/>
  <c r="P112" i="23"/>
  <c r="M58" i="23"/>
  <c r="M66" i="23" s="1"/>
  <c r="M62" i="23"/>
  <c r="P38" i="23"/>
  <c r="G46" i="23"/>
  <c r="J15" i="23"/>
  <c r="P325" i="20"/>
  <c r="D314" i="20"/>
  <c r="P306" i="20"/>
  <c r="P246" i="23"/>
  <c r="H214" i="23"/>
  <c r="E134" i="23"/>
  <c r="P142" i="20"/>
  <c r="D114" i="20"/>
  <c r="P114" i="20" s="1"/>
  <c r="Q114" i="20" s="1"/>
  <c r="H16" i="23"/>
  <c r="H10" i="23"/>
  <c r="H18" i="23"/>
  <c r="I13" i="27"/>
  <c r="P310" i="23"/>
  <c r="J63" i="23"/>
  <c r="P7" i="23"/>
  <c r="P248" i="20"/>
  <c r="P244" i="20"/>
  <c r="P308" i="23"/>
  <c r="P208" i="23"/>
  <c r="L82" i="23"/>
  <c r="G49" i="23"/>
  <c r="J214" i="20"/>
  <c r="P274" i="23"/>
  <c r="P267" i="23"/>
  <c r="P40" i="23"/>
  <c r="G48" i="23"/>
  <c r="H26" i="23"/>
  <c r="H32" i="23"/>
  <c r="I15" i="5"/>
  <c r="I10" i="5"/>
  <c r="I18" i="5" s="1"/>
  <c r="P63" i="18"/>
  <c r="B198" i="10"/>
  <c r="B181" i="10"/>
  <c r="P79" i="23"/>
  <c r="P78" i="23"/>
  <c r="P210" i="20"/>
  <c r="P174" i="20"/>
  <c r="P163" i="20"/>
  <c r="P135" i="20"/>
  <c r="G230" i="5"/>
  <c r="P222" i="5"/>
  <c r="K214" i="5"/>
  <c r="P214" i="5"/>
  <c r="P206" i="5"/>
  <c r="P82" i="18"/>
  <c r="P292" i="23"/>
  <c r="M29" i="23"/>
  <c r="K28" i="23"/>
  <c r="P9" i="23"/>
  <c r="E17" i="23"/>
  <c r="P17" i="23" s="1"/>
  <c r="O15" i="21"/>
  <c r="P15" i="21"/>
  <c r="O10" i="21"/>
  <c r="O18" i="21" s="1"/>
  <c r="P229" i="23"/>
  <c r="P180" i="23"/>
  <c r="P176" i="23"/>
  <c r="P164" i="23"/>
  <c r="G60" i="23"/>
  <c r="E51" i="23"/>
  <c r="K44" i="23"/>
  <c r="P20" i="23"/>
  <c r="J28" i="23"/>
  <c r="J26" i="23"/>
  <c r="J34" i="23" s="1"/>
  <c r="P227" i="20"/>
  <c r="P110" i="20"/>
  <c r="G12" i="21"/>
  <c r="G10" i="21"/>
  <c r="G18" i="21"/>
  <c r="P230" i="5"/>
  <c r="P176" i="5"/>
  <c r="P34" i="18"/>
  <c r="D298" i="23"/>
  <c r="J44" i="23"/>
  <c r="J42" i="23"/>
  <c r="J50" i="23" s="1"/>
  <c r="G33" i="23"/>
  <c r="N12" i="23"/>
  <c r="N10" i="23"/>
  <c r="N18" i="23"/>
  <c r="P179" i="23"/>
  <c r="P178" i="23"/>
  <c r="P95" i="23"/>
  <c r="F60" i="23"/>
  <c r="P345" i="20"/>
  <c r="P226" i="20"/>
  <c r="P181" i="20"/>
  <c r="P178" i="20"/>
  <c r="P177" i="20"/>
  <c r="H30" i="20"/>
  <c r="H26" i="20"/>
  <c r="H34" i="20"/>
  <c r="P90" i="21"/>
  <c r="D98" i="21"/>
  <c r="P98" i="21"/>
  <c r="Q98" i="21"/>
  <c r="P81" i="21"/>
  <c r="J42" i="21"/>
  <c r="J50" i="21"/>
  <c r="J47" i="21"/>
  <c r="P39" i="21"/>
  <c r="P312" i="23"/>
  <c r="P309" i="23"/>
  <c r="P183" i="23"/>
  <c r="P181" i="23"/>
  <c r="L12" i="23"/>
  <c r="L10" i="23"/>
  <c r="L18" i="23" s="1"/>
  <c r="P340" i="20"/>
  <c r="P190" i="20"/>
  <c r="D198" i="20"/>
  <c r="P198" i="20" s="1"/>
  <c r="P183" i="20"/>
  <c r="G30" i="20"/>
  <c r="P30" i="20" s="1"/>
  <c r="G26" i="20"/>
  <c r="G34" i="20"/>
  <c r="D346" i="21"/>
  <c r="P346" i="21" s="1"/>
  <c r="P338" i="21"/>
  <c r="P314" i="21"/>
  <c r="N282" i="21"/>
  <c r="P282" i="21" s="1"/>
  <c r="P274" i="21"/>
  <c r="P162" i="21"/>
  <c r="I60" i="20"/>
  <c r="I58" i="20"/>
  <c r="I66" i="20"/>
  <c r="P210" i="21"/>
  <c r="P328" i="5"/>
  <c r="P211" i="5"/>
  <c r="P190" i="5"/>
  <c r="E198" i="5"/>
  <c r="P198" i="5" s="1"/>
  <c r="P110" i="18"/>
  <c r="P13" i="18"/>
  <c r="P265" i="5"/>
  <c r="P158" i="5"/>
  <c r="L166" i="5"/>
  <c r="P166" i="5"/>
  <c r="P8" i="20"/>
  <c r="P293" i="21"/>
  <c r="P183" i="5"/>
  <c r="P109" i="5"/>
  <c r="N58" i="5"/>
  <c r="N66" i="5"/>
  <c r="N61" i="5"/>
  <c r="M58" i="20"/>
  <c r="M66" i="20"/>
  <c r="E14" i="20"/>
  <c r="P14" i="20" s="1"/>
  <c r="P325" i="21"/>
  <c r="N44" i="21"/>
  <c r="N42" i="21"/>
  <c r="N50" i="21"/>
  <c r="F10" i="21"/>
  <c r="F13" i="21"/>
  <c r="P13" i="21"/>
  <c r="P309" i="5"/>
  <c r="P115" i="5"/>
  <c r="D58" i="5"/>
  <c r="D63" i="5"/>
  <c r="P63" i="5"/>
  <c r="L26" i="5"/>
  <c r="L34" i="5"/>
  <c r="K10" i="5"/>
  <c r="K18" i="5"/>
  <c r="P211" i="21"/>
  <c r="H42" i="5"/>
  <c r="P111" i="18"/>
  <c r="P41" i="20"/>
  <c r="D64" i="20"/>
  <c r="P64" i="20" s="1"/>
  <c r="N58" i="20"/>
  <c r="N66" i="20" s="1"/>
  <c r="N63" i="20"/>
  <c r="M47" i="20"/>
  <c r="M42" i="20"/>
  <c r="M50" i="20" s="1"/>
  <c r="J26" i="20"/>
  <c r="J34" i="20"/>
  <c r="P99" i="5"/>
  <c r="P39" i="20"/>
  <c r="L42" i="20"/>
  <c r="L50" i="20"/>
  <c r="L47" i="20"/>
  <c r="J42" i="20"/>
  <c r="J50" i="20" s="1"/>
  <c r="N10" i="20"/>
  <c r="N18" i="20" s="1"/>
  <c r="P131" i="21"/>
  <c r="P54" i="21"/>
  <c r="D98" i="20"/>
  <c r="P98" i="20"/>
  <c r="Q98" i="20" s="1"/>
  <c r="P280" i="21"/>
  <c r="P260" i="21"/>
  <c r="P228" i="21"/>
  <c r="P251" i="21"/>
  <c r="I42" i="21"/>
  <c r="I50" i="21" s="1"/>
  <c r="P52" i="5"/>
  <c r="P25" i="21"/>
  <c r="L26" i="21"/>
  <c r="L34" i="21" s="1"/>
  <c r="L29" i="21"/>
  <c r="P226" i="5"/>
  <c r="P261" i="21"/>
  <c r="E16" i="21"/>
  <c r="P8" i="21"/>
  <c r="P83" i="5"/>
  <c r="S86" i="17"/>
  <c r="S31" i="17"/>
  <c r="S40" i="17"/>
  <c r="AK17" i="28"/>
  <c r="S103" i="17"/>
  <c r="S134" i="17"/>
  <c r="S126" i="17"/>
  <c r="I45" i="20"/>
  <c r="S104" i="17"/>
  <c r="S83" i="17"/>
  <c r="S50" i="17"/>
  <c r="AE17" i="28"/>
  <c r="W154" i="12"/>
  <c r="H34" i="23"/>
  <c r="P47" i="20"/>
  <c r="P13" i="23"/>
  <c r="H50" i="5"/>
  <c r="D66" i="5"/>
  <c r="F18" i="21"/>
  <c r="W11" i="14"/>
  <c r="AF11" i="14"/>
  <c r="H12" i="9"/>
  <c r="F115" i="10"/>
  <c r="G7" i="9"/>
  <c r="AA7" i="9" s="1"/>
  <c r="G6" i="9"/>
  <c r="AA6" i="9" s="1"/>
  <c r="AH9" i="14"/>
  <c r="W155" i="12"/>
  <c r="AH10" i="8"/>
  <c r="AG127" i="25" l="1"/>
  <c r="AF127" i="25"/>
  <c r="X127" i="25"/>
  <c r="AE127" i="25"/>
  <c r="AH127" i="25"/>
  <c r="Y127" i="25"/>
  <c r="Z127" i="25"/>
  <c r="AA127" i="25"/>
  <c r="AB127" i="25"/>
  <c r="AC127" i="25"/>
  <c r="AD127" i="25"/>
  <c r="Y269" i="25"/>
  <c r="AH269" i="25"/>
  <c r="AD269" i="25"/>
  <c r="AF269" i="25"/>
  <c r="W269" i="25"/>
  <c r="X657" i="25"/>
  <c r="AA657" i="25"/>
  <c r="Z657" i="25"/>
  <c r="W657" i="25"/>
  <c r="AC657" i="25"/>
  <c r="AD657" i="25"/>
  <c r="AG657" i="25"/>
  <c r="AE937" i="25"/>
  <c r="AF937" i="25"/>
  <c r="AB937" i="25"/>
  <c r="AG937" i="25"/>
  <c r="AA937" i="25"/>
  <c r="AB657" i="25"/>
  <c r="AB269" i="25"/>
  <c r="AE657" i="25"/>
  <c r="AH657" i="25"/>
  <c r="X269" i="25"/>
  <c r="AF657" i="25"/>
  <c r="AA797" i="25"/>
  <c r="Z269" i="25"/>
  <c r="W937" i="25"/>
  <c r="Z937" i="25"/>
  <c r="AA269" i="25"/>
  <c r="X937" i="25"/>
  <c r="AA551" i="25"/>
  <c r="AC937" i="25"/>
  <c r="AD937" i="25"/>
  <c r="AE269" i="25"/>
  <c r="AG269" i="25"/>
  <c r="AG797" i="25"/>
  <c r="Z797" i="25"/>
  <c r="Y937" i="25"/>
  <c r="AH551" i="25"/>
  <c r="W551" i="25"/>
  <c r="Y551" i="25"/>
  <c r="AE551" i="25"/>
  <c r="AB797" i="25"/>
  <c r="AF551" i="25"/>
  <c r="AC797" i="25"/>
  <c r="Z551" i="25"/>
  <c r="AD797" i="25"/>
  <c r="AE797" i="25"/>
  <c r="AF797" i="25"/>
  <c r="AH797" i="25"/>
  <c r="AC551" i="25"/>
  <c r="X797" i="25"/>
  <c r="AB551" i="25"/>
  <c r="AD551" i="25"/>
  <c r="Y797" i="25"/>
  <c r="AG551" i="25"/>
  <c r="B38" i="10"/>
  <c r="B130" i="10"/>
  <c r="B55" i="10"/>
  <c r="B20" i="10"/>
  <c r="B113" i="10"/>
  <c r="B147" i="10"/>
  <c r="B3" i="11"/>
  <c r="B164" i="10"/>
  <c r="B72" i="10"/>
  <c r="W53" i="13"/>
  <c r="W46" i="13"/>
  <c r="W47" i="13"/>
  <c r="W52" i="14"/>
  <c r="W48" i="14"/>
  <c r="W53" i="14"/>
  <c r="AB5" i="8"/>
  <c r="AG5" i="13"/>
  <c r="AG17" i="13" s="1"/>
  <c r="AB5" i="13"/>
  <c r="AD15" i="8"/>
  <c r="AH5" i="13"/>
  <c r="AH17" i="13" s="1"/>
  <c r="W14" i="14"/>
  <c r="AC5" i="13"/>
  <c r="AC17" i="13" s="1"/>
  <c r="AB12" i="13"/>
  <c r="AB7" i="14"/>
  <c r="P17" i="8"/>
  <c r="P18" i="8" s="1"/>
  <c r="AB14" i="13"/>
  <c r="AJ15" i="13"/>
  <c r="AB8" i="8"/>
  <c r="W12" i="14"/>
  <c r="AL5" i="8"/>
  <c r="AL17" i="8" s="1"/>
  <c r="AL18" i="8" s="1"/>
  <c r="R17" i="8"/>
  <c r="R18" i="8" s="1"/>
  <c r="AC16" i="14"/>
  <c r="AF5" i="13"/>
  <c r="AB9" i="14"/>
  <c r="W7" i="13"/>
  <c r="AB15" i="13"/>
  <c r="AD5" i="13"/>
  <c r="AD17" i="13" s="1"/>
  <c r="W10" i="14"/>
  <c r="AK5" i="14"/>
  <c r="AB12" i="14"/>
  <c r="AB7" i="13"/>
  <c r="I35" i="12"/>
  <c r="C35" i="12"/>
  <c r="P47" i="27"/>
  <c r="P79" i="27"/>
  <c r="D50" i="27"/>
  <c r="P25" i="27"/>
  <c r="D50" i="21"/>
  <c r="P150" i="27"/>
  <c r="P62" i="27"/>
  <c r="P62" i="23"/>
  <c r="P214" i="27"/>
  <c r="P166" i="27"/>
  <c r="P182" i="27"/>
  <c r="P282" i="27"/>
  <c r="P266" i="27"/>
  <c r="P298" i="27"/>
  <c r="P198" i="27"/>
  <c r="P16" i="23"/>
  <c r="P67" i="23"/>
  <c r="Q67" i="23" s="1"/>
  <c r="P238" i="27"/>
  <c r="P77" i="27"/>
  <c r="P226" i="27"/>
  <c r="K29" i="23"/>
  <c r="P29" i="23" s="1"/>
  <c r="K26" i="23"/>
  <c r="K34" i="23" s="1"/>
  <c r="P282" i="20"/>
  <c r="E314" i="23"/>
  <c r="P314" i="23" s="1"/>
  <c r="P306" i="23"/>
  <c r="P299" i="23"/>
  <c r="P281" i="23"/>
  <c r="J13" i="20"/>
  <c r="J10" i="20"/>
  <c r="J18" i="20" s="1"/>
  <c r="G45" i="5"/>
  <c r="P45" i="5" s="1"/>
  <c r="G42" i="5"/>
  <c r="P29" i="5"/>
  <c r="O15" i="5"/>
  <c r="P15" i="5" s="1"/>
  <c r="O10" i="5"/>
  <c r="P7" i="5"/>
  <c r="P29" i="27"/>
  <c r="P85" i="27"/>
  <c r="AA6" i="28"/>
  <c r="AA17" i="28" s="1"/>
  <c r="P330" i="5"/>
  <c r="P278" i="27"/>
  <c r="P138" i="27"/>
  <c r="P95" i="27"/>
  <c r="E42" i="20"/>
  <c r="E50" i="20" s="1"/>
  <c r="E45" i="20"/>
  <c r="H48" i="21"/>
  <c r="P48" i="21" s="1"/>
  <c r="P40" i="21"/>
  <c r="P59" i="23"/>
  <c r="P290" i="20"/>
  <c r="I90" i="27"/>
  <c r="I98" i="27" s="1"/>
  <c r="H42" i="23"/>
  <c r="H50" i="23" s="1"/>
  <c r="E90" i="27"/>
  <c r="E98" i="27" s="1"/>
  <c r="P41" i="27"/>
  <c r="F46" i="27"/>
  <c r="AB17" i="28"/>
  <c r="P56" i="21"/>
  <c r="D61" i="23"/>
  <c r="P60" i="23"/>
  <c r="P212" i="23"/>
  <c r="P167" i="23"/>
  <c r="I61" i="20"/>
  <c r="P53" i="20"/>
  <c r="D45" i="20"/>
  <c r="D42" i="20"/>
  <c r="P32" i="20"/>
  <c r="D60" i="21"/>
  <c r="P60" i="21" s="1"/>
  <c r="P52" i="21"/>
  <c r="H36" i="27"/>
  <c r="P36" i="27" s="1"/>
  <c r="J330" i="23"/>
  <c r="P330" i="23" s="1"/>
  <c r="P338" i="5"/>
  <c r="P50" i="18"/>
  <c r="P236" i="27"/>
  <c r="P195" i="23"/>
  <c r="M49" i="23"/>
  <c r="E26" i="23"/>
  <c r="P344" i="20"/>
  <c r="P18" i="27"/>
  <c r="D58" i="27"/>
  <c r="P25" i="23"/>
  <c r="H23" i="27"/>
  <c r="P23" i="27" s="1"/>
  <c r="G44" i="27"/>
  <c r="G50" i="27" s="1"/>
  <c r="D13" i="27"/>
  <c r="P13" i="27" s="1"/>
  <c r="E77" i="27"/>
  <c r="P37" i="27"/>
  <c r="P296" i="23"/>
  <c r="P193" i="23"/>
  <c r="P130" i="23"/>
  <c r="P126" i="23"/>
  <c r="P310" i="20"/>
  <c r="P130" i="20"/>
  <c r="P32" i="21"/>
  <c r="I266" i="5"/>
  <c r="P266" i="5" s="1"/>
  <c r="P258" i="5"/>
  <c r="P123" i="27"/>
  <c r="P21" i="23"/>
  <c r="F26" i="23"/>
  <c r="F34" i="23" s="1"/>
  <c r="P61" i="20"/>
  <c r="F10" i="20"/>
  <c r="F18" i="20" s="1"/>
  <c r="F13" i="20"/>
  <c r="P13" i="20" s="1"/>
  <c r="P65" i="5"/>
  <c r="P8" i="23"/>
  <c r="P220" i="27"/>
  <c r="D8" i="27"/>
  <c r="P258" i="27"/>
  <c r="J90" i="27"/>
  <c r="J98" i="27" s="1"/>
  <c r="P10" i="27"/>
  <c r="P174" i="27"/>
  <c r="G298" i="27"/>
  <c r="D18" i="21"/>
  <c r="P190" i="21"/>
  <c r="J32" i="27"/>
  <c r="J38" i="27" s="1"/>
  <c r="P293" i="27"/>
  <c r="P63" i="27"/>
  <c r="I198" i="23"/>
  <c r="P198" i="23" s="1"/>
  <c r="G62" i="23"/>
  <c r="P17" i="20"/>
  <c r="G19" i="20"/>
  <c r="P19" i="20" s="1"/>
  <c r="Q19" i="20" s="1"/>
  <c r="P11" i="20"/>
  <c r="P330" i="21"/>
  <c r="P135" i="27"/>
  <c r="P112" i="27"/>
  <c r="K31" i="23"/>
  <c r="P133" i="20"/>
  <c r="J58" i="27"/>
  <c r="J66" i="27" s="1"/>
  <c r="M33" i="23"/>
  <c r="P33" i="23" s="1"/>
  <c r="P296" i="20"/>
  <c r="P128" i="20"/>
  <c r="N45" i="20"/>
  <c r="N42" i="20"/>
  <c r="N50" i="20" s="1"/>
  <c r="P61" i="5"/>
  <c r="P210" i="27"/>
  <c r="P120" i="27"/>
  <c r="D66" i="23"/>
  <c r="K42" i="23"/>
  <c r="K50" i="23" s="1"/>
  <c r="E10" i="23"/>
  <c r="E18" i="23" s="1"/>
  <c r="D74" i="27"/>
  <c r="J8" i="27"/>
  <c r="J14" i="27" s="1"/>
  <c r="P148" i="27"/>
  <c r="P342" i="23"/>
  <c r="P294" i="23"/>
  <c r="P177" i="23"/>
  <c r="F166" i="23"/>
  <c r="P158" i="23"/>
  <c r="I58" i="23"/>
  <c r="I66" i="23" s="1"/>
  <c r="P214" i="20"/>
  <c r="P78" i="20"/>
  <c r="J20" i="27"/>
  <c r="J26" i="27" s="1"/>
  <c r="J60" i="20"/>
  <c r="P60" i="20" s="1"/>
  <c r="J58" i="20"/>
  <c r="J66" i="20" s="1"/>
  <c r="P52" i="20"/>
  <c r="P274" i="20"/>
  <c r="P208" i="27"/>
  <c r="J74" i="27"/>
  <c r="J82" i="27" s="1"/>
  <c r="P290" i="23"/>
  <c r="P24" i="23"/>
  <c r="G76" i="27"/>
  <c r="P76" i="27" s="1"/>
  <c r="P53" i="27"/>
  <c r="P46" i="27"/>
  <c r="P51" i="20"/>
  <c r="Q51" i="20" s="1"/>
  <c r="E330" i="20"/>
  <c r="P277" i="23"/>
  <c r="P54" i="23"/>
  <c r="P41" i="23"/>
  <c r="D49" i="23"/>
  <c r="P49" i="23" s="1"/>
  <c r="P167" i="20"/>
  <c r="P106" i="20"/>
  <c r="P95" i="20"/>
  <c r="P52" i="27"/>
  <c r="E58" i="27"/>
  <c r="E66" i="27" s="1"/>
  <c r="P56" i="27"/>
  <c r="P9" i="20"/>
  <c r="P190" i="27"/>
  <c r="P69" i="27"/>
  <c r="P162" i="23"/>
  <c r="P145" i="23"/>
  <c r="O48" i="23"/>
  <c r="P48" i="23" s="1"/>
  <c r="O42" i="23"/>
  <c r="O50" i="23" s="1"/>
  <c r="H35" i="23"/>
  <c r="P35" i="23" s="1"/>
  <c r="Q35" i="23" s="1"/>
  <c r="P27" i="23"/>
  <c r="P324" i="20"/>
  <c r="N26" i="23"/>
  <c r="N34" i="23" s="1"/>
  <c r="N30" i="23"/>
  <c r="P30" i="23" s="1"/>
  <c r="G12" i="20"/>
  <c r="G10" i="20"/>
  <c r="G18" i="20" s="1"/>
  <c r="P4" i="20"/>
  <c r="P19" i="27"/>
  <c r="G90" i="27"/>
  <c r="G98" i="27" s="1"/>
  <c r="P73" i="27"/>
  <c r="P274" i="27"/>
  <c r="P90" i="23"/>
  <c r="P84" i="27"/>
  <c r="F58" i="21"/>
  <c r="F66" i="21" s="1"/>
  <c r="P166" i="23"/>
  <c r="P180" i="27"/>
  <c r="P297" i="23"/>
  <c r="P263" i="23"/>
  <c r="P242" i="23"/>
  <c r="P165" i="23"/>
  <c r="P43" i="23"/>
  <c r="H65" i="20"/>
  <c r="P65" i="20" s="1"/>
  <c r="P57" i="20"/>
  <c r="P265" i="21"/>
  <c r="P14" i="21"/>
  <c r="AA12" i="28"/>
  <c r="I62" i="27"/>
  <c r="I58" i="27"/>
  <c r="I66" i="27" s="1"/>
  <c r="E10" i="20"/>
  <c r="P39" i="23"/>
  <c r="P142" i="23"/>
  <c r="I26" i="23"/>
  <c r="I34" i="23" s="1"/>
  <c r="G26" i="5"/>
  <c r="G34" i="5" s="1"/>
  <c r="H10" i="20"/>
  <c r="H18" i="20" s="1"/>
  <c r="D20" i="27"/>
  <c r="P11" i="27"/>
  <c r="P345" i="23"/>
  <c r="P340" i="23"/>
  <c r="P327" i="23"/>
  <c r="P280" i="23"/>
  <c r="P55" i="23"/>
  <c r="P230" i="20"/>
  <c r="P158" i="20"/>
  <c r="M166" i="20"/>
  <c r="P166" i="20" s="1"/>
  <c r="F46" i="21"/>
  <c r="F42" i="21"/>
  <c r="F50" i="21" s="1"/>
  <c r="M28" i="21"/>
  <c r="P28" i="21" s="1"/>
  <c r="M26" i="21"/>
  <c r="M34" i="21" s="1"/>
  <c r="L16" i="21"/>
  <c r="P16" i="21" s="1"/>
  <c r="L10" i="21"/>
  <c r="L18" i="21" s="1"/>
  <c r="K12" i="21"/>
  <c r="P12" i="21" s="1"/>
  <c r="P4" i="21"/>
  <c r="P51" i="5"/>
  <c r="D10" i="23"/>
  <c r="P4" i="23"/>
  <c r="D12" i="23"/>
  <c r="P12" i="23" s="1"/>
  <c r="D65" i="27"/>
  <c r="P65" i="27" s="1"/>
  <c r="P57" i="27"/>
  <c r="P197" i="23"/>
  <c r="P258" i="20"/>
  <c r="P22" i="23"/>
  <c r="D90" i="27"/>
  <c r="P22" i="27"/>
  <c r="P158" i="27"/>
  <c r="P163" i="27"/>
  <c r="P213" i="23"/>
  <c r="P214" i="23"/>
  <c r="L44" i="23"/>
  <c r="P44" i="23" s="1"/>
  <c r="P36" i="23"/>
  <c r="L42" i="23"/>
  <c r="L50" i="23" s="1"/>
  <c r="P31" i="23"/>
  <c r="P327" i="20"/>
  <c r="P208" i="20"/>
  <c r="K60" i="21"/>
  <c r="K58" i="21"/>
  <c r="K66" i="21" s="1"/>
  <c r="P66" i="21" s="1"/>
  <c r="Q66" i="21" s="1"/>
  <c r="E60" i="27"/>
  <c r="P60" i="27" s="1"/>
  <c r="F32" i="27"/>
  <c r="F38" i="27" s="1"/>
  <c r="P38" i="27" s="1"/>
  <c r="Q38" i="27" s="1"/>
  <c r="P249" i="23"/>
  <c r="P222" i="23"/>
  <c r="D230" i="23"/>
  <c r="P230" i="23" s="1"/>
  <c r="P160" i="23"/>
  <c r="P148" i="23"/>
  <c r="P110" i="23"/>
  <c r="P46" i="23"/>
  <c r="P146" i="20"/>
  <c r="G74" i="27"/>
  <c r="G82" i="27" s="1"/>
  <c r="P61" i="27"/>
  <c r="P93" i="27"/>
  <c r="I74" i="27"/>
  <c r="I82" i="27" s="1"/>
  <c r="P24" i="5"/>
  <c r="P17" i="5"/>
  <c r="P82" i="5"/>
  <c r="D42" i="23"/>
  <c r="D82" i="23"/>
  <c r="P82" i="23" s="1"/>
  <c r="Q82" i="23" s="1"/>
  <c r="P74" i="23"/>
  <c r="D44" i="21"/>
  <c r="P44" i="21" s="1"/>
  <c r="P36" i="21"/>
  <c r="D250" i="27"/>
  <c r="P250" i="27" s="1"/>
  <c r="P71" i="27"/>
  <c r="P89" i="27"/>
  <c r="P56" i="23"/>
  <c r="P59" i="5"/>
  <c r="P193" i="27"/>
  <c r="P161" i="23"/>
  <c r="P229" i="20"/>
  <c r="F58" i="23"/>
  <c r="F66" i="23" s="1"/>
  <c r="P206" i="21"/>
  <c r="P134" i="27"/>
  <c r="P248" i="23"/>
  <c r="O58" i="23"/>
  <c r="O66" i="23" s="1"/>
  <c r="O60" i="23"/>
  <c r="P330" i="20"/>
  <c r="P313" i="20"/>
  <c r="P242" i="20"/>
  <c r="P77" i="20"/>
  <c r="P31" i="21"/>
  <c r="N42" i="23"/>
  <c r="N50" i="23" s="1"/>
  <c r="N44" i="23"/>
  <c r="P225" i="21"/>
  <c r="H58" i="5"/>
  <c r="H62" i="5"/>
  <c r="P62" i="5" s="1"/>
  <c r="F42" i="20"/>
  <c r="F50" i="20" s="1"/>
  <c r="P135" i="23"/>
  <c r="P279" i="20"/>
  <c r="I42" i="20"/>
  <c r="I50" i="20" s="1"/>
  <c r="F15" i="20"/>
  <c r="P15" i="20" s="1"/>
  <c r="P7" i="20"/>
  <c r="P110" i="27"/>
  <c r="J58" i="23"/>
  <c r="J66" i="23" s="1"/>
  <c r="P164" i="20"/>
  <c r="P74" i="21"/>
  <c r="E82" i="21"/>
  <c r="P82" i="21" s="1"/>
  <c r="Q82" i="21" s="1"/>
  <c r="N250" i="5"/>
  <c r="P250" i="5" s="1"/>
  <c r="P242" i="5"/>
  <c r="P98" i="5"/>
  <c r="E8" i="27"/>
  <c r="E14" i="27" s="1"/>
  <c r="D26" i="20"/>
  <c r="P43" i="20"/>
  <c r="G58" i="20"/>
  <c r="G66" i="20" s="1"/>
  <c r="P93" i="21"/>
  <c r="I10" i="23"/>
  <c r="I18" i="23" s="1"/>
  <c r="P6" i="21"/>
  <c r="H42" i="21"/>
  <c r="H50" i="21" s="1"/>
  <c r="P55" i="20"/>
  <c r="P64" i="23"/>
  <c r="P93" i="20"/>
  <c r="E28" i="20"/>
  <c r="E26" i="20"/>
  <c r="E34" i="20" s="1"/>
  <c r="P342" i="21"/>
  <c r="P309" i="21"/>
  <c r="K58" i="23"/>
  <c r="K66" i="23" s="1"/>
  <c r="K61" i="23"/>
  <c r="P37" i="23"/>
  <c r="P251" i="20"/>
  <c r="P228" i="20"/>
  <c r="P295" i="21"/>
  <c r="P144" i="20"/>
  <c r="P297" i="21"/>
  <c r="P260" i="23"/>
  <c r="P312" i="20"/>
  <c r="P151" i="20"/>
  <c r="O42" i="20"/>
  <c r="O50" i="20" s="1"/>
  <c r="O44" i="20"/>
  <c r="P44" i="20" s="1"/>
  <c r="P166" i="21"/>
  <c r="P52" i="23"/>
  <c r="P260" i="20"/>
  <c r="P46" i="21"/>
  <c r="P67" i="20"/>
  <c r="Q67" i="20" s="1"/>
  <c r="P24" i="20"/>
  <c r="I42" i="23"/>
  <c r="I50" i="23" s="1"/>
  <c r="P126" i="21"/>
  <c r="N58" i="23"/>
  <c r="N66" i="23" s="1"/>
  <c r="P106" i="5"/>
  <c r="P38" i="21"/>
  <c r="P74" i="20"/>
  <c r="H74" i="27"/>
  <c r="H82" i="27" s="1"/>
  <c r="P329" i="23"/>
  <c r="D114" i="23"/>
  <c r="P114" i="23" s="1"/>
  <c r="Q114" i="23" s="1"/>
  <c r="P106" i="23"/>
  <c r="P11" i="23"/>
  <c r="D19" i="23"/>
  <c r="P19" i="23" s="1"/>
  <c r="Q19" i="23" s="1"/>
  <c r="P180" i="20"/>
  <c r="P131" i="20"/>
  <c r="P109" i="20"/>
  <c r="P83" i="20"/>
  <c r="Q83" i="20" s="1"/>
  <c r="D12" i="20"/>
  <c r="P12" i="20" s="1"/>
  <c r="S4" i="20"/>
  <c r="P77" i="21"/>
  <c r="P206" i="20"/>
  <c r="P192" i="20"/>
  <c r="P134" i="20"/>
  <c r="P92" i="20"/>
  <c r="O28" i="20"/>
  <c r="O26" i="20"/>
  <c r="O34" i="20" s="1"/>
  <c r="P193" i="21"/>
  <c r="P128" i="21"/>
  <c r="P79" i="21"/>
  <c r="P328" i="20"/>
  <c r="P112" i="20"/>
  <c r="F58" i="20"/>
  <c r="P18" i="18"/>
  <c r="Q18" i="18" s="1"/>
  <c r="P206" i="23"/>
  <c r="E58" i="23"/>
  <c r="E66" i="23" s="1"/>
  <c r="F42" i="23"/>
  <c r="F50" i="23" s="1"/>
  <c r="P265" i="20"/>
  <c r="P149" i="20"/>
  <c r="P129" i="20"/>
  <c r="P113" i="20"/>
  <c r="P46" i="20"/>
  <c r="P343" i="21"/>
  <c r="P341" i="21"/>
  <c r="P312" i="21"/>
  <c r="P313" i="5"/>
  <c r="P262" i="5"/>
  <c r="P97" i="23"/>
  <c r="P276" i="27"/>
  <c r="L58" i="23"/>
  <c r="L66" i="23" s="1"/>
  <c r="P246" i="20"/>
  <c r="K28" i="20"/>
  <c r="K26" i="20"/>
  <c r="K34" i="20" s="1"/>
  <c r="P198" i="21"/>
  <c r="P260" i="5"/>
  <c r="P327" i="21"/>
  <c r="P294" i="21"/>
  <c r="P283" i="21"/>
  <c r="P164" i="21"/>
  <c r="P346" i="5"/>
  <c r="P308" i="5"/>
  <c r="P277" i="21"/>
  <c r="P245" i="21"/>
  <c r="P133" i="21"/>
  <c r="J26" i="5"/>
  <c r="J34" i="5" s="1"/>
  <c r="J28" i="5"/>
  <c r="P28" i="5" s="1"/>
  <c r="S161" i="17"/>
  <c r="P5" i="20"/>
  <c r="P292" i="21"/>
  <c r="P283" i="5"/>
  <c r="P194" i="5"/>
  <c r="P340" i="5"/>
  <c r="P93" i="5"/>
  <c r="P327" i="5"/>
  <c r="P294" i="5"/>
  <c r="N26" i="5"/>
  <c r="N34" i="5" s="1"/>
  <c r="P113" i="18"/>
  <c r="P248" i="21"/>
  <c r="P165" i="21"/>
  <c r="P210" i="5"/>
  <c r="W54" i="28"/>
  <c r="S5" i="20"/>
  <c r="Y5" i="20" s="1"/>
  <c r="P343" i="5"/>
  <c r="P192" i="5"/>
  <c r="P178" i="5"/>
  <c r="P81" i="5"/>
  <c r="S48" i="17"/>
  <c r="P258" i="21"/>
  <c r="L26" i="23"/>
  <c r="L34" i="23" s="1"/>
  <c r="P322" i="21"/>
  <c r="P163" i="21"/>
  <c r="P97" i="21"/>
  <c r="P92" i="21"/>
  <c r="M47" i="21"/>
  <c r="P47" i="21" s="1"/>
  <c r="M42" i="21"/>
  <c r="M50" i="21" s="1"/>
  <c r="P45" i="18"/>
  <c r="S58" i="17"/>
  <c r="P35" i="20"/>
  <c r="Q35" i="20" s="1"/>
  <c r="P326" i="21"/>
  <c r="P278" i="21"/>
  <c r="P12" i="5"/>
  <c r="P129" i="21"/>
  <c r="P94" i="5"/>
  <c r="P281" i="21"/>
  <c r="E42" i="21"/>
  <c r="E50" i="21" s="1"/>
  <c r="P341" i="5"/>
  <c r="P181" i="5"/>
  <c r="P324" i="21"/>
  <c r="P144" i="21"/>
  <c r="G42" i="21"/>
  <c r="G50" i="21" s="1"/>
  <c r="D26" i="21"/>
  <c r="M31" i="5"/>
  <c r="P31" i="5" s="1"/>
  <c r="W83" i="10"/>
  <c r="X141" i="10"/>
  <c r="W41" i="10"/>
  <c r="W42" i="12"/>
  <c r="W40" i="12"/>
  <c r="W40" i="10"/>
  <c r="W191" i="11"/>
  <c r="W50" i="11"/>
  <c r="M13" i="12"/>
  <c r="O117" i="10"/>
  <c r="N118" i="10"/>
  <c r="K121" i="10"/>
  <c r="I123" i="10"/>
  <c r="H124" i="10"/>
  <c r="G125" i="10"/>
  <c r="E115" i="11"/>
  <c r="Q123" i="12"/>
  <c r="P124" i="12"/>
  <c r="O125" i="12"/>
  <c r="I123" i="9"/>
  <c r="AC123" i="9" s="1"/>
  <c r="W49" i="11"/>
  <c r="W49" i="10"/>
  <c r="W155" i="10"/>
  <c r="P116" i="9"/>
  <c r="AH116" i="9" s="1"/>
  <c r="O117" i="9"/>
  <c r="AH117" i="9" s="1"/>
  <c r="N118" i="9"/>
  <c r="AG118" i="9" s="1"/>
  <c r="M119" i="9"/>
  <c r="AG119" i="9" s="1"/>
  <c r="L120" i="9"/>
  <c r="AF120" i="9" s="1"/>
  <c r="H124" i="9"/>
  <c r="AB124" i="9" s="1"/>
  <c r="G125" i="9"/>
  <c r="AA125" i="9" s="1"/>
  <c r="F126" i="9"/>
  <c r="R5" i="11"/>
  <c r="AK5" i="11" s="1"/>
  <c r="Q5" i="10"/>
  <c r="D6" i="11"/>
  <c r="S7" i="11"/>
  <c r="AL7" i="11" s="1"/>
  <c r="R8" i="11"/>
  <c r="Q9" i="11"/>
  <c r="P10" i="11"/>
  <c r="O11" i="11"/>
  <c r="N12" i="11"/>
  <c r="M13" i="11"/>
  <c r="L14" i="11"/>
  <c r="AH14" i="11" s="1"/>
  <c r="K15" i="11"/>
  <c r="AG15" i="11" s="1"/>
  <c r="J16" i="11"/>
  <c r="AF16" i="11" s="1"/>
  <c r="W77" i="11"/>
  <c r="K115" i="9"/>
  <c r="AE115" i="9" s="1"/>
  <c r="J116" i="9"/>
  <c r="AD116" i="9" s="1"/>
  <c r="I117" i="9"/>
  <c r="AC117" i="9" s="1"/>
  <c r="H118" i="9"/>
  <c r="AB118" i="9" s="1"/>
  <c r="G119" i="9"/>
  <c r="AA119" i="9" s="1"/>
  <c r="S123" i="9"/>
  <c r="AJ123" i="9" s="1"/>
  <c r="R124" i="9"/>
  <c r="Q125" i="9"/>
  <c r="W84" i="11"/>
  <c r="L125" i="9"/>
  <c r="AF125" i="9" s="1"/>
  <c r="W41" i="11"/>
  <c r="I116" i="9"/>
  <c r="AC116" i="9" s="1"/>
  <c r="F119" i="9"/>
  <c r="D121" i="9"/>
  <c r="R123" i="9"/>
  <c r="O126" i="9"/>
  <c r="W172" i="10"/>
  <c r="X172" i="10" s="1"/>
  <c r="W210" i="12"/>
  <c r="X210" i="12" s="1"/>
  <c r="W47" i="10"/>
  <c r="R120" i="12"/>
  <c r="Q121" i="12"/>
  <c r="L126" i="12"/>
  <c r="P9" i="11"/>
  <c r="R7" i="12"/>
  <c r="Q8" i="12"/>
  <c r="P9" i="12"/>
  <c r="M12" i="12"/>
  <c r="L13" i="12"/>
  <c r="AH13" i="12" s="1"/>
  <c r="K14" i="12"/>
  <c r="AG14" i="12" s="1"/>
  <c r="J15" i="12"/>
  <c r="AF15" i="12" s="1"/>
  <c r="I16" i="12"/>
  <c r="AE16" i="12" s="1"/>
  <c r="F125" i="10"/>
  <c r="D115" i="11"/>
  <c r="G116" i="12"/>
  <c r="F117" i="12"/>
  <c r="E118" i="12"/>
  <c r="D119" i="12"/>
  <c r="S120" i="12"/>
  <c r="R121" i="12"/>
  <c r="P123" i="12"/>
  <c r="O124" i="12"/>
  <c r="N125" i="12"/>
  <c r="M126" i="12"/>
  <c r="W77" i="10"/>
  <c r="R7" i="10"/>
  <c r="Q8" i="10"/>
  <c r="M12" i="10"/>
  <c r="K14" i="10"/>
  <c r="AG14" i="10" s="1"/>
  <c r="J15" i="10"/>
  <c r="AF15" i="10" s="1"/>
  <c r="I16" i="10"/>
  <c r="AE16" i="10" s="1"/>
  <c r="I115" i="9"/>
  <c r="AC115" i="9" s="1"/>
  <c r="AB116" i="9"/>
  <c r="G117" i="9"/>
  <c r="AA117" i="9" s="1"/>
  <c r="E119" i="9"/>
  <c r="D120" i="9"/>
  <c r="Q123" i="9"/>
  <c r="P124" i="9"/>
  <c r="AH124" i="9" s="1"/>
  <c r="W44" i="11"/>
  <c r="E116" i="9"/>
  <c r="D117" i="9"/>
  <c r="S118" i="9"/>
  <c r="AJ118" i="9" s="1"/>
  <c r="R119" i="9"/>
  <c r="Q120" i="9"/>
  <c r="AI120" i="9" s="1"/>
  <c r="P121" i="9"/>
  <c r="N123" i="9"/>
  <c r="M124" i="9"/>
  <c r="AG124" i="9" s="1"/>
  <c r="N115" i="9"/>
  <c r="AG115" i="9" s="1"/>
  <c r="J119" i="9"/>
  <c r="AD119" i="9" s="1"/>
  <c r="F123" i="9"/>
  <c r="E124" i="9"/>
  <c r="D125" i="9"/>
  <c r="S126" i="9"/>
  <c r="AJ126" i="9" s="1"/>
  <c r="W168" i="12"/>
  <c r="X168" i="12" s="1"/>
  <c r="W209" i="12"/>
  <c r="X209" i="12" s="1"/>
  <c r="U167" i="9"/>
  <c r="W167" i="9" s="1"/>
  <c r="U168" i="9"/>
  <c r="W168" i="9" s="1"/>
  <c r="W177" i="12"/>
  <c r="X177" i="12" s="1"/>
  <c r="U173" i="9"/>
  <c r="W79" i="12"/>
  <c r="W78" i="10"/>
  <c r="W188" i="12"/>
  <c r="M115" i="12"/>
  <c r="X204" i="11"/>
  <c r="W75" i="11"/>
  <c r="W187" i="12"/>
  <c r="AB16" i="8"/>
  <c r="W13" i="8"/>
  <c r="E115" i="9"/>
  <c r="K125" i="9"/>
  <c r="AE125" i="9" s="1"/>
  <c r="X63" i="8"/>
  <c r="W42" i="13"/>
  <c r="S117" i="9"/>
  <c r="AJ117" i="9" s="1"/>
  <c r="D116" i="9"/>
  <c r="M123" i="9"/>
  <c r="P120" i="9"/>
  <c r="R118" i="9"/>
  <c r="O121" i="9"/>
  <c r="Q119" i="9"/>
  <c r="AJ5" i="13"/>
  <c r="AI7" i="8"/>
  <c r="L115" i="12"/>
  <c r="I5" i="10"/>
  <c r="AE5" i="10" s="1"/>
  <c r="L6" i="11"/>
  <c r="AH6" i="11" s="1"/>
  <c r="K7" i="11"/>
  <c r="AG7" i="11" s="1"/>
  <c r="J8" i="11"/>
  <c r="AF8" i="11" s="1"/>
  <c r="I9" i="11"/>
  <c r="AE9" i="11" s="1"/>
  <c r="G11" i="11"/>
  <c r="AC11" i="11" s="1"/>
  <c r="F12" i="11"/>
  <c r="E13" i="11"/>
  <c r="S15" i="11"/>
  <c r="AL15" i="11" s="1"/>
  <c r="R16" i="11"/>
  <c r="W157" i="10"/>
  <c r="W170" i="11"/>
  <c r="X170" i="11" s="1"/>
  <c r="W43" i="13"/>
  <c r="D115" i="9"/>
  <c r="S116" i="9"/>
  <c r="AJ116" i="9" s="1"/>
  <c r="R117" i="9"/>
  <c r="AI117" i="9" s="1"/>
  <c r="Q118" i="9"/>
  <c r="P119" i="9"/>
  <c r="AH119" i="9" s="1"/>
  <c r="O120" i="9"/>
  <c r="N121" i="9"/>
  <c r="AG121" i="9" s="1"/>
  <c r="L123" i="9"/>
  <c r="AF123" i="9" s="1"/>
  <c r="K124" i="9"/>
  <c r="AE124" i="9" s="1"/>
  <c r="K6" i="11"/>
  <c r="AG6" i="11" s="1"/>
  <c r="J7" i="11"/>
  <c r="AF7" i="11" s="1"/>
  <c r="H9" i="11"/>
  <c r="AD9" i="11" s="1"/>
  <c r="E12" i="11"/>
  <c r="D13" i="11"/>
  <c r="S14" i="11"/>
  <c r="AL14" i="11" s="1"/>
  <c r="R15" i="11"/>
  <c r="Q16" i="11"/>
  <c r="S6" i="11"/>
  <c r="AL6" i="11" s="1"/>
  <c r="R7" i="11"/>
  <c r="Q8" i="11"/>
  <c r="O10" i="11"/>
  <c r="N11" i="11"/>
  <c r="M12" i="11"/>
  <c r="L13" i="11"/>
  <c r="AH13" i="11" s="1"/>
  <c r="K14" i="11"/>
  <c r="AG14" i="11" s="1"/>
  <c r="J15" i="11"/>
  <c r="AF15" i="11" s="1"/>
  <c r="I16" i="11"/>
  <c r="AE16" i="11" s="1"/>
  <c r="Q121" i="11"/>
  <c r="AB10" i="8"/>
  <c r="AK14" i="13"/>
  <c r="AK14" i="8"/>
  <c r="AJ16" i="8"/>
  <c r="X211" i="10"/>
  <c r="N116" i="9"/>
  <c r="AG116" i="9" s="1"/>
  <c r="M117" i="9"/>
  <c r="AG117" i="9" s="1"/>
  <c r="I121" i="9"/>
  <c r="AC121" i="9" s="1"/>
  <c r="G123" i="9"/>
  <c r="AA123" i="9" s="1"/>
  <c r="F124" i="9"/>
  <c r="E125" i="9"/>
  <c r="D126" i="9"/>
  <c r="J117" i="9"/>
  <c r="AD117" i="9" s="1"/>
  <c r="I118" i="9"/>
  <c r="AC118" i="9" s="1"/>
  <c r="H119" i="9"/>
  <c r="AB119" i="9" s="1"/>
  <c r="G120" i="9"/>
  <c r="AA120" i="9" s="1"/>
  <c r="D123" i="9"/>
  <c r="S124" i="9"/>
  <c r="AJ124" i="9" s="1"/>
  <c r="R125" i="9"/>
  <c r="Q126" i="9"/>
  <c r="AI126" i="9" s="1"/>
  <c r="N116" i="11"/>
  <c r="G123" i="11"/>
  <c r="F124" i="11"/>
  <c r="E125" i="11"/>
  <c r="D126" i="11"/>
  <c r="AK13" i="13"/>
  <c r="AK13" i="8"/>
  <c r="AJ15" i="8"/>
  <c r="W11" i="8"/>
  <c r="I5" i="11"/>
  <c r="AE5" i="11" s="1"/>
  <c r="W76" i="10"/>
  <c r="W42" i="11"/>
  <c r="W85" i="11"/>
  <c r="W50" i="10"/>
  <c r="W155" i="11"/>
  <c r="B3" i="13"/>
  <c r="B20" i="13" s="1"/>
  <c r="B40" i="13" s="1"/>
  <c r="B57" i="13" s="1"/>
  <c r="W172" i="11"/>
  <c r="X172" i="11" s="1"/>
  <c r="W173" i="11"/>
  <c r="W166" i="11"/>
  <c r="X166" i="11" s="1"/>
  <c r="W175" i="11"/>
  <c r="X175" i="11" s="1"/>
  <c r="W51" i="10"/>
  <c r="W81" i="11"/>
  <c r="W158" i="11"/>
  <c r="W41" i="12"/>
  <c r="W84" i="12"/>
  <c r="W9" i="14"/>
  <c r="W42" i="14"/>
  <c r="W153" i="10"/>
  <c r="W80" i="11"/>
  <c r="W83" i="12"/>
  <c r="W8" i="14"/>
  <c r="W152" i="10"/>
  <c r="W171" i="12"/>
  <c r="X171" i="12" s="1"/>
  <c r="W166" i="12"/>
  <c r="X166" i="12" s="1"/>
  <c r="W183" i="11"/>
  <c r="W153" i="11"/>
  <c r="W5" i="8"/>
  <c r="W202" i="12"/>
  <c r="X202" i="12" s="1"/>
  <c r="U174" i="9"/>
  <c r="W174" i="9" s="1"/>
  <c r="U166" i="9"/>
  <c r="W166" i="9" s="1"/>
  <c r="W45" i="10"/>
  <c r="W48" i="11"/>
  <c r="W78" i="12"/>
  <c r="W183" i="12"/>
  <c r="W46" i="14"/>
  <c r="W211" i="12"/>
  <c r="X211" i="12" s="1"/>
  <c r="W74" i="10"/>
  <c r="W152" i="12"/>
  <c r="W5" i="14"/>
  <c r="W187" i="11"/>
  <c r="W150" i="12"/>
  <c r="W82" i="10"/>
  <c r="W186" i="11"/>
  <c r="W46" i="12"/>
  <c r="W10" i="8"/>
  <c r="W9" i="8"/>
  <c r="W149" i="11"/>
  <c r="W75" i="12"/>
  <c r="W8" i="8"/>
  <c r="W185" i="12"/>
  <c r="W160" i="12"/>
  <c r="W171" i="11"/>
  <c r="X171" i="11" s="1"/>
  <c r="W51" i="11"/>
  <c r="W194" i="11"/>
  <c r="W16" i="8"/>
  <c r="W51" i="12"/>
  <c r="W194" i="12"/>
  <c r="W85" i="10"/>
  <c r="W16" i="14"/>
  <c r="W160" i="10"/>
  <c r="W86" i="11"/>
  <c r="W160" i="11"/>
  <c r="W86" i="12"/>
  <c r="R121" i="10"/>
  <c r="S120" i="10"/>
  <c r="E118" i="10"/>
  <c r="F117" i="10"/>
  <c r="G116" i="10"/>
  <c r="K13" i="11"/>
  <c r="AG13" i="11" s="1"/>
  <c r="O10" i="9"/>
  <c r="AH10" i="9" s="1"/>
  <c r="P10" i="10"/>
  <c r="F12" i="10"/>
  <c r="G11" i="10"/>
  <c r="AC11" i="10" s="1"/>
  <c r="I9" i="10"/>
  <c r="AE9" i="10" s="1"/>
  <c r="J8" i="10"/>
  <c r="AF8" i="10" s="1"/>
  <c r="K7" i="10"/>
  <c r="AG7" i="10" s="1"/>
  <c r="L6" i="10"/>
  <c r="AH6" i="10" s="1"/>
  <c r="D119" i="11"/>
  <c r="E11" i="12"/>
  <c r="I15" i="12"/>
  <c r="AE15" i="12" s="1"/>
  <c r="Q7" i="12"/>
  <c r="J121" i="11"/>
  <c r="K120" i="11"/>
  <c r="M118" i="11"/>
  <c r="N117" i="11"/>
  <c r="O116" i="11"/>
  <c r="W174" i="12"/>
  <c r="X174" i="12" s="1"/>
  <c r="W169" i="12"/>
  <c r="X169" i="12" s="1"/>
  <c r="W202" i="11"/>
  <c r="X202" i="11" s="1"/>
  <c r="W159" i="12"/>
  <c r="U200" i="9"/>
  <c r="W200" i="9" s="1"/>
  <c r="W193" i="11"/>
  <c r="W52" i="13"/>
  <c r="W15" i="8"/>
  <c r="W193" i="12"/>
  <c r="W84" i="10"/>
  <c r="W15" i="14"/>
  <c r="W159" i="10"/>
  <c r="U160" i="9"/>
  <c r="V160" i="9" s="1"/>
  <c r="U207" i="9"/>
  <c r="W159" i="11"/>
  <c r="D119" i="10"/>
  <c r="W43" i="14"/>
  <c r="AB5" i="14"/>
  <c r="AB16" i="14"/>
  <c r="F125" i="9"/>
  <c r="S121" i="12"/>
  <c r="D120" i="12"/>
  <c r="E119" i="12"/>
  <c r="F118" i="12"/>
  <c r="G117" i="12"/>
  <c r="H116" i="12"/>
  <c r="W158" i="12"/>
  <c r="W192" i="11"/>
  <c r="W49" i="12"/>
  <c r="W192" i="12"/>
  <c r="W158" i="10"/>
  <c r="W51" i="14"/>
  <c r="W51" i="13"/>
  <c r="W14" i="8"/>
  <c r="I13" i="11"/>
  <c r="AE13" i="11" s="1"/>
  <c r="O7" i="11"/>
  <c r="D10" i="11"/>
  <c r="G119" i="11"/>
  <c r="I117" i="11"/>
  <c r="J116" i="11"/>
  <c r="AI15" i="14"/>
  <c r="AJ13" i="14"/>
  <c r="AK11" i="14"/>
  <c r="H10" i="10"/>
  <c r="AD10" i="10" s="1"/>
  <c r="G121" i="10"/>
  <c r="AI9" i="8"/>
  <c r="AJ7" i="8"/>
  <c r="R15" i="10"/>
  <c r="S14" i="10"/>
  <c r="AL14" i="10" s="1"/>
  <c r="G10" i="10"/>
  <c r="AC10" i="10" s="1"/>
  <c r="I11" i="11"/>
  <c r="AE11" i="11" s="1"/>
  <c r="J10" i="11"/>
  <c r="AF10" i="11" s="1"/>
  <c r="K9" i="11"/>
  <c r="AG9" i="11" s="1"/>
  <c r="M7" i="11"/>
  <c r="N6" i="11"/>
  <c r="J126" i="10"/>
  <c r="AI9" i="14"/>
  <c r="AJ7" i="14"/>
  <c r="AI9" i="13"/>
  <c r="AJ7" i="13"/>
  <c r="AB16" i="13"/>
  <c r="AI7" i="13"/>
  <c r="AJ13" i="8"/>
  <c r="AK11" i="8"/>
  <c r="H5" i="11"/>
  <c r="AD5" i="11" s="1"/>
  <c r="H16" i="11"/>
  <c r="AD16" i="11" s="1"/>
  <c r="I15" i="11"/>
  <c r="AE15" i="11" s="1"/>
  <c r="J14" i="11"/>
  <c r="AF14" i="11" s="1"/>
  <c r="L12" i="11"/>
  <c r="AH12" i="11" s="1"/>
  <c r="M11" i="11"/>
  <c r="N10" i="11"/>
  <c r="O9" i="11"/>
  <c r="P8" i="11"/>
  <c r="Q7" i="11"/>
  <c r="R6" i="11"/>
  <c r="W189" i="12"/>
  <c r="W151" i="10"/>
  <c r="W151" i="11"/>
  <c r="W7" i="8"/>
  <c r="W46" i="10"/>
  <c r="Q51" i="9"/>
  <c r="I121" i="11"/>
  <c r="K119" i="11"/>
  <c r="L118" i="11"/>
  <c r="M117" i="11"/>
  <c r="P5" i="12"/>
  <c r="P16" i="12"/>
  <c r="R14" i="12"/>
  <c r="S13" i="12"/>
  <c r="AL13" i="12" s="1"/>
  <c r="D12" i="12"/>
  <c r="F10" i="12"/>
  <c r="G9" i="12"/>
  <c r="AC9" i="12" s="1"/>
  <c r="H8" i="12"/>
  <c r="AD8" i="12" s="1"/>
  <c r="I7" i="12"/>
  <c r="AE7" i="12" s="1"/>
  <c r="J6" i="12"/>
  <c r="AF6" i="12" s="1"/>
  <c r="M125" i="12"/>
  <c r="N124" i="12"/>
  <c r="O123" i="12"/>
  <c r="S119" i="12"/>
  <c r="D118" i="12"/>
  <c r="E117" i="12"/>
  <c r="F116" i="12"/>
  <c r="AB8" i="14"/>
  <c r="W157" i="12"/>
  <c r="W48" i="10"/>
  <c r="W83" i="11"/>
  <c r="W48" i="12"/>
  <c r="W157" i="11"/>
  <c r="W191" i="12"/>
  <c r="W13" i="14"/>
  <c r="K13" i="10"/>
  <c r="AG13" i="10" s="1"/>
  <c r="H8" i="11"/>
  <c r="AD8" i="11" s="1"/>
  <c r="L115" i="11"/>
  <c r="L126" i="11"/>
  <c r="M125" i="11"/>
  <c r="N124" i="11"/>
  <c r="O123" i="11"/>
  <c r="R120" i="11"/>
  <c r="D118" i="11"/>
  <c r="E117" i="11"/>
  <c r="F116" i="11"/>
  <c r="H5" i="12"/>
  <c r="AD5" i="12" s="1"/>
  <c r="H16" i="12"/>
  <c r="AD16" i="12" s="1"/>
  <c r="J14" i="12"/>
  <c r="AF14" i="12" s="1"/>
  <c r="K13" i="12"/>
  <c r="AG13" i="12" s="1"/>
  <c r="L12" i="12"/>
  <c r="AH12" i="12" s="1"/>
  <c r="M11" i="12"/>
  <c r="AI11" i="12" s="1"/>
  <c r="N10" i="12"/>
  <c r="O9" i="12"/>
  <c r="P8" i="12"/>
  <c r="R6" i="12"/>
  <c r="D126" i="12"/>
  <c r="E125" i="12"/>
  <c r="F124" i="12"/>
  <c r="G123" i="12"/>
  <c r="I121" i="12"/>
  <c r="J120" i="12"/>
  <c r="L118" i="12"/>
  <c r="M117" i="12"/>
  <c r="N116" i="12"/>
  <c r="W7" i="14"/>
  <c r="W151" i="12"/>
  <c r="D6" i="9"/>
  <c r="D10" i="9"/>
  <c r="D11" i="9"/>
  <c r="O14" i="10"/>
  <c r="D9" i="10"/>
  <c r="O14" i="12"/>
  <c r="P13" i="12"/>
  <c r="S10" i="12"/>
  <c r="AL10" i="12" s="1"/>
  <c r="D9" i="12"/>
  <c r="E8" i="12"/>
  <c r="F7" i="12"/>
  <c r="R117" i="12"/>
  <c r="S51" i="9"/>
  <c r="E51" i="9"/>
  <c r="E11" i="9"/>
  <c r="K5" i="10"/>
  <c r="AG5" i="10" s="1"/>
  <c r="K16" i="10"/>
  <c r="AG16" i="10" s="1"/>
  <c r="L15" i="10"/>
  <c r="AH15" i="10" s="1"/>
  <c r="M14" i="10"/>
  <c r="N13" i="10"/>
  <c r="O12" i="10"/>
  <c r="P11" i="10"/>
  <c r="Q10" i="10"/>
  <c r="R9" i="10"/>
  <c r="S8" i="10"/>
  <c r="AL8" i="10" s="1"/>
  <c r="D7" i="10"/>
  <c r="G115" i="10"/>
  <c r="G126" i="10"/>
  <c r="H125" i="10"/>
  <c r="I124" i="10"/>
  <c r="J123" i="10"/>
  <c r="L121" i="10"/>
  <c r="O118" i="10"/>
  <c r="P117" i="10"/>
  <c r="Q116" i="10"/>
  <c r="S5" i="11"/>
  <c r="AL5" i="11" s="1"/>
  <c r="S16" i="11"/>
  <c r="AL16" i="11" s="1"/>
  <c r="D15" i="11"/>
  <c r="E14" i="11"/>
  <c r="F13" i="11"/>
  <c r="G12" i="11"/>
  <c r="AC12" i="11" s="1"/>
  <c r="H11" i="11"/>
  <c r="AD11" i="11" s="1"/>
  <c r="I10" i="11"/>
  <c r="AE10" i="11" s="1"/>
  <c r="K8" i="11"/>
  <c r="AG8" i="11" s="1"/>
  <c r="O115" i="11"/>
  <c r="O126" i="11"/>
  <c r="P125" i="11"/>
  <c r="Q124" i="11"/>
  <c r="R123" i="11"/>
  <c r="D121" i="11"/>
  <c r="E120" i="11"/>
  <c r="F119" i="11"/>
  <c r="G118" i="11"/>
  <c r="H117" i="11"/>
  <c r="I116" i="11"/>
  <c r="Q10" i="12"/>
  <c r="G115" i="12"/>
  <c r="G126" i="12"/>
  <c r="H125" i="12"/>
  <c r="I124" i="12"/>
  <c r="J123" i="12"/>
  <c r="L121" i="12"/>
  <c r="M120" i="12"/>
  <c r="N119" i="12"/>
  <c r="P117" i="12"/>
  <c r="Q116" i="12"/>
  <c r="X206" i="12"/>
  <c r="G51" i="9"/>
  <c r="AJ16" i="14"/>
  <c r="AK14" i="14"/>
  <c r="M119" i="10"/>
  <c r="P116" i="10"/>
  <c r="W153" i="12"/>
  <c r="G16" i="9"/>
  <c r="AA16" i="9" s="1"/>
  <c r="N11" i="10"/>
  <c r="O10" i="10"/>
  <c r="P9" i="10"/>
  <c r="F11" i="11"/>
  <c r="I8" i="11"/>
  <c r="AE8" i="11" s="1"/>
  <c r="AJ12" i="14"/>
  <c r="AK10" i="14"/>
  <c r="AI14" i="8"/>
  <c r="AJ12" i="8"/>
  <c r="AK10" i="8"/>
  <c r="AB7" i="8"/>
  <c r="S16" i="9"/>
  <c r="AJ16" i="9" s="1"/>
  <c r="S15" i="9"/>
  <c r="AJ15" i="9" s="1"/>
  <c r="S10" i="9"/>
  <c r="AJ10" i="9" s="1"/>
  <c r="S9" i="9"/>
  <c r="AJ9" i="9" s="1"/>
  <c r="F15" i="10"/>
  <c r="M5" i="11"/>
  <c r="N15" i="11"/>
  <c r="P13" i="11"/>
  <c r="S10" i="11"/>
  <c r="AL10" i="11" s="1"/>
  <c r="I115" i="11"/>
  <c r="I126" i="11"/>
  <c r="J125" i="11"/>
  <c r="K124" i="11"/>
  <c r="L123" i="11"/>
  <c r="O120" i="11"/>
  <c r="E5" i="12"/>
  <c r="E16" i="12"/>
  <c r="K10" i="12"/>
  <c r="AG10" i="12" s="1"/>
  <c r="L9" i="12"/>
  <c r="AH9" i="12" s="1"/>
  <c r="O6" i="12"/>
  <c r="Q126" i="12"/>
  <c r="S9" i="11"/>
  <c r="AL9" i="11" s="1"/>
  <c r="H115" i="11"/>
  <c r="N120" i="11"/>
  <c r="F6" i="9"/>
  <c r="F7" i="9"/>
  <c r="F9" i="9"/>
  <c r="F10" i="9"/>
  <c r="F11" i="9"/>
  <c r="F13" i="9"/>
  <c r="F14" i="9"/>
  <c r="F15" i="9"/>
  <c r="F16" i="9"/>
  <c r="Q8" i="9"/>
  <c r="Q6" i="9"/>
  <c r="S5" i="10"/>
  <c r="AL5" i="10" s="1"/>
  <c r="R9" i="11"/>
  <c r="G126" i="11"/>
  <c r="E14" i="12"/>
  <c r="M6" i="12"/>
  <c r="W81" i="10"/>
  <c r="W47" i="11"/>
  <c r="W82" i="12"/>
  <c r="U81" i="9"/>
  <c r="V185" i="10"/>
  <c r="W185" i="10" s="1"/>
  <c r="V184" i="10"/>
  <c r="W184" i="10" s="1"/>
  <c r="V191" i="10"/>
  <c r="W191" i="10" s="1"/>
  <c r="V188" i="10"/>
  <c r="W188" i="10" s="1"/>
  <c r="U78" i="9"/>
  <c r="W47" i="12"/>
  <c r="V187" i="10"/>
  <c r="W187" i="10" s="1"/>
  <c r="U84" i="9"/>
  <c r="V192" i="10"/>
  <c r="W192" i="10" s="1"/>
  <c r="U76" i="9"/>
  <c r="AI6" i="13"/>
  <c r="H14" i="10"/>
  <c r="AD14" i="10" s="1"/>
  <c r="L116" i="10"/>
  <c r="N5" i="11"/>
  <c r="E9" i="11"/>
  <c r="G7" i="11"/>
  <c r="AC7" i="11" s="1"/>
  <c r="J115" i="11"/>
  <c r="K125" i="11"/>
  <c r="M123" i="11"/>
  <c r="Q119" i="11"/>
  <c r="R118" i="11"/>
  <c r="S117" i="11"/>
  <c r="D116" i="11"/>
  <c r="F16" i="12"/>
  <c r="G15" i="12"/>
  <c r="AC15" i="12" s="1"/>
  <c r="H14" i="12"/>
  <c r="AD14" i="12" s="1"/>
  <c r="I13" i="12"/>
  <c r="AE13" i="12" s="1"/>
  <c r="L10" i="12"/>
  <c r="AH10" i="12" s="1"/>
  <c r="M9" i="12"/>
  <c r="N8" i="12"/>
  <c r="O7" i="12"/>
  <c r="P6" i="12"/>
  <c r="R115" i="12"/>
  <c r="R126" i="12"/>
  <c r="E123" i="12"/>
  <c r="I119" i="12"/>
  <c r="J118" i="12"/>
  <c r="L116" i="12"/>
  <c r="E16" i="10"/>
  <c r="G14" i="10"/>
  <c r="AC14" i="10" s="1"/>
  <c r="H13" i="10"/>
  <c r="AD13" i="10" s="1"/>
  <c r="J11" i="10"/>
  <c r="AF11" i="10" s="1"/>
  <c r="K10" i="10"/>
  <c r="AG10" i="10" s="1"/>
  <c r="L9" i="10"/>
  <c r="AH9" i="10" s="1"/>
  <c r="M8" i="10"/>
  <c r="N7" i="10"/>
  <c r="M16" i="11"/>
  <c r="O14" i="11"/>
  <c r="Q12" i="11"/>
  <c r="D9" i="11"/>
  <c r="E8" i="11"/>
  <c r="F7" i="11"/>
  <c r="G6" i="11"/>
  <c r="AC6" i="11" s="1"/>
  <c r="W171" i="9"/>
  <c r="D51" i="9"/>
  <c r="W184" i="11"/>
  <c r="AK9" i="13"/>
  <c r="AB6" i="13"/>
  <c r="AI13" i="14"/>
  <c r="AJ11" i="14"/>
  <c r="AK9" i="14"/>
  <c r="AB6" i="14"/>
  <c r="AI13" i="8"/>
  <c r="AJ11" i="8"/>
  <c r="AI10" i="8"/>
  <c r="AJ8" i="8"/>
  <c r="W75" i="10"/>
  <c r="G8" i="9"/>
  <c r="AA8" i="9" s="1"/>
  <c r="G9" i="9"/>
  <c r="AA9" i="9" s="1"/>
  <c r="G10" i="9"/>
  <c r="AA10" i="9" s="1"/>
  <c r="G11" i="9"/>
  <c r="AA11" i="9" s="1"/>
  <c r="G12" i="9"/>
  <c r="AA12" i="9" s="1"/>
  <c r="G13" i="9"/>
  <c r="AA13" i="9" s="1"/>
  <c r="G14" i="9"/>
  <c r="AA14" i="9" s="1"/>
  <c r="P51" i="9"/>
  <c r="H6" i="9"/>
  <c r="AB6" i="9" s="1"/>
  <c r="H7" i="9"/>
  <c r="AB7" i="9" s="1"/>
  <c r="H8" i="9"/>
  <c r="AB8" i="9" s="1"/>
  <c r="H9" i="9"/>
  <c r="AB9" i="9" s="1"/>
  <c r="H10" i="9"/>
  <c r="AB10" i="9" s="1"/>
  <c r="H15" i="9"/>
  <c r="AB15" i="9" s="1"/>
  <c r="W154" i="10"/>
  <c r="I6" i="9"/>
  <c r="AC6" i="9" s="1"/>
  <c r="I7" i="9"/>
  <c r="AC7" i="9" s="1"/>
  <c r="I8" i="9"/>
  <c r="AC8" i="9" s="1"/>
  <c r="I9" i="9"/>
  <c r="AC9" i="9" s="1"/>
  <c r="I10" i="9"/>
  <c r="AC10" i="9" s="1"/>
  <c r="I11" i="9"/>
  <c r="AC11" i="9" s="1"/>
  <c r="I12" i="9"/>
  <c r="AC12" i="9" s="1"/>
  <c r="I13" i="9"/>
  <c r="AC13" i="9" s="1"/>
  <c r="I15" i="9"/>
  <c r="AC15" i="9" s="1"/>
  <c r="I16" i="9"/>
  <c r="AC16" i="9" s="1"/>
  <c r="H5" i="10"/>
  <c r="AD5" i="10" s="1"/>
  <c r="H16" i="10"/>
  <c r="AD16" i="10" s="1"/>
  <c r="I15" i="10"/>
  <c r="AE15" i="10" s="1"/>
  <c r="J14" i="10"/>
  <c r="AF14" i="10" s="1"/>
  <c r="L12" i="10"/>
  <c r="AH12" i="10" s="1"/>
  <c r="M11" i="10"/>
  <c r="N10" i="10"/>
  <c r="O9" i="10"/>
  <c r="P8" i="10"/>
  <c r="Q7" i="10"/>
  <c r="R6" i="10"/>
  <c r="E125" i="10"/>
  <c r="J35" i="12"/>
  <c r="W189" i="11"/>
  <c r="W170" i="10"/>
  <c r="X170" i="10" s="1"/>
  <c r="W173" i="10"/>
  <c r="W171" i="10"/>
  <c r="X171" i="10" s="1"/>
  <c r="W166" i="10"/>
  <c r="X166" i="10" s="1"/>
  <c r="W167" i="10"/>
  <c r="X167" i="10" s="1"/>
  <c r="W46" i="11"/>
  <c r="W81" i="12"/>
  <c r="D14" i="10"/>
  <c r="E13" i="10"/>
  <c r="F126" i="11"/>
  <c r="G125" i="11"/>
  <c r="H124" i="11"/>
  <c r="I123" i="11"/>
  <c r="K121" i="11"/>
  <c r="L120" i="11"/>
  <c r="M119" i="11"/>
  <c r="N118" i="11"/>
  <c r="P116" i="11"/>
  <c r="AI6" i="14"/>
  <c r="P14" i="10"/>
  <c r="P120" i="10"/>
  <c r="F5" i="11"/>
  <c r="G15" i="11"/>
  <c r="AC15" i="11" s="1"/>
  <c r="H14" i="11"/>
  <c r="AD14" i="11" s="1"/>
  <c r="K11" i="11"/>
  <c r="AG11" i="11" s="1"/>
  <c r="L10" i="11"/>
  <c r="AH10" i="11" s="1"/>
  <c r="M9" i="11"/>
  <c r="R115" i="11"/>
  <c r="D124" i="11"/>
  <c r="I119" i="11"/>
  <c r="J118" i="11"/>
  <c r="N5" i="12"/>
  <c r="R12" i="12"/>
  <c r="S11" i="12"/>
  <c r="AL11" i="12" s="1"/>
  <c r="D10" i="12"/>
  <c r="F8" i="12"/>
  <c r="G7" i="12"/>
  <c r="AC7" i="12" s="1"/>
  <c r="H6" i="12"/>
  <c r="AD6" i="12" s="1"/>
  <c r="J115" i="12"/>
  <c r="M123" i="12"/>
  <c r="P120" i="12"/>
  <c r="Q119" i="12"/>
  <c r="R118" i="12"/>
  <c r="Q35" i="12"/>
  <c r="W201" i="10"/>
  <c r="X201" i="10" s="1"/>
  <c r="W209" i="10"/>
  <c r="X209" i="10" s="1"/>
  <c r="W79" i="10"/>
  <c r="W45" i="11"/>
  <c r="W80" i="12"/>
  <c r="W176" i="10"/>
  <c r="X176" i="10" s="1"/>
  <c r="W174" i="11"/>
  <c r="X174" i="11" s="1"/>
  <c r="W173" i="12"/>
  <c r="W207" i="10"/>
  <c r="W167" i="12"/>
  <c r="X167" i="12" s="1"/>
  <c r="W202" i="10"/>
  <c r="X202" i="10" s="1"/>
  <c r="W169" i="10"/>
  <c r="X169" i="10" s="1"/>
  <c r="V183" i="10"/>
  <c r="W183" i="10" s="1"/>
  <c r="U177" i="9"/>
  <c r="W177" i="9" s="1"/>
  <c r="U73" i="9"/>
  <c r="V193" i="10"/>
  <c r="W193" i="10" s="1"/>
  <c r="V186" i="10"/>
  <c r="W186" i="10" s="1"/>
  <c r="W204" i="10"/>
  <c r="X204" i="10" s="1"/>
  <c r="W177" i="11"/>
  <c r="X177" i="11" s="1"/>
  <c r="W188" i="11"/>
  <c r="W168" i="11"/>
  <c r="X168" i="11" s="1"/>
  <c r="W170" i="12"/>
  <c r="X170" i="12" s="1"/>
  <c r="V194" i="10"/>
  <c r="W194" i="10" s="1"/>
  <c r="U170" i="9"/>
  <c r="W170" i="9" s="1"/>
  <c r="W176" i="12"/>
  <c r="X176" i="12" s="1"/>
  <c r="U175" i="9"/>
  <c r="W175" i="9" s="1"/>
  <c r="U77" i="9"/>
  <c r="W206" i="10"/>
  <c r="X206" i="10" s="1"/>
  <c r="U172" i="9"/>
  <c r="W172" i="9" s="1"/>
  <c r="W172" i="12"/>
  <c r="X172" i="12" s="1"/>
  <c r="W203" i="10"/>
  <c r="X203" i="10" s="1"/>
  <c r="V189" i="10"/>
  <c r="W189" i="10" s="1"/>
  <c r="U169" i="9"/>
  <c r="W169" i="9" s="1"/>
  <c r="U176" i="9"/>
  <c r="W176" i="9" s="1"/>
  <c r="W45" i="12"/>
  <c r="W210" i="10"/>
  <c r="X210" i="10" s="1"/>
  <c r="W205" i="10"/>
  <c r="X205" i="10" s="1"/>
  <c r="W47" i="14"/>
  <c r="AK5" i="13"/>
  <c r="AK16" i="13"/>
  <c r="AK11" i="13"/>
  <c r="R51" i="9"/>
  <c r="E15" i="9"/>
  <c r="E13" i="9"/>
  <c r="E12" i="9"/>
  <c r="E10" i="9"/>
  <c r="E9" i="9"/>
  <c r="E7" i="9"/>
  <c r="AI14" i="14"/>
  <c r="N5" i="10"/>
  <c r="Q13" i="10"/>
  <c r="R12" i="10"/>
  <c r="AJ9" i="13"/>
  <c r="AK7" i="13"/>
  <c r="AK6" i="13"/>
  <c r="AI11" i="14"/>
  <c r="AI10" i="14"/>
  <c r="AK7" i="14"/>
  <c r="P35" i="12"/>
  <c r="U201" i="9"/>
  <c r="W201" i="9" s="1"/>
  <c r="U209" i="9"/>
  <c r="W209" i="9" s="1"/>
  <c r="U202" i="9"/>
  <c r="W202" i="9" s="1"/>
  <c r="U206" i="9"/>
  <c r="W206" i="9" s="1"/>
  <c r="U205" i="9"/>
  <c r="W205" i="9" s="1"/>
  <c r="U210" i="9"/>
  <c r="W210" i="9" s="1"/>
  <c r="U208" i="9"/>
  <c r="W208" i="9" s="1"/>
  <c r="U204" i="9"/>
  <c r="W204" i="9" s="1"/>
  <c r="W44" i="10"/>
  <c r="W79" i="11"/>
  <c r="W44" i="12"/>
  <c r="W136" i="10"/>
  <c r="X136" i="10" s="1"/>
  <c r="W60" i="8"/>
  <c r="X60" i="8" s="1"/>
  <c r="W135" i="10"/>
  <c r="X135" i="10" s="1"/>
  <c r="W137" i="10"/>
  <c r="X137" i="10" s="1"/>
  <c r="W66" i="8"/>
  <c r="W139" i="10"/>
  <c r="W133" i="10"/>
  <c r="X133" i="10" s="1"/>
  <c r="W69" i="8"/>
  <c r="X69" i="8" s="1"/>
  <c r="V51" i="8"/>
  <c r="W51" i="8" s="1"/>
  <c r="V49" i="8"/>
  <c r="V42" i="8"/>
  <c r="V48" i="8"/>
  <c r="W64" i="8"/>
  <c r="X64" i="8" s="1"/>
  <c r="S13" i="10"/>
  <c r="AL13" i="10" s="1"/>
  <c r="D12" i="10"/>
  <c r="E11" i="10"/>
  <c r="F10" i="10"/>
  <c r="H8" i="10"/>
  <c r="AD8" i="10" s="1"/>
  <c r="I7" i="10"/>
  <c r="AE7" i="10" s="1"/>
  <c r="J6" i="10"/>
  <c r="AF6" i="10" s="1"/>
  <c r="L115" i="10"/>
  <c r="L126" i="10"/>
  <c r="O123" i="10"/>
  <c r="F115" i="9"/>
  <c r="G5" i="10"/>
  <c r="AC5" i="10" s="1"/>
  <c r="G16" i="10"/>
  <c r="AC16" i="10" s="1"/>
  <c r="I14" i="10"/>
  <c r="AE14" i="10" s="1"/>
  <c r="J13" i="10"/>
  <c r="AF13" i="10" s="1"/>
  <c r="K12" i="10"/>
  <c r="AG12" i="10" s="1"/>
  <c r="L11" i="10"/>
  <c r="AH11" i="10" s="1"/>
  <c r="M10" i="10"/>
  <c r="O8" i="10"/>
  <c r="P7" i="10"/>
  <c r="Q6" i="10"/>
  <c r="O5" i="10"/>
  <c r="O16" i="10"/>
  <c r="P15" i="10"/>
  <c r="Q14" i="10"/>
  <c r="R13" i="10"/>
  <c r="S12" i="10"/>
  <c r="AL12" i="10" s="1"/>
  <c r="D11" i="10"/>
  <c r="E10" i="10"/>
  <c r="F9" i="10"/>
  <c r="G8" i="10"/>
  <c r="AC8" i="10" s="1"/>
  <c r="H7" i="10"/>
  <c r="AD7" i="10" s="1"/>
  <c r="I6" i="10"/>
  <c r="AE6" i="10" s="1"/>
  <c r="S115" i="10"/>
  <c r="S126" i="10"/>
  <c r="D125" i="10"/>
  <c r="E124" i="10"/>
  <c r="F123" i="10"/>
  <c r="H121" i="10"/>
  <c r="I120" i="10"/>
  <c r="J119" i="10"/>
  <c r="L117" i="10"/>
  <c r="K115" i="10"/>
  <c r="K126" i="10"/>
  <c r="L125" i="10"/>
  <c r="M124" i="10"/>
  <c r="N123" i="10"/>
  <c r="P121" i="10"/>
  <c r="Q120" i="10"/>
  <c r="R119" i="10"/>
  <c r="S118" i="10"/>
  <c r="AB14" i="14"/>
  <c r="E6" i="9"/>
  <c r="AK9" i="8"/>
  <c r="AB6" i="8"/>
  <c r="AI11" i="8"/>
  <c r="AJ9" i="8"/>
  <c r="AK7" i="8"/>
  <c r="M35" i="12"/>
  <c r="W152" i="11"/>
  <c r="W186" i="12"/>
  <c r="W43" i="10"/>
  <c r="W78" i="11"/>
  <c r="W43" i="12"/>
  <c r="U124" i="9"/>
  <c r="W45" i="14"/>
  <c r="V47" i="8"/>
  <c r="W47" i="8" s="1"/>
  <c r="V45" i="8"/>
  <c r="W45" i="8" s="1"/>
  <c r="V52" i="8"/>
  <c r="W52" i="8" s="1"/>
  <c r="U121" i="9"/>
  <c r="V43" i="8"/>
  <c r="W43" i="8" s="1"/>
  <c r="W138" i="10"/>
  <c r="X138" i="10" s="1"/>
  <c r="V53" i="8"/>
  <c r="W53" i="8" s="1"/>
  <c r="U120" i="9"/>
  <c r="U115" i="9"/>
  <c r="U125" i="9"/>
  <c r="V50" i="8"/>
  <c r="U119" i="9"/>
  <c r="W132" i="10"/>
  <c r="X132" i="10" s="1"/>
  <c r="U117" i="9"/>
  <c r="U123" i="9"/>
  <c r="U126" i="9"/>
  <c r="V5" i="13"/>
  <c r="W5" i="13" s="1"/>
  <c r="W134" i="10"/>
  <c r="X134" i="10" s="1"/>
  <c r="U116" i="9"/>
  <c r="F16" i="10"/>
  <c r="G15" i="10"/>
  <c r="AC15" i="10" s="1"/>
  <c r="I13" i="10"/>
  <c r="AE13" i="10" s="1"/>
  <c r="J12" i="10"/>
  <c r="AF12" i="10" s="1"/>
  <c r="L10" i="10"/>
  <c r="AH10" i="10" s="1"/>
  <c r="M9" i="10"/>
  <c r="N8" i="10"/>
  <c r="O7" i="10"/>
  <c r="P6" i="10"/>
  <c r="R115" i="10"/>
  <c r="D124" i="10"/>
  <c r="H120" i="10"/>
  <c r="I119" i="10"/>
  <c r="J118" i="10"/>
  <c r="K117" i="10"/>
  <c r="M15" i="10"/>
  <c r="AG120" i="9"/>
  <c r="S34" i="10"/>
  <c r="P16" i="10"/>
  <c r="Q15" i="10"/>
  <c r="R14" i="10"/>
  <c r="M125" i="10"/>
  <c r="N124" i="10"/>
  <c r="D7" i="9"/>
  <c r="D8" i="9"/>
  <c r="D12" i="9"/>
  <c r="D14" i="9"/>
  <c r="D16" i="9"/>
  <c r="E14" i="9"/>
  <c r="R16" i="9"/>
  <c r="R15" i="9"/>
  <c r="R14" i="9"/>
  <c r="D117" i="10"/>
  <c r="E116" i="10"/>
  <c r="I52" i="11"/>
  <c r="G5" i="11"/>
  <c r="AC5" i="11" s="1"/>
  <c r="G16" i="11"/>
  <c r="AC16" i="11" s="1"/>
  <c r="I14" i="11"/>
  <c r="AE14" i="11" s="1"/>
  <c r="J13" i="11"/>
  <c r="AF13" i="11" s="1"/>
  <c r="K12" i="11"/>
  <c r="AG12" i="11" s="1"/>
  <c r="L11" i="11"/>
  <c r="AH11" i="11" s="1"/>
  <c r="M10" i="11"/>
  <c r="O8" i="11"/>
  <c r="Q6" i="11"/>
  <c r="K115" i="11"/>
  <c r="K126" i="11"/>
  <c r="L125" i="11"/>
  <c r="N123" i="11"/>
  <c r="P121" i="11"/>
  <c r="Q120" i="11"/>
  <c r="R119" i="11"/>
  <c r="S118" i="11"/>
  <c r="D117" i="11"/>
  <c r="S115" i="11"/>
  <c r="S126" i="11"/>
  <c r="D125" i="11"/>
  <c r="E124" i="11"/>
  <c r="F123" i="11"/>
  <c r="H121" i="11"/>
  <c r="I120" i="11"/>
  <c r="J119" i="11"/>
  <c r="K118" i="11"/>
  <c r="L117" i="11"/>
  <c r="M116" i="11"/>
  <c r="G5" i="12"/>
  <c r="AC5" i="12" s="1"/>
  <c r="G16" i="12"/>
  <c r="AC16" i="12" s="1"/>
  <c r="H15" i="12"/>
  <c r="AD15" i="12" s="1"/>
  <c r="I14" i="12"/>
  <c r="AE14" i="12" s="1"/>
  <c r="J13" i="12"/>
  <c r="AF13" i="12" s="1"/>
  <c r="K12" i="12"/>
  <c r="AG12" i="12" s="1"/>
  <c r="L11" i="12"/>
  <c r="AH11" i="12" s="1"/>
  <c r="M10" i="12"/>
  <c r="N9" i="12"/>
  <c r="O8" i="12"/>
  <c r="P7" i="12"/>
  <c r="Q6" i="12"/>
  <c r="O5" i="12"/>
  <c r="O16" i="12"/>
  <c r="P15" i="12"/>
  <c r="Q14" i="12"/>
  <c r="R13" i="12"/>
  <c r="AK13" i="12" s="1"/>
  <c r="S12" i="12"/>
  <c r="AL12" i="12" s="1"/>
  <c r="D11" i="12"/>
  <c r="E10" i="12"/>
  <c r="F9" i="12"/>
  <c r="G8" i="12"/>
  <c r="AC8" i="12" s="1"/>
  <c r="I6" i="12"/>
  <c r="AE6" i="12" s="1"/>
  <c r="S115" i="12"/>
  <c r="S126" i="12"/>
  <c r="D125" i="12"/>
  <c r="E124" i="12"/>
  <c r="F123" i="12"/>
  <c r="H121" i="12"/>
  <c r="I120" i="12"/>
  <c r="J119" i="12"/>
  <c r="K118" i="12"/>
  <c r="L117" i="12"/>
  <c r="M116" i="12"/>
  <c r="K115" i="12"/>
  <c r="K126" i="12"/>
  <c r="L125" i="12"/>
  <c r="M124" i="12"/>
  <c r="N123" i="12"/>
  <c r="Q120" i="12"/>
  <c r="R119" i="12"/>
  <c r="S118" i="12"/>
  <c r="D117" i="12"/>
  <c r="AB15" i="8"/>
  <c r="N16" i="11"/>
  <c r="O15" i="11"/>
  <c r="P14" i="11"/>
  <c r="Q13" i="11"/>
  <c r="R12" i="11"/>
  <c r="S11" i="11"/>
  <c r="AL11" i="11" s="1"/>
  <c r="F8" i="11"/>
  <c r="H6" i="11"/>
  <c r="AD6" i="11" s="1"/>
  <c r="J126" i="11"/>
  <c r="L124" i="11"/>
  <c r="F5" i="12"/>
  <c r="J12" i="12"/>
  <c r="AF12" i="12" s="1"/>
  <c r="S125" i="12"/>
  <c r="D124" i="12"/>
  <c r="G121" i="12"/>
  <c r="H120" i="12"/>
  <c r="K117" i="12"/>
  <c r="AB13" i="13"/>
  <c r="AJ10" i="13"/>
  <c r="AK8" i="13"/>
  <c r="AI12" i="14"/>
  <c r="AJ10" i="14"/>
  <c r="AK8" i="14"/>
  <c r="AI12" i="8"/>
  <c r="AJ10" i="8"/>
  <c r="AK8" i="8"/>
  <c r="P17" i="14"/>
  <c r="J7" i="9"/>
  <c r="AD7" i="9" s="1"/>
  <c r="J8" i="9"/>
  <c r="AD8" i="9" s="1"/>
  <c r="J9" i="9"/>
  <c r="AD9" i="9" s="1"/>
  <c r="J10" i="9"/>
  <c r="AD10" i="9" s="1"/>
  <c r="J11" i="9"/>
  <c r="AD11" i="9" s="1"/>
  <c r="J12" i="9"/>
  <c r="AD12" i="9" s="1"/>
  <c r="J13" i="9"/>
  <c r="AD13" i="9" s="1"/>
  <c r="J15" i="9"/>
  <c r="AD15" i="9" s="1"/>
  <c r="J16" i="9"/>
  <c r="AD16" i="9" s="1"/>
  <c r="M16" i="9"/>
  <c r="M15" i="9"/>
  <c r="M14" i="9"/>
  <c r="M13" i="9"/>
  <c r="M12" i="9"/>
  <c r="M11" i="9"/>
  <c r="M10" i="9"/>
  <c r="M9" i="9"/>
  <c r="M8" i="9"/>
  <c r="P52" i="11"/>
  <c r="R52" i="11"/>
  <c r="L124" i="9"/>
  <c r="AF124" i="9" s="1"/>
  <c r="N16" i="10"/>
  <c r="O15" i="10"/>
  <c r="E9" i="10"/>
  <c r="F8" i="10"/>
  <c r="G7" i="10"/>
  <c r="AC7" i="10" s="1"/>
  <c r="H6" i="10"/>
  <c r="AD6" i="10" s="1"/>
  <c r="J115" i="10"/>
  <c r="K125" i="10"/>
  <c r="L124" i="10"/>
  <c r="M123" i="10"/>
  <c r="O121" i="10"/>
  <c r="Q119" i="10"/>
  <c r="S117" i="10"/>
  <c r="D116" i="10"/>
  <c r="F16" i="11"/>
  <c r="J12" i="11"/>
  <c r="AF12" i="11" s="1"/>
  <c r="P6" i="11"/>
  <c r="R126" i="11"/>
  <c r="S125" i="11"/>
  <c r="E123" i="11"/>
  <c r="H120" i="11"/>
  <c r="N16" i="12"/>
  <c r="O15" i="12"/>
  <c r="J126" i="12"/>
  <c r="K125" i="12"/>
  <c r="S117" i="12"/>
  <c r="L5" i="10"/>
  <c r="AH5" i="10" s="1"/>
  <c r="L16" i="10"/>
  <c r="AH16" i="10" s="1"/>
  <c r="N14" i="10"/>
  <c r="O13" i="10"/>
  <c r="Q11" i="10"/>
  <c r="R10" i="10"/>
  <c r="S9" i="10"/>
  <c r="AL9" i="10" s="1"/>
  <c r="D8" i="10"/>
  <c r="E7" i="10"/>
  <c r="F6" i="10"/>
  <c r="H115" i="10"/>
  <c r="H126" i="10"/>
  <c r="I125" i="10"/>
  <c r="J124" i="10"/>
  <c r="K123" i="10"/>
  <c r="M121" i="10"/>
  <c r="N120" i="10"/>
  <c r="O119" i="10"/>
  <c r="P118" i="10"/>
  <c r="R116" i="10"/>
  <c r="D5" i="11"/>
  <c r="D16" i="11"/>
  <c r="E15" i="11"/>
  <c r="G13" i="11"/>
  <c r="AC13" i="11" s="1"/>
  <c r="H12" i="11"/>
  <c r="AD12" i="11" s="1"/>
  <c r="Q16" i="9"/>
  <c r="Q15" i="9"/>
  <c r="Q14" i="9"/>
  <c r="S16" i="10"/>
  <c r="AL16" i="10" s="1"/>
  <c r="D15" i="10"/>
  <c r="G12" i="10"/>
  <c r="AC12" i="10" s="1"/>
  <c r="H11" i="10"/>
  <c r="AD11" i="10" s="1"/>
  <c r="I10" i="10"/>
  <c r="AE10" i="10" s="1"/>
  <c r="U152" i="9"/>
  <c r="V152" i="9" s="1"/>
  <c r="U159" i="9"/>
  <c r="V159" i="9" s="1"/>
  <c r="W77" i="12"/>
  <c r="U156" i="9"/>
  <c r="U150" i="9"/>
  <c r="V150" i="9" s="1"/>
  <c r="U155" i="9"/>
  <c r="V155" i="9" s="1"/>
  <c r="U149" i="9"/>
  <c r="V149" i="9" s="1"/>
  <c r="U157" i="9"/>
  <c r="V157" i="9" s="1"/>
  <c r="W185" i="11"/>
  <c r="U151" i="9"/>
  <c r="V151" i="9" s="1"/>
  <c r="U153" i="9"/>
  <c r="V153" i="9" s="1"/>
  <c r="W142" i="11"/>
  <c r="X142" i="11" s="1"/>
  <c r="W143" i="11"/>
  <c r="X143" i="11" s="1"/>
  <c r="W141" i="11"/>
  <c r="X141" i="11" s="1"/>
  <c r="W133" i="11"/>
  <c r="X133" i="11" s="1"/>
  <c r="W136" i="11"/>
  <c r="X136" i="11" s="1"/>
  <c r="W132" i="11"/>
  <c r="X132" i="11" s="1"/>
  <c r="W139" i="11"/>
  <c r="W135" i="11"/>
  <c r="X135" i="11" s="1"/>
  <c r="W134" i="11"/>
  <c r="X134" i="11" s="1"/>
  <c r="W137" i="11"/>
  <c r="X137" i="11" s="1"/>
  <c r="W140" i="11"/>
  <c r="X140" i="11" s="1"/>
  <c r="L119" i="9"/>
  <c r="AF119" i="9" s="1"/>
  <c r="L6" i="9"/>
  <c r="AF6" i="9" s="1"/>
  <c r="L7" i="9"/>
  <c r="AF7" i="9" s="1"/>
  <c r="L8" i="9"/>
  <c r="AF8" i="9" s="1"/>
  <c r="L9" i="9"/>
  <c r="AF9" i="9" s="1"/>
  <c r="L10" i="9"/>
  <c r="AF10" i="9" s="1"/>
  <c r="L11" i="9"/>
  <c r="AF11" i="9" s="1"/>
  <c r="L12" i="9"/>
  <c r="AF12" i="9" s="1"/>
  <c r="L14" i="9"/>
  <c r="AF14" i="9" s="1"/>
  <c r="L15" i="9"/>
  <c r="AF15" i="9" s="1"/>
  <c r="L16" i="9"/>
  <c r="AF16" i="9" s="1"/>
  <c r="L5" i="9"/>
  <c r="AF5" i="9" s="1"/>
  <c r="K16" i="9"/>
  <c r="AE16" i="9" s="1"/>
  <c r="K15" i="9"/>
  <c r="AE15" i="9" s="1"/>
  <c r="K14" i="9"/>
  <c r="AE14" i="9" s="1"/>
  <c r="K13" i="9"/>
  <c r="AE13" i="9" s="1"/>
  <c r="K9" i="9"/>
  <c r="AE9" i="9" s="1"/>
  <c r="M5" i="10"/>
  <c r="M16" i="10"/>
  <c r="N15" i="10"/>
  <c r="P13" i="10"/>
  <c r="Q12" i="10"/>
  <c r="S10" i="10"/>
  <c r="AL10" i="10" s="1"/>
  <c r="E8" i="10"/>
  <c r="F7" i="10"/>
  <c r="G6" i="10"/>
  <c r="AC6" i="10" s="1"/>
  <c r="N121" i="11"/>
  <c r="P119" i="11"/>
  <c r="Q118" i="11"/>
  <c r="R117" i="11"/>
  <c r="F15" i="12"/>
  <c r="G14" i="12"/>
  <c r="AC14" i="12" s="1"/>
  <c r="H13" i="12"/>
  <c r="AD13" i="12" s="1"/>
  <c r="I12" i="12"/>
  <c r="AE12" i="12" s="1"/>
  <c r="M8" i="12"/>
  <c r="N7" i="12"/>
  <c r="M5" i="12"/>
  <c r="M16" i="12"/>
  <c r="Q12" i="12"/>
  <c r="R11" i="12"/>
  <c r="G6" i="12"/>
  <c r="AC6" i="12" s="1"/>
  <c r="N126" i="11"/>
  <c r="O125" i="11"/>
  <c r="P124" i="11"/>
  <c r="Q123" i="11"/>
  <c r="S121" i="11"/>
  <c r="D120" i="11"/>
  <c r="E119" i="11"/>
  <c r="G117" i="11"/>
  <c r="H116" i="11"/>
  <c r="R5" i="12"/>
  <c r="R16" i="12"/>
  <c r="D14" i="12"/>
  <c r="H10" i="12"/>
  <c r="AD10" i="12" s="1"/>
  <c r="J8" i="12"/>
  <c r="AF8" i="12" s="1"/>
  <c r="K7" i="12"/>
  <c r="AG7" i="12" s="1"/>
  <c r="L6" i="12"/>
  <c r="AH6" i="12" s="1"/>
  <c r="N5" i="9"/>
  <c r="AG5" i="9" s="1"/>
  <c r="N8" i="11"/>
  <c r="E9" i="12"/>
  <c r="O121" i="12"/>
  <c r="S5" i="9"/>
  <c r="AJ5" i="9" s="1"/>
  <c r="R13" i="9"/>
  <c r="R12" i="9"/>
  <c r="R11" i="9"/>
  <c r="R10" i="9"/>
  <c r="R9" i="9"/>
  <c r="D5" i="10"/>
  <c r="D16" i="10"/>
  <c r="E15" i="10"/>
  <c r="F14" i="10"/>
  <c r="G13" i="10"/>
  <c r="AC13" i="10" s="1"/>
  <c r="I11" i="10"/>
  <c r="AE11" i="10" s="1"/>
  <c r="J10" i="10"/>
  <c r="AF10" i="10" s="1"/>
  <c r="K9" i="10"/>
  <c r="AG9" i="10" s="1"/>
  <c r="L8" i="10"/>
  <c r="AH8" i="10" s="1"/>
  <c r="M7" i="10"/>
  <c r="Q12" i="9"/>
  <c r="Q11" i="9"/>
  <c r="Q9" i="9"/>
  <c r="K8" i="10"/>
  <c r="AG8" i="10" s="1"/>
  <c r="L7" i="10"/>
  <c r="AH7" i="10" s="1"/>
  <c r="X138" i="11"/>
  <c r="L115" i="9"/>
  <c r="AF115" i="9" s="1"/>
  <c r="K126" i="9"/>
  <c r="AE126" i="9" s="1"/>
  <c r="K123" i="9"/>
  <c r="AE123" i="9" s="1"/>
  <c r="I52" i="12"/>
  <c r="H52" i="12"/>
  <c r="M7" i="9"/>
  <c r="Z5" i="9"/>
  <c r="N35" i="12"/>
  <c r="K8" i="9"/>
  <c r="AE8" i="9" s="1"/>
  <c r="K10" i="9"/>
  <c r="AE10" i="9" s="1"/>
  <c r="K11" i="9"/>
  <c r="AE11" i="9" s="1"/>
  <c r="K12" i="9"/>
  <c r="AE12" i="9" s="1"/>
  <c r="W150" i="11"/>
  <c r="N12" i="12"/>
  <c r="P10" i="12"/>
  <c r="AJ10" i="12" s="1"/>
  <c r="Q9" i="12"/>
  <c r="R8" i="12"/>
  <c r="S7" i="12"/>
  <c r="AL7" i="12" s="1"/>
  <c r="D6" i="12"/>
  <c r="M126" i="11"/>
  <c r="N125" i="11"/>
  <c r="O124" i="11"/>
  <c r="P123" i="11"/>
  <c r="R121" i="11"/>
  <c r="S120" i="11"/>
  <c r="F117" i="11"/>
  <c r="G116" i="11"/>
  <c r="Q5" i="12"/>
  <c r="Q16" i="12"/>
  <c r="R15" i="12"/>
  <c r="AK15" i="12" s="1"/>
  <c r="S14" i="12"/>
  <c r="AL14" i="12" s="1"/>
  <c r="E12" i="12"/>
  <c r="G10" i="12"/>
  <c r="AC10" i="12" s="1"/>
  <c r="H9" i="12"/>
  <c r="AD9" i="12" s="1"/>
  <c r="K6" i="12"/>
  <c r="AG6" i="12" s="1"/>
  <c r="P16" i="11"/>
  <c r="R14" i="11"/>
  <c r="S13" i="11"/>
  <c r="AL13" i="11" s="1"/>
  <c r="D12" i="11"/>
  <c r="E11" i="11"/>
  <c r="F10" i="11"/>
  <c r="G9" i="11"/>
  <c r="AC9" i="11" s="1"/>
  <c r="I7" i="11"/>
  <c r="AE7" i="11" s="1"/>
  <c r="J6" i="11"/>
  <c r="AF6" i="11" s="1"/>
  <c r="N9" i="11"/>
  <c r="P15" i="11"/>
  <c r="Q14" i="11"/>
  <c r="R13" i="11"/>
  <c r="S12" i="11"/>
  <c r="AL12" i="11" s="1"/>
  <c r="D11" i="11"/>
  <c r="E10" i="11"/>
  <c r="I6" i="11"/>
  <c r="AE6" i="11" s="1"/>
  <c r="H7" i="12"/>
  <c r="AD7" i="12" s="1"/>
  <c r="P121" i="12"/>
  <c r="I115" i="10"/>
  <c r="I126" i="10"/>
  <c r="J125" i="10"/>
  <c r="K124" i="10"/>
  <c r="L123" i="10"/>
  <c r="N121" i="10"/>
  <c r="O120" i="10"/>
  <c r="P119" i="10"/>
  <c r="Q118" i="10"/>
  <c r="R117" i="10"/>
  <c r="Q115" i="10"/>
  <c r="D123" i="10"/>
  <c r="G120" i="10"/>
  <c r="I118" i="10"/>
  <c r="K116" i="10"/>
  <c r="C34" i="11"/>
  <c r="E16" i="11"/>
  <c r="F15" i="11"/>
  <c r="G14" i="11"/>
  <c r="AC14" i="11" s="1"/>
  <c r="H13" i="11"/>
  <c r="AD13" i="11" s="1"/>
  <c r="I12" i="11"/>
  <c r="AE12" i="11" s="1"/>
  <c r="J11" i="11"/>
  <c r="AF11" i="11" s="1"/>
  <c r="K10" i="11"/>
  <c r="AG10" i="11" s="1"/>
  <c r="L9" i="11"/>
  <c r="AH9" i="11" s="1"/>
  <c r="M8" i="11"/>
  <c r="N7" i="11"/>
  <c r="O6" i="11"/>
  <c r="R8" i="9"/>
  <c r="R7" i="9"/>
  <c r="R6" i="9"/>
  <c r="P126" i="10"/>
  <c r="Q125" i="10"/>
  <c r="R124" i="10"/>
  <c r="S123" i="10"/>
  <c r="F120" i="10"/>
  <c r="G119" i="10"/>
  <c r="H118" i="10"/>
  <c r="J116" i="10"/>
  <c r="L5" i="11"/>
  <c r="AH5" i="11" s="1"/>
  <c r="L16" i="11"/>
  <c r="AH16" i="11" s="1"/>
  <c r="M15" i="11"/>
  <c r="N14" i="11"/>
  <c r="O13" i="11"/>
  <c r="P12" i="11"/>
  <c r="R10" i="11"/>
  <c r="D8" i="11"/>
  <c r="E7" i="11"/>
  <c r="F6" i="11"/>
  <c r="H126" i="11"/>
  <c r="I125" i="11"/>
  <c r="J124" i="11"/>
  <c r="K123" i="11"/>
  <c r="M121" i="11"/>
  <c r="O119" i="11"/>
  <c r="P118" i="11"/>
  <c r="Q117" i="11"/>
  <c r="L5" i="12"/>
  <c r="AH5" i="12" s="1"/>
  <c r="L16" i="12"/>
  <c r="AH16" i="12" s="1"/>
  <c r="N14" i="12"/>
  <c r="O13" i="12"/>
  <c r="Q11" i="12"/>
  <c r="R10" i="12"/>
  <c r="S9" i="12"/>
  <c r="AL9" i="12" s="1"/>
  <c r="D8" i="12"/>
  <c r="E7" i="12"/>
  <c r="F6" i="12"/>
  <c r="D5" i="12"/>
  <c r="D16" i="12"/>
  <c r="E15" i="12"/>
  <c r="F14" i="12"/>
  <c r="G13" i="12"/>
  <c r="AC13" i="12" s="1"/>
  <c r="I11" i="12"/>
  <c r="AE11" i="12" s="1"/>
  <c r="J10" i="12"/>
  <c r="AF10" i="12" s="1"/>
  <c r="K9" i="12"/>
  <c r="AG9" i="12" s="1"/>
  <c r="L8" i="12"/>
  <c r="AH8" i="12" s="1"/>
  <c r="M7" i="12"/>
  <c r="N6" i="12"/>
  <c r="H126" i="12"/>
  <c r="I125" i="12"/>
  <c r="J124" i="12"/>
  <c r="K123" i="12"/>
  <c r="M121" i="12"/>
  <c r="N120" i="12"/>
  <c r="O119" i="12"/>
  <c r="P118" i="12"/>
  <c r="Q117" i="12"/>
  <c r="R116" i="12"/>
  <c r="H118" i="12"/>
  <c r="F51" i="9"/>
  <c r="Q7" i="9"/>
  <c r="AI121" i="9"/>
  <c r="C34" i="10"/>
  <c r="C35" i="10" s="1"/>
  <c r="M6" i="10"/>
  <c r="O115" i="10"/>
  <c r="O126" i="10"/>
  <c r="P125" i="10"/>
  <c r="Q124" i="10"/>
  <c r="L52" i="11"/>
  <c r="M52" i="11"/>
  <c r="K87" i="11"/>
  <c r="K16" i="11"/>
  <c r="AG16" i="11" s="1"/>
  <c r="L15" i="11"/>
  <c r="AH15" i="11" s="1"/>
  <c r="M14" i="11"/>
  <c r="N13" i="11"/>
  <c r="P11" i="11"/>
  <c r="Q10" i="11"/>
  <c r="S8" i="11"/>
  <c r="AL8" i="11" s="1"/>
  <c r="D87" i="11"/>
  <c r="E6" i="11"/>
  <c r="G115" i="11"/>
  <c r="H125" i="11"/>
  <c r="I124" i="11"/>
  <c r="J123" i="11"/>
  <c r="L121" i="11"/>
  <c r="N119" i="11"/>
  <c r="O52" i="12"/>
  <c r="D52" i="12"/>
  <c r="S5" i="12"/>
  <c r="AL5" i="12" s="1"/>
  <c r="S16" i="12"/>
  <c r="AL16" i="12" s="1"/>
  <c r="D15" i="12"/>
  <c r="F13" i="12"/>
  <c r="G12" i="12"/>
  <c r="AC12" i="12" s="1"/>
  <c r="H11" i="12"/>
  <c r="AD11" i="12" s="1"/>
  <c r="I10" i="12"/>
  <c r="AE10" i="12" s="1"/>
  <c r="J9" i="12"/>
  <c r="AF9" i="12" s="1"/>
  <c r="K8" i="12"/>
  <c r="AG8" i="12" s="1"/>
  <c r="L7" i="12"/>
  <c r="AH7" i="12" s="1"/>
  <c r="E120" i="12"/>
  <c r="W184" i="12"/>
  <c r="R35" i="12"/>
  <c r="U138" i="9"/>
  <c r="W138" i="9" s="1"/>
  <c r="U140" i="9"/>
  <c r="W140" i="9" s="1"/>
  <c r="W44" i="13"/>
  <c r="W44" i="14"/>
  <c r="U142" i="9"/>
  <c r="W142" i="9" s="1"/>
  <c r="U132" i="9"/>
  <c r="W132" i="9" s="1"/>
  <c r="W62" i="8"/>
  <c r="X62" i="8" s="1"/>
  <c r="U134" i="9"/>
  <c r="W134" i="9" s="1"/>
  <c r="W68" i="8"/>
  <c r="X68" i="8" s="1"/>
  <c r="U136" i="9"/>
  <c r="W136" i="9" s="1"/>
  <c r="U135" i="9"/>
  <c r="W135" i="9" s="1"/>
  <c r="U139" i="9"/>
  <c r="W67" i="8"/>
  <c r="U143" i="9"/>
  <c r="W143" i="9" s="1"/>
  <c r="U137" i="9"/>
  <c r="W137" i="9" s="1"/>
  <c r="W208" i="12"/>
  <c r="X208" i="12" s="1"/>
  <c r="W203" i="11"/>
  <c r="X203" i="11" s="1"/>
  <c r="W132" i="12"/>
  <c r="X132" i="12" s="1"/>
  <c r="W205" i="12"/>
  <c r="X205" i="12" s="1"/>
  <c r="W211" i="11"/>
  <c r="X211" i="11" s="1"/>
  <c r="W70" i="8"/>
  <c r="X70" i="8" s="1"/>
  <c r="W138" i="12"/>
  <c r="X138" i="12" s="1"/>
  <c r="W207" i="11"/>
  <c r="W207" i="12"/>
  <c r="U74" i="9"/>
  <c r="W140" i="10"/>
  <c r="X140" i="10" s="1"/>
  <c r="U133" i="9"/>
  <c r="W133" i="9" s="1"/>
  <c r="U158" i="9"/>
  <c r="V158" i="9" s="1"/>
  <c r="W205" i="11"/>
  <c r="X205" i="11" s="1"/>
  <c r="W65" i="8"/>
  <c r="X65" i="8" s="1"/>
  <c r="U83" i="9"/>
  <c r="U82" i="9"/>
  <c r="W134" i="12"/>
  <c r="X134" i="12" s="1"/>
  <c r="W142" i="10"/>
  <c r="X142" i="10" s="1"/>
  <c r="W208" i="10"/>
  <c r="X208" i="10" s="1"/>
  <c r="W169" i="11"/>
  <c r="X169" i="11" s="1"/>
  <c r="W175" i="10"/>
  <c r="X175" i="10" s="1"/>
  <c r="W143" i="12"/>
  <c r="X143" i="12" s="1"/>
  <c r="W200" i="12"/>
  <c r="X200" i="12" s="1"/>
  <c r="W208" i="11"/>
  <c r="X208" i="11" s="1"/>
  <c r="U80" i="9"/>
  <c r="W203" i="12"/>
  <c r="X203" i="12" s="1"/>
  <c r="U203" i="9"/>
  <c r="W203" i="9" s="1"/>
  <c r="W133" i="12"/>
  <c r="X133" i="12" s="1"/>
  <c r="W174" i="10"/>
  <c r="X174" i="10" s="1"/>
  <c r="U118" i="9"/>
  <c r="V46" i="8"/>
  <c r="W46" i="8" s="1"/>
  <c r="W200" i="10"/>
  <c r="X200" i="10" s="1"/>
  <c r="W167" i="11"/>
  <c r="X167" i="11" s="1"/>
  <c r="W168" i="10"/>
  <c r="X168" i="10" s="1"/>
  <c r="W135" i="12"/>
  <c r="X135" i="12" s="1"/>
  <c r="U75" i="9"/>
  <c r="W210" i="11"/>
  <c r="X210" i="11" s="1"/>
  <c r="W137" i="12"/>
  <c r="X137" i="12" s="1"/>
  <c r="W206" i="11"/>
  <c r="X206" i="11" s="1"/>
  <c r="W61" i="8"/>
  <c r="X61" i="8" s="1"/>
  <c r="W59" i="8"/>
  <c r="X59" i="8" s="1"/>
  <c r="W209" i="11"/>
  <c r="X209" i="11" s="1"/>
  <c r="W200" i="11"/>
  <c r="X200" i="11" s="1"/>
  <c r="W201" i="11"/>
  <c r="X201" i="11" s="1"/>
  <c r="W141" i="12"/>
  <c r="X141" i="12" s="1"/>
  <c r="W201" i="12"/>
  <c r="X201" i="12" s="1"/>
  <c r="W150" i="10"/>
  <c r="W6" i="14"/>
  <c r="W6" i="8"/>
  <c r="W136" i="12"/>
  <c r="X136" i="12" s="1"/>
  <c r="W204" i="12"/>
  <c r="X204" i="12" s="1"/>
  <c r="W140" i="12"/>
  <c r="X140" i="12" s="1"/>
  <c r="W142" i="12"/>
  <c r="X142" i="12" s="1"/>
  <c r="F87" i="12"/>
  <c r="D7" i="11"/>
  <c r="W211" i="9"/>
  <c r="C34" i="9"/>
  <c r="C35" i="9" s="1"/>
  <c r="F34" i="9"/>
  <c r="G34" i="9"/>
  <c r="K11" i="10"/>
  <c r="AG11" i="10" s="1"/>
  <c r="O121" i="11"/>
  <c r="P120" i="11"/>
  <c r="AB13" i="14"/>
  <c r="E86" i="10"/>
  <c r="Q117" i="10"/>
  <c r="M6" i="11"/>
  <c r="G87" i="12"/>
  <c r="Q116" i="9"/>
  <c r="AI116" i="9" s="1"/>
  <c r="I12" i="10"/>
  <c r="AE12" i="10" s="1"/>
  <c r="Q115" i="12"/>
  <c r="D123" i="12"/>
  <c r="G120" i="12"/>
  <c r="H119" i="12"/>
  <c r="I118" i="12"/>
  <c r="I115" i="12"/>
  <c r="I126" i="12"/>
  <c r="J125" i="12"/>
  <c r="K124" i="12"/>
  <c r="L123" i="12"/>
  <c r="N121" i="12"/>
  <c r="O120" i="12"/>
  <c r="P119" i="12"/>
  <c r="Q118" i="12"/>
  <c r="AK16" i="14"/>
  <c r="K34" i="9"/>
  <c r="R116" i="11"/>
  <c r="P115" i="12"/>
  <c r="P126" i="12"/>
  <c r="I117" i="12"/>
  <c r="N52" i="11"/>
  <c r="R123" i="10"/>
  <c r="M120" i="11"/>
  <c r="P117" i="11"/>
  <c r="Q116" i="11"/>
  <c r="L15" i="12"/>
  <c r="AH15" i="12" s="1"/>
  <c r="Q87" i="12"/>
  <c r="R9" i="12"/>
  <c r="C87" i="12"/>
  <c r="R5" i="9"/>
  <c r="AI5" i="9" s="1"/>
  <c r="F12" i="9"/>
  <c r="J86" i="10"/>
  <c r="O87" i="12"/>
  <c r="O17" i="14"/>
  <c r="G52" i="11"/>
  <c r="S6" i="9"/>
  <c r="AJ6" i="9" s="1"/>
  <c r="S7" i="9"/>
  <c r="AJ7" i="9" s="1"/>
  <c r="I87" i="12"/>
  <c r="AB8" i="13"/>
  <c r="AI5" i="14"/>
  <c r="AI16" i="14"/>
  <c r="E87" i="11"/>
  <c r="S8" i="9"/>
  <c r="AJ8" i="9" s="1"/>
  <c r="S11" i="9"/>
  <c r="AJ11" i="9" s="1"/>
  <c r="L7" i="11"/>
  <c r="AH7" i="11" s="1"/>
  <c r="S12" i="9"/>
  <c r="AJ12" i="9" s="1"/>
  <c r="S13" i="9"/>
  <c r="AJ13" i="9" s="1"/>
  <c r="AK10" i="13"/>
  <c r="S87" i="11"/>
  <c r="Q13" i="9"/>
  <c r="N87" i="11"/>
  <c r="AJ11" i="13"/>
  <c r="X177" i="10"/>
  <c r="AI12" i="13"/>
  <c r="AI11" i="13"/>
  <c r="K5" i="11"/>
  <c r="AG5" i="11" s="1"/>
  <c r="Q115" i="9"/>
  <c r="AI115" i="9" s="1"/>
  <c r="P126" i="9"/>
  <c r="D34" i="10"/>
  <c r="E34" i="10"/>
  <c r="F34" i="10"/>
  <c r="G34" i="10"/>
  <c r="J16" i="10"/>
  <c r="AF16" i="10" s="1"/>
  <c r="K15" i="10"/>
  <c r="AG15" i="10" s="1"/>
  <c r="L14" i="10"/>
  <c r="AH14" i="10" s="1"/>
  <c r="N12" i="10"/>
  <c r="O11" i="10"/>
  <c r="Q9" i="10"/>
  <c r="R8" i="10"/>
  <c r="S7" i="10"/>
  <c r="AL7" i="10" s="1"/>
  <c r="R16" i="10"/>
  <c r="AK16" i="10" s="1"/>
  <c r="S15" i="10"/>
  <c r="AL15" i="10" s="1"/>
  <c r="D14" i="11"/>
  <c r="F126" i="12"/>
  <c r="G125" i="12"/>
  <c r="H124" i="12"/>
  <c r="L120" i="12"/>
  <c r="M119" i="12"/>
  <c r="O117" i="12"/>
  <c r="AI10" i="13"/>
  <c r="S52" i="11"/>
  <c r="I51" i="9"/>
  <c r="O15" i="9"/>
  <c r="AH15" i="9" s="1"/>
  <c r="O14" i="9"/>
  <c r="AH14" i="9" s="1"/>
  <c r="O13" i="9"/>
  <c r="AH13" i="9" s="1"/>
  <c r="O12" i="9"/>
  <c r="AH12" i="9" s="1"/>
  <c r="O11" i="9"/>
  <c r="O9" i="9"/>
  <c r="AH9" i="9" s="1"/>
  <c r="O8" i="9"/>
  <c r="AH8" i="9" s="1"/>
  <c r="O7" i="9"/>
  <c r="AH7" i="9" s="1"/>
  <c r="O6" i="9"/>
  <c r="AH6" i="9" s="1"/>
  <c r="Q86" i="10"/>
  <c r="E126" i="10"/>
  <c r="G124" i="10"/>
  <c r="H123" i="10"/>
  <c r="K120" i="10"/>
  <c r="L119" i="10"/>
  <c r="M118" i="10"/>
  <c r="O116" i="10"/>
  <c r="E126" i="12"/>
  <c r="F125" i="12"/>
  <c r="G124" i="12"/>
  <c r="D52" i="11"/>
  <c r="N15" i="9"/>
  <c r="N14" i="9"/>
  <c r="N13" i="9"/>
  <c r="N12" i="9"/>
  <c r="N10" i="9"/>
  <c r="N9" i="9"/>
  <c r="N8" i="9"/>
  <c r="N7" i="9"/>
  <c r="C70" i="10"/>
  <c r="D115" i="10"/>
  <c r="D126" i="10"/>
  <c r="G123" i="10"/>
  <c r="J120" i="10"/>
  <c r="L118" i="10"/>
  <c r="M117" i="10"/>
  <c r="S119" i="11"/>
  <c r="D115" i="12"/>
  <c r="K34" i="10"/>
  <c r="N9" i="10"/>
  <c r="K118" i="10"/>
  <c r="M116" i="10"/>
  <c r="W63" i="14"/>
  <c r="X63" i="14" s="1"/>
  <c r="W59" i="14"/>
  <c r="X59" i="14" s="1"/>
  <c r="V11" i="13"/>
  <c r="U188" i="9"/>
  <c r="V188" i="9" s="1"/>
  <c r="V10" i="13"/>
  <c r="W143" i="10"/>
  <c r="X143" i="10" s="1"/>
  <c r="V15" i="13"/>
  <c r="W15" i="13" s="1"/>
  <c r="W66" i="14"/>
  <c r="X176" i="11"/>
  <c r="W64" i="14"/>
  <c r="X64" i="14" s="1"/>
  <c r="V13" i="13"/>
  <c r="W13" i="13" s="1"/>
  <c r="W65" i="14"/>
  <c r="X65" i="14" s="1"/>
  <c r="V154" i="9"/>
  <c r="W70" i="14"/>
  <c r="X70" i="14" s="1"/>
  <c r="U192" i="9"/>
  <c r="V192" i="9" s="1"/>
  <c r="U191" i="9"/>
  <c r="V191" i="9" s="1"/>
  <c r="V12" i="13"/>
  <c r="W12" i="13" s="1"/>
  <c r="U186" i="9"/>
  <c r="V186" i="9" s="1"/>
  <c r="U183" i="9"/>
  <c r="V183" i="9" s="1"/>
  <c r="W68" i="14"/>
  <c r="X68" i="14" s="1"/>
  <c r="W67" i="14"/>
  <c r="U184" i="9"/>
  <c r="V184" i="9" s="1"/>
  <c r="V9" i="13"/>
  <c r="V14" i="13"/>
  <c r="W14" i="13" s="1"/>
  <c r="V6" i="13"/>
  <c r="W6" i="13" s="1"/>
  <c r="W69" i="14"/>
  <c r="X69" i="14" s="1"/>
  <c r="V16" i="13"/>
  <c r="W16" i="13" s="1"/>
  <c r="U193" i="9"/>
  <c r="V193" i="9" s="1"/>
  <c r="V8" i="13"/>
  <c r="W8" i="13" s="1"/>
  <c r="U187" i="9"/>
  <c r="V187" i="9" s="1"/>
  <c r="U194" i="9"/>
  <c r="V194" i="9" s="1"/>
  <c r="U185" i="9"/>
  <c r="V185" i="9" s="1"/>
  <c r="W141" i="9"/>
  <c r="X175" i="12"/>
  <c r="U189" i="9"/>
  <c r="V189" i="9" s="1"/>
  <c r="W62" i="14"/>
  <c r="X62" i="14" s="1"/>
  <c r="W149" i="10"/>
  <c r="W149" i="12"/>
  <c r="W61" i="14"/>
  <c r="X61" i="14" s="1"/>
  <c r="N51" i="9"/>
  <c r="N6" i="9"/>
  <c r="AB15" i="14"/>
  <c r="L17" i="14"/>
  <c r="AH7" i="14"/>
  <c r="AH17" i="14" s="1"/>
  <c r="G17" i="8"/>
  <c r="G18" i="8" s="1"/>
  <c r="AC12" i="8"/>
  <c r="AB12" i="9"/>
  <c r="R125" i="12"/>
  <c r="S124" i="12"/>
  <c r="F17" i="14"/>
  <c r="S8" i="12"/>
  <c r="AL8" i="12" s="1"/>
  <c r="S87" i="12"/>
  <c r="D87" i="12"/>
  <c r="D7" i="12"/>
  <c r="E6" i="12"/>
  <c r="E87" i="12"/>
  <c r="F115" i="11"/>
  <c r="N115" i="11"/>
  <c r="S15" i="12"/>
  <c r="AL15" i="12" s="1"/>
  <c r="S52" i="12"/>
  <c r="C52" i="12"/>
  <c r="W50" i="12"/>
  <c r="N34" i="9"/>
  <c r="C104" i="11"/>
  <c r="C105" i="11" s="1"/>
  <c r="M115" i="11"/>
  <c r="F52" i="12"/>
  <c r="C69" i="12"/>
  <c r="O34" i="9"/>
  <c r="P87" i="11"/>
  <c r="P5" i="11"/>
  <c r="C87" i="11"/>
  <c r="W82" i="11"/>
  <c r="F9" i="11"/>
  <c r="F87" i="11"/>
  <c r="G87" i="11"/>
  <c r="G8" i="11"/>
  <c r="H7" i="11"/>
  <c r="AD7" i="11" s="1"/>
  <c r="H87" i="11"/>
  <c r="S116" i="10"/>
  <c r="E5" i="11"/>
  <c r="E52" i="11"/>
  <c r="C69" i="11"/>
  <c r="N6" i="10"/>
  <c r="N86" i="10"/>
  <c r="W40" i="11"/>
  <c r="C52" i="11"/>
  <c r="F52" i="11"/>
  <c r="F14" i="11"/>
  <c r="E6" i="10"/>
  <c r="F13" i="10"/>
  <c r="F86" i="10"/>
  <c r="J51" i="9"/>
  <c r="AH123" i="9"/>
  <c r="J5" i="10"/>
  <c r="W42" i="10"/>
  <c r="D6" i="10"/>
  <c r="R86" i="10"/>
  <c r="R5" i="10"/>
  <c r="H16" i="9"/>
  <c r="AB16" i="9" s="1"/>
  <c r="H51" i="9"/>
  <c r="AH118" i="9"/>
  <c r="O5" i="9"/>
  <c r="AH5" i="9" s="1"/>
  <c r="N11" i="9"/>
  <c r="V79" i="9"/>
  <c r="O115" i="9"/>
  <c r="AH115" i="9" s="1"/>
  <c r="N126" i="9"/>
  <c r="K5" i="9"/>
  <c r="K51" i="9"/>
  <c r="M6" i="9"/>
  <c r="M51" i="9"/>
  <c r="AB14" i="8"/>
  <c r="F17" i="8"/>
  <c r="F18" i="8" s="1"/>
  <c r="AI6" i="8"/>
  <c r="L34" i="9"/>
  <c r="D121" i="10"/>
  <c r="E120" i="10"/>
  <c r="F119" i="10"/>
  <c r="G118" i="10"/>
  <c r="H117" i="10"/>
  <c r="I116" i="10"/>
  <c r="S6" i="12"/>
  <c r="AL6" i="12" s="1"/>
  <c r="AG17" i="14"/>
  <c r="AK16" i="8"/>
  <c r="AK15" i="8"/>
  <c r="AB13" i="8"/>
  <c r="AF17" i="8"/>
  <c r="AF18" i="8" s="1"/>
  <c r="L17" i="8"/>
  <c r="L18" i="8" s="1"/>
  <c r="M34" i="9"/>
  <c r="S34" i="9"/>
  <c r="H9" i="10"/>
  <c r="AD9" i="10" s="1"/>
  <c r="N115" i="10"/>
  <c r="N126" i="10"/>
  <c r="O125" i="10"/>
  <c r="P124" i="10"/>
  <c r="D120" i="10"/>
  <c r="E119" i="10"/>
  <c r="G117" i="10"/>
  <c r="AB10" i="14"/>
  <c r="I17" i="14"/>
  <c r="J17" i="14"/>
  <c r="S34" i="14"/>
  <c r="L116" i="9"/>
  <c r="AF116" i="9" s="1"/>
  <c r="M115" i="10"/>
  <c r="M126" i="10"/>
  <c r="N125" i="10"/>
  <c r="O124" i="10"/>
  <c r="P123" i="10"/>
  <c r="Q11" i="11"/>
  <c r="S17" i="14"/>
  <c r="G52" i="12"/>
  <c r="J34" i="9"/>
  <c r="K121" i="9"/>
  <c r="AE121" i="9" s="1"/>
  <c r="K120" i="9"/>
  <c r="AE120" i="9" s="1"/>
  <c r="K119" i="9"/>
  <c r="AE119" i="9" s="1"/>
  <c r="K118" i="9"/>
  <c r="AE118" i="9" s="1"/>
  <c r="K117" i="9"/>
  <c r="AE117" i="9" s="1"/>
  <c r="K116" i="9"/>
  <c r="AE116" i="9" s="1"/>
  <c r="Q15" i="11"/>
  <c r="O12" i="11"/>
  <c r="K11" i="12"/>
  <c r="AG11" i="12" s="1"/>
  <c r="AB10" i="13"/>
  <c r="AJ15" i="14"/>
  <c r="E52" i="12"/>
  <c r="I34" i="9"/>
  <c r="N16" i="9"/>
  <c r="I14" i="9"/>
  <c r="AC14" i="9" s="1"/>
  <c r="J126" i="9"/>
  <c r="AD126" i="9" s="1"/>
  <c r="J125" i="9"/>
  <c r="AD125" i="9" s="1"/>
  <c r="J124" i="9"/>
  <c r="AD124" i="9" s="1"/>
  <c r="J123" i="9"/>
  <c r="AD123" i="9" s="1"/>
  <c r="J121" i="9"/>
  <c r="AD121" i="9" s="1"/>
  <c r="M86" i="10"/>
  <c r="S11" i="10"/>
  <c r="AL11" i="10" s="1"/>
  <c r="O16" i="11"/>
  <c r="J11" i="12"/>
  <c r="AF11" i="12" s="1"/>
  <c r="I34" i="14"/>
  <c r="R34" i="9"/>
  <c r="C39" i="9"/>
  <c r="V39" i="9" s="1"/>
  <c r="C40" i="9"/>
  <c r="V40" i="9" s="1"/>
  <c r="J115" i="9"/>
  <c r="AD115" i="9" s="1"/>
  <c r="I126" i="9"/>
  <c r="AC126" i="9" s="1"/>
  <c r="H12" i="10"/>
  <c r="AD12" i="10" s="1"/>
  <c r="L86" i="10"/>
  <c r="R11" i="10"/>
  <c r="I87" i="11"/>
  <c r="K16" i="12"/>
  <c r="AG16" i="12" s="1"/>
  <c r="M14" i="12"/>
  <c r="N13" i="12"/>
  <c r="O12" i="12"/>
  <c r="P11" i="12"/>
  <c r="AI14" i="13"/>
  <c r="AI13" i="13"/>
  <c r="F11" i="12"/>
  <c r="O11" i="12"/>
  <c r="Q34" i="9"/>
  <c r="C41" i="9"/>
  <c r="V41" i="9" s="1"/>
  <c r="E14" i="10"/>
  <c r="K86" i="10"/>
  <c r="P12" i="10"/>
  <c r="F121" i="10"/>
  <c r="H119" i="10"/>
  <c r="F118" i="11"/>
  <c r="J16" i="12"/>
  <c r="AF16" i="12" s="1"/>
  <c r="K15" i="12"/>
  <c r="AG15" i="12" s="1"/>
  <c r="M52" i="12"/>
  <c r="H115" i="12"/>
  <c r="F8" i="9"/>
  <c r="E121" i="10"/>
  <c r="H15" i="11"/>
  <c r="P7" i="11"/>
  <c r="E118" i="11"/>
  <c r="R87" i="12"/>
  <c r="E13" i="12"/>
  <c r="Q125" i="12"/>
  <c r="R124" i="12"/>
  <c r="S123" i="12"/>
  <c r="E121" i="12"/>
  <c r="F120" i="12"/>
  <c r="J116" i="12"/>
  <c r="D34" i="9"/>
  <c r="E8" i="9"/>
  <c r="I86" i="10"/>
  <c r="M13" i="10"/>
  <c r="K52" i="11"/>
  <c r="D13" i="12"/>
  <c r="C104" i="12"/>
  <c r="C105" i="12" s="1"/>
  <c r="O115" i="12"/>
  <c r="O126" i="12"/>
  <c r="P125" i="12"/>
  <c r="Q124" i="12"/>
  <c r="R123" i="12"/>
  <c r="D121" i="12"/>
  <c r="H117" i="12"/>
  <c r="I116" i="12"/>
  <c r="H86" i="10"/>
  <c r="L13" i="10"/>
  <c r="AH13" i="10" s="1"/>
  <c r="N115" i="12"/>
  <c r="N126" i="12"/>
  <c r="R34" i="10"/>
  <c r="H15" i="10"/>
  <c r="AD15" i="10" s="1"/>
  <c r="K117" i="11"/>
  <c r="L116" i="11"/>
  <c r="AJ8" i="13"/>
  <c r="AJ8" i="14"/>
  <c r="AK6" i="14"/>
  <c r="Q34" i="10"/>
  <c r="J34" i="10"/>
  <c r="F5" i="10"/>
  <c r="H52" i="11"/>
  <c r="J9" i="11"/>
  <c r="AF9" i="11" s="1"/>
  <c r="Q126" i="11"/>
  <c r="R125" i="11"/>
  <c r="S124" i="11"/>
  <c r="D123" i="11"/>
  <c r="F121" i="11"/>
  <c r="G120" i="11"/>
  <c r="H119" i="11"/>
  <c r="I118" i="11"/>
  <c r="J117" i="11"/>
  <c r="K116" i="11"/>
  <c r="N87" i="12"/>
  <c r="P14" i="12"/>
  <c r="AK6" i="8"/>
  <c r="Q10" i="9"/>
  <c r="P34" i="10"/>
  <c r="P115" i="11"/>
  <c r="P126" i="11"/>
  <c r="Q125" i="11"/>
  <c r="R124" i="11"/>
  <c r="S123" i="11"/>
  <c r="E121" i="11"/>
  <c r="F120" i="11"/>
  <c r="H118" i="11"/>
  <c r="N15" i="12"/>
  <c r="L51" i="9"/>
  <c r="P11" i="9"/>
  <c r="O34" i="10"/>
  <c r="O6" i="10"/>
  <c r="G10" i="11"/>
  <c r="AC10" i="11" s="1"/>
  <c r="L87" i="12"/>
  <c r="M15" i="12"/>
  <c r="AG17" i="8"/>
  <c r="AG18" i="8" s="1"/>
  <c r="AB115" i="9"/>
  <c r="AB123" i="9"/>
  <c r="AF17" i="13"/>
  <c r="N17" i="13"/>
  <c r="D17" i="8"/>
  <c r="D18" i="8" s="1"/>
  <c r="M17" i="13"/>
  <c r="Q115" i="11"/>
  <c r="H123" i="11"/>
  <c r="AH6" i="8"/>
  <c r="AH17" i="8" s="1"/>
  <c r="AH18" i="8" s="1"/>
  <c r="K34" i="14"/>
  <c r="AB12" i="8"/>
  <c r="AG125" i="9"/>
  <c r="AB11" i="14"/>
  <c r="AF6" i="14"/>
  <c r="AF17" i="14" s="1"/>
  <c r="AJ5" i="14"/>
  <c r="K119" i="10"/>
  <c r="E115" i="12"/>
  <c r="J17" i="13"/>
  <c r="AK12" i="14"/>
  <c r="O17" i="8"/>
  <c r="O18" i="8" s="1"/>
  <c r="AE7" i="14"/>
  <c r="AE17" i="14" s="1"/>
  <c r="AL12" i="14"/>
  <c r="AL17" i="14" s="1"/>
  <c r="O117" i="11"/>
  <c r="N118" i="12"/>
  <c r="AC9" i="14"/>
  <c r="F121" i="9"/>
  <c r="F120" i="9"/>
  <c r="G118" i="9"/>
  <c r="AA118" i="9" s="1"/>
  <c r="G116" i="9"/>
  <c r="R118" i="10"/>
  <c r="E116" i="12"/>
  <c r="H34" i="14"/>
  <c r="E115" i="10"/>
  <c r="F119" i="12"/>
  <c r="E121" i="9"/>
  <c r="E120" i="9"/>
  <c r="F118" i="9"/>
  <c r="F117" i="9"/>
  <c r="F116" i="9"/>
  <c r="M124" i="11"/>
  <c r="L124" i="12"/>
  <c r="D116" i="12"/>
  <c r="AL17" i="13"/>
  <c r="G17" i="13"/>
  <c r="AK13" i="14"/>
  <c r="H17" i="8"/>
  <c r="H18" i="8" s="1"/>
  <c r="AD17" i="14"/>
  <c r="P116" i="12"/>
  <c r="F124" i="10"/>
  <c r="Q123" i="10"/>
  <c r="G119" i="12"/>
  <c r="S116" i="12"/>
  <c r="H17" i="14"/>
  <c r="G34" i="14"/>
  <c r="K17" i="8"/>
  <c r="K18" i="8" s="1"/>
  <c r="N117" i="10"/>
  <c r="G118" i="12"/>
  <c r="M120" i="10"/>
  <c r="N119" i="10"/>
  <c r="E34" i="14"/>
  <c r="J17" i="8"/>
  <c r="J18" i="8" s="1"/>
  <c r="L120" i="10"/>
  <c r="S116" i="11"/>
  <c r="F115" i="12"/>
  <c r="O118" i="12"/>
  <c r="Q17" i="13"/>
  <c r="AJ9" i="14"/>
  <c r="L34" i="14"/>
  <c r="K17" i="14"/>
  <c r="P125" i="9"/>
  <c r="J121" i="10"/>
  <c r="O118" i="11"/>
  <c r="J34" i="14"/>
  <c r="I121" i="10"/>
  <c r="N116" i="10"/>
  <c r="L119" i="12"/>
  <c r="O17" i="13"/>
  <c r="R34" i="14"/>
  <c r="R126" i="10"/>
  <c r="S125" i="10"/>
  <c r="E123" i="10"/>
  <c r="L119" i="11"/>
  <c r="AJ12" i="13"/>
  <c r="M17" i="8"/>
  <c r="M18" i="8" s="1"/>
  <c r="M126" i="9"/>
  <c r="Q126" i="10"/>
  <c r="R125" i="10"/>
  <c r="S124" i="10"/>
  <c r="J120" i="11"/>
  <c r="F34" i="14"/>
  <c r="G126" i="9"/>
  <c r="AA126" i="9" s="1"/>
  <c r="L118" i="9"/>
  <c r="AF118" i="9" s="1"/>
  <c r="L117" i="9"/>
  <c r="AF117" i="9" s="1"/>
  <c r="J117" i="10"/>
  <c r="Q17" i="14"/>
  <c r="S17" i="13"/>
  <c r="P17" i="13"/>
  <c r="J120" i="9"/>
  <c r="AD120" i="9" s="1"/>
  <c r="I117" i="10"/>
  <c r="F121" i="12"/>
  <c r="N34" i="14"/>
  <c r="C34" i="14"/>
  <c r="C35" i="14" s="1"/>
  <c r="S86" i="10"/>
  <c r="AD5" i="9"/>
  <c r="R11" i="11"/>
  <c r="R87" i="11"/>
  <c r="W12" i="8"/>
  <c r="C17" i="8"/>
  <c r="C18" i="8" s="1"/>
  <c r="AB11" i="8"/>
  <c r="E17" i="8"/>
  <c r="E18" i="8" s="1"/>
  <c r="P5" i="10"/>
  <c r="J117" i="12"/>
  <c r="K116" i="12"/>
  <c r="S121" i="9"/>
  <c r="Q124" i="9"/>
  <c r="O125" i="9"/>
  <c r="W80" i="10"/>
  <c r="L13" i="9"/>
  <c r="P12" i="12"/>
  <c r="P52" i="12"/>
  <c r="H87" i="12"/>
  <c r="H12" i="12"/>
  <c r="W45" i="13"/>
  <c r="J14" i="9"/>
  <c r="J5" i="12"/>
  <c r="J52" i="12"/>
  <c r="L14" i="12"/>
  <c r="L52" i="12"/>
  <c r="AE8" i="13"/>
  <c r="I17" i="13"/>
  <c r="D10" i="10"/>
  <c r="P115" i="10"/>
  <c r="AF7" i="12"/>
  <c r="O16" i="9"/>
  <c r="O51" i="9"/>
  <c r="G86" i="10"/>
  <c r="G9" i="10"/>
  <c r="G121" i="11"/>
  <c r="F17" i="13"/>
  <c r="AC11" i="12"/>
  <c r="AD10" i="8"/>
  <c r="K5" i="12"/>
  <c r="K52" i="12"/>
  <c r="P34" i="9"/>
  <c r="C42" i="9"/>
  <c r="V42" i="9" s="1"/>
  <c r="V43" i="9"/>
  <c r="C44" i="9"/>
  <c r="V44" i="9" s="1"/>
  <c r="C45" i="9"/>
  <c r="V45" i="9" s="1"/>
  <c r="J52" i="11"/>
  <c r="J87" i="11"/>
  <c r="N17" i="8"/>
  <c r="N18" i="8" s="1"/>
  <c r="C46" i="9"/>
  <c r="V46" i="9" s="1"/>
  <c r="D13" i="9"/>
  <c r="C47" i="9"/>
  <c r="V47" i="9" s="1"/>
  <c r="N34" i="10"/>
  <c r="H17" i="13"/>
  <c r="G15" i="9"/>
  <c r="M34" i="10"/>
  <c r="Q52" i="11"/>
  <c r="Q34" i="14"/>
  <c r="C48" i="9"/>
  <c r="V48" i="9" s="1"/>
  <c r="C49" i="9"/>
  <c r="V49" i="9" s="1"/>
  <c r="L34" i="10"/>
  <c r="AI7" i="14"/>
  <c r="P34" i="14"/>
  <c r="C50" i="9"/>
  <c r="V50" i="9" s="1"/>
  <c r="E16" i="9"/>
  <c r="I120" i="9"/>
  <c r="O34" i="14"/>
  <c r="AE5" i="8"/>
  <c r="I17" i="8"/>
  <c r="I18" i="8" s="1"/>
  <c r="I34" i="10"/>
  <c r="L87" i="11"/>
  <c r="L8" i="11"/>
  <c r="M87" i="12"/>
  <c r="N17" i="14"/>
  <c r="M34" i="14"/>
  <c r="D34" i="14"/>
  <c r="H34" i="10"/>
  <c r="Q87" i="11"/>
  <c r="R52" i="12"/>
  <c r="R17" i="13"/>
  <c r="M17" i="14"/>
  <c r="E34" i="9"/>
  <c r="H34" i="9"/>
  <c r="E116" i="11"/>
  <c r="Q52" i="12"/>
  <c r="K87" i="12"/>
  <c r="S115" i="9"/>
  <c r="O87" i="11"/>
  <c r="J87" i="12"/>
  <c r="P86" i="10"/>
  <c r="O52" i="11"/>
  <c r="O5" i="11"/>
  <c r="M87" i="11"/>
  <c r="N52" i="12"/>
  <c r="O86" i="10"/>
  <c r="P87" i="12"/>
  <c r="D15" i="9"/>
  <c r="Z9" i="9" l="1"/>
  <c r="AB9" i="10"/>
  <c r="C86" i="10"/>
  <c r="L87" i="10" s="1"/>
  <c r="B20" i="11"/>
  <c r="B38" i="11"/>
  <c r="B55" i="11" s="1"/>
  <c r="B73" i="11" s="1"/>
  <c r="B90" i="11" s="1"/>
  <c r="B113" i="11" s="1"/>
  <c r="B130" i="11" s="1"/>
  <c r="B147" i="11" s="1"/>
  <c r="B164" i="11" s="1"/>
  <c r="B181" i="11" s="1"/>
  <c r="B198" i="11" s="1"/>
  <c r="E17" i="13"/>
  <c r="S17" i="8"/>
  <c r="S18" i="8" s="1"/>
  <c r="D17" i="14"/>
  <c r="AK15" i="11"/>
  <c r="D17" i="13"/>
  <c r="C17" i="14"/>
  <c r="K18" i="14" s="1"/>
  <c r="AK5" i="8"/>
  <c r="E35" i="12"/>
  <c r="L35" i="12"/>
  <c r="H35" i="12"/>
  <c r="F35" i="12"/>
  <c r="W48" i="8"/>
  <c r="W42" i="8"/>
  <c r="AB11" i="13"/>
  <c r="AA11" i="13" s="1"/>
  <c r="Q17" i="8"/>
  <c r="Q18" i="8" s="1"/>
  <c r="AI5" i="13"/>
  <c r="AA5" i="13" s="1"/>
  <c r="G17" i="14"/>
  <c r="E17" i="14"/>
  <c r="AJ5" i="8"/>
  <c r="AJ17" i="8" s="1"/>
  <c r="AJ18" i="8" s="1"/>
  <c r="L17" i="13"/>
  <c r="K17" i="13"/>
  <c r="R17" i="14"/>
  <c r="W10" i="13"/>
  <c r="C17" i="13"/>
  <c r="C18" i="13" s="1"/>
  <c r="W9" i="13"/>
  <c r="W11" i="13"/>
  <c r="D35" i="12"/>
  <c r="O35" i="12"/>
  <c r="G35" i="12"/>
  <c r="S35" i="12"/>
  <c r="K35" i="12"/>
  <c r="AJ10" i="11"/>
  <c r="AH18" i="28"/>
  <c r="AA18" i="28"/>
  <c r="AL18" i="28"/>
  <c r="AG18" i="28"/>
  <c r="AC18" i="28"/>
  <c r="AF18" i="28"/>
  <c r="AD18" i="28"/>
  <c r="AI18" i="28"/>
  <c r="AE18" i="28"/>
  <c r="AJ18" i="28"/>
  <c r="AK18" i="28"/>
  <c r="Y4" i="20"/>
  <c r="Y16" i="20" s="1"/>
  <c r="Y17" i="20" s="1"/>
  <c r="S16" i="20"/>
  <c r="S17" i="20" s="1"/>
  <c r="P28" i="20"/>
  <c r="P10" i="21"/>
  <c r="Q10" i="21" s="1"/>
  <c r="P10" i="20"/>
  <c r="Q10" i="20" s="1"/>
  <c r="E18" i="20"/>
  <c r="P18" i="20" s="1"/>
  <c r="Q18" i="20" s="1"/>
  <c r="G50" i="5"/>
  <c r="P50" i="5" s="1"/>
  <c r="P42" i="5"/>
  <c r="D34" i="21"/>
  <c r="P34" i="21" s="1"/>
  <c r="Q34" i="21" s="1"/>
  <c r="P26" i="21"/>
  <c r="P18" i="21"/>
  <c r="Q18" i="21" s="1"/>
  <c r="F66" i="20"/>
  <c r="P66" i="20" s="1"/>
  <c r="Q66" i="20" s="1"/>
  <c r="P58" i="20"/>
  <c r="P42" i="21"/>
  <c r="H66" i="5"/>
  <c r="P66" i="5" s="1"/>
  <c r="P58" i="5"/>
  <c r="P90" i="27"/>
  <c r="D98" i="27"/>
  <c r="P98" i="27" s="1"/>
  <c r="Q98" i="27" s="1"/>
  <c r="P58" i="21"/>
  <c r="P50" i="21"/>
  <c r="Q50" i="21" s="1"/>
  <c r="P42" i="20"/>
  <c r="D50" i="20"/>
  <c r="P50" i="20" s="1"/>
  <c r="Q50" i="20" s="1"/>
  <c r="D34" i="20"/>
  <c r="P34" i="20" s="1"/>
  <c r="Q34" i="20" s="1"/>
  <c r="P26" i="20"/>
  <c r="P8" i="27"/>
  <c r="Q8" i="27" s="1"/>
  <c r="D14" i="27"/>
  <c r="P14" i="27" s="1"/>
  <c r="Q14" i="27" s="1"/>
  <c r="P45" i="20"/>
  <c r="P26" i="5"/>
  <c r="P50" i="27"/>
  <c r="Q50" i="27" s="1"/>
  <c r="P32" i="27"/>
  <c r="P44" i="27"/>
  <c r="AI12" i="11"/>
  <c r="P20" i="27"/>
  <c r="D26" i="27"/>
  <c r="P26" i="27" s="1"/>
  <c r="Q26" i="27" s="1"/>
  <c r="P58" i="27"/>
  <c r="D66" i="27"/>
  <c r="P66" i="27" s="1"/>
  <c r="Q66" i="27" s="1"/>
  <c r="D18" i="23"/>
  <c r="P18" i="23" s="1"/>
  <c r="Q18" i="23" s="1"/>
  <c r="P10" i="23"/>
  <c r="Q10" i="23" s="1"/>
  <c r="P74" i="27"/>
  <c r="D82" i="27"/>
  <c r="P82" i="27" s="1"/>
  <c r="Q82" i="27" s="1"/>
  <c r="P61" i="23"/>
  <c r="D50" i="23"/>
  <c r="P50" i="23" s="1"/>
  <c r="Q50" i="23" s="1"/>
  <c r="P42" i="23"/>
  <c r="P34" i="5"/>
  <c r="E34" i="23"/>
  <c r="P34" i="23" s="1"/>
  <c r="Q34" i="23" s="1"/>
  <c r="P26" i="23"/>
  <c r="AB18" i="28"/>
  <c r="O18" i="5"/>
  <c r="P18" i="5" s="1"/>
  <c r="Q18" i="5" s="1"/>
  <c r="P10" i="5"/>
  <c r="Q10" i="5" s="1"/>
  <c r="P66" i="23"/>
  <c r="Q66" i="23" s="1"/>
  <c r="P58" i="23"/>
  <c r="AI7" i="10"/>
  <c r="AH121" i="9"/>
  <c r="Z116" i="9"/>
  <c r="AI119" i="9"/>
  <c r="Z126" i="9"/>
  <c r="AG123" i="9"/>
  <c r="AI11" i="11"/>
  <c r="AK8" i="11"/>
  <c r="AI13" i="11"/>
  <c r="AI12" i="10"/>
  <c r="AK5" i="10"/>
  <c r="AH126" i="9"/>
  <c r="AK16" i="11"/>
  <c r="AJ11" i="11"/>
  <c r="AI125" i="9"/>
  <c r="AI12" i="12"/>
  <c r="AK9" i="11"/>
  <c r="AK8" i="12"/>
  <c r="Z123" i="9"/>
  <c r="AJ9" i="12"/>
  <c r="AJ10" i="10"/>
  <c r="AA10" i="14"/>
  <c r="AI118" i="9"/>
  <c r="AI123" i="9"/>
  <c r="AK7" i="12"/>
  <c r="AJ14" i="12"/>
  <c r="Z119" i="9"/>
  <c r="AK7" i="10"/>
  <c r="AJ9" i="11"/>
  <c r="AA16" i="8"/>
  <c r="Z124" i="9"/>
  <c r="AH120" i="9"/>
  <c r="Z125" i="9"/>
  <c r="AB12" i="11"/>
  <c r="AI10" i="11"/>
  <c r="Z115" i="9"/>
  <c r="AK7" i="11"/>
  <c r="AB13" i="11"/>
  <c r="AB15" i="10"/>
  <c r="AI16" i="9"/>
  <c r="AK10" i="12"/>
  <c r="M35" i="14"/>
  <c r="O35" i="14"/>
  <c r="AJ7" i="11"/>
  <c r="AA15" i="13"/>
  <c r="AK9" i="10"/>
  <c r="AJ9" i="10"/>
  <c r="AI5" i="11"/>
  <c r="AA8" i="8"/>
  <c r="AJ8" i="12"/>
  <c r="AI6" i="12"/>
  <c r="M88" i="12"/>
  <c r="AB12" i="12"/>
  <c r="AK14" i="12"/>
  <c r="AB12" i="10"/>
  <c r="AJ8" i="11"/>
  <c r="AI14" i="10"/>
  <c r="AI15" i="11"/>
  <c r="AK6" i="11"/>
  <c r="AH11" i="9"/>
  <c r="AI15" i="9"/>
  <c r="AG12" i="9"/>
  <c r="AI6" i="9"/>
  <c r="AE5" i="9"/>
  <c r="Y5" i="9" s="1"/>
  <c r="C5" i="9"/>
  <c r="V5" i="9" s="1"/>
  <c r="AJ7" i="12"/>
  <c r="AA16" i="13"/>
  <c r="AI10" i="10"/>
  <c r="I35" i="11"/>
  <c r="AB9" i="11"/>
  <c r="AJ12" i="10"/>
  <c r="AJ16" i="12"/>
  <c r="AJ5" i="12"/>
  <c r="AI11" i="10"/>
  <c r="I104" i="10"/>
  <c r="AA7" i="13"/>
  <c r="AK6" i="12"/>
  <c r="AA14" i="8"/>
  <c r="AA14" i="13"/>
  <c r="AI8" i="9"/>
  <c r="V83" i="9"/>
  <c r="AK15" i="10"/>
  <c r="P105" i="12"/>
  <c r="AI10" i="12"/>
  <c r="AJ14" i="11"/>
  <c r="AC17" i="9"/>
  <c r="Z10" i="9"/>
  <c r="V84" i="9"/>
  <c r="AJ13" i="11"/>
  <c r="Z7" i="9"/>
  <c r="AI14" i="12"/>
  <c r="AJ7" i="10"/>
  <c r="L35" i="9"/>
  <c r="AI8" i="10"/>
  <c r="AJ14" i="10"/>
  <c r="Z6" i="9"/>
  <c r="AK12" i="11"/>
  <c r="AB10" i="12"/>
  <c r="H35" i="10"/>
  <c r="AK6" i="10"/>
  <c r="AI9" i="11"/>
  <c r="AI16" i="11"/>
  <c r="Z11" i="9"/>
  <c r="I35" i="10"/>
  <c r="AA7" i="8"/>
  <c r="K105" i="11"/>
  <c r="N105" i="11"/>
  <c r="AK10" i="10"/>
  <c r="AJ6" i="10"/>
  <c r="AK16" i="12"/>
  <c r="O105" i="11"/>
  <c r="AJ13" i="12"/>
  <c r="AJ6" i="12"/>
  <c r="R105" i="11"/>
  <c r="AI9" i="12"/>
  <c r="AI9" i="9"/>
  <c r="AJ11" i="10"/>
  <c r="AA9" i="13"/>
  <c r="AB16" i="12"/>
  <c r="K70" i="10"/>
  <c r="AA12" i="13"/>
  <c r="AI8" i="12"/>
  <c r="AJ6" i="11"/>
  <c r="AI14" i="9"/>
  <c r="AJ8" i="10"/>
  <c r="L70" i="10"/>
  <c r="C123" i="9"/>
  <c r="V123" i="9" s="1"/>
  <c r="AI9" i="10"/>
  <c r="AI13" i="9"/>
  <c r="AA8" i="14"/>
  <c r="AB8" i="12"/>
  <c r="AB6" i="11"/>
  <c r="AK12" i="12"/>
  <c r="AA6" i="13"/>
  <c r="N104" i="10"/>
  <c r="D35" i="14"/>
  <c r="Q35" i="14"/>
  <c r="AI5" i="12"/>
  <c r="V78" i="9"/>
  <c r="V77" i="9"/>
  <c r="V76" i="9"/>
  <c r="V81" i="9"/>
  <c r="J35" i="9"/>
  <c r="AB8" i="11"/>
  <c r="P35" i="9"/>
  <c r="Q35" i="9"/>
  <c r="AI17" i="8"/>
  <c r="AI18" i="8" s="1"/>
  <c r="AK13" i="10"/>
  <c r="H35" i="9"/>
  <c r="AA11" i="14"/>
  <c r="M35" i="9"/>
  <c r="AK13" i="11"/>
  <c r="D35" i="9"/>
  <c r="AA10" i="8"/>
  <c r="AA14" i="14"/>
  <c r="AA13" i="8"/>
  <c r="AB5" i="12"/>
  <c r="E35" i="9"/>
  <c r="P35" i="14"/>
  <c r="I35" i="9"/>
  <c r="AA9" i="8"/>
  <c r="H35" i="14"/>
  <c r="P35" i="10"/>
  <c r="AJ12" i="11"/>
  <c r="O104" i="10"/>
  <c r="AK11" i="12"/>
  <c r="AB14" i="10"/>
  <c r="AJ15" i="12"/>
  <c r="AK12" i="10"/>
  <c r="O105" i="12"/>
  <c r="N35" i="10"/>
  <c r="AG7" i="9"/>
  <c r="AK14" i="10"/>
  <c r="P35" i="11"/>
  <c r="M70" i="12"/>
  <c r="M105" i="12"/>
  <c r="M35" i="10"/>
  <c r="D35" i="10"/>
  <c r="AI5" i="10"/>
  <c r="L35" i="11"/>
  <c r="R35" i="10"/>
  <c r="G104" i="10"/>
  <c r="AG9" i="9"/>
  <c r="AK17" i="13"/>
  <c r="AJ16" i="10"/>
  <c r="AB11" i="10"/>
  <c r="J35" i="10"/>
  <c r="J35" i="11"/>
  <c r="H35" i="11"/>
  <c r="Q35" i="10"/>
  <c r="AB6" i="12"/>
  <c r="R104" i="10"/>
  <c r="L35" i="10"/>
  <c r="O35" i="10"/>
  <c r="V73" i="9"/>
  <c r="AL17" i="10"/>
  <c r="AB16" i="10"/>
  <c r="I17" i="10"/>
  <c r="C11" i="10"/>
  <c r="W11" i="10" s="1"/>
  <c r="AA15" i="8"/>
  <c r="G35" i="13"/>
  <c r="G35" i="11"/>
  <c r="N35" i="13"/>
  <c r="Z14" i="9"/>
  <c r="P35" i="13"/>
  <c r="AI16" i="10"/>
  <c r="AB11" i="11"/>
  <c r="R17" i="11"/>
  <c r="AG8" i="9"/>
  <c r="AA16" i="14"/>
  <c r="AB9" i="12"/>
  <c r="I88" i="12"/>
  <c r="AK9" i="12"/>
  <c r="N88" i="12"/>
  <c r="Q105" i="11"/>
  <c r="AG14" i="9"/>
  <c r="AB15" i="12"/>
  <c r="R70" i="11"/>
  <c r="AL17" i="11"/>
  <c r="AE17" i="10"/>
  <c r="K70" i="11"/>
  <c r="C126" i="11"/>
  <c r="W126" i="11" s="1"/>
  <c r="K88" i="12"/>
  <c r="C6" i="11"/>
  <c r="W6" i="11" s="1"/>
  <c r="AJ15" i="10"/>
  <c r="AA10" i="13"/>
  <c r="H105" i="11"/>
  <c r="AG13" i="9"/>
  <c r="AA13" i="14"/>
  <c r="E88" i="12"/>
  <c r="M105" i="11"/>
  <c r="M70" i="11"/>
  <c r="J105" i="11"/>
  <c r="G17" i="10"/>
  <c r="Q17" i="10"/>
  <c r="F35" i="10"/>
  <c r="AI16" i="12"/>
  <c r="C5" i="11"/>
  <c r="W5" i="11" s="1"/>
  <c r="F17" i="9"/>
  <c r="AJ15" i="11"/>
  <c r="N70" i="11"/>
  <c r="L88" i="12"/>
  <c r="AI15" i="10"/>
  <c r="V80" i="9"/>
  <c r="D70" i="10"/>
  <c r="I70" i="10"/>
  <c r="C13" i="11"/>
  <c r="W13" i="11" s="1"/>
  <c r="AB15" i="11"/>
  <c r="AI6" i="11"/>
  <c r="AB16" i="11"/>
  <c r="S35" i="11"/>
  <c r="J70" i="10"/>
  <c r="G70" i="10"/>
  <c r="F70" i="10"/>
  <c r="Z12" i="9"/>
  <c r="AG15" i="9"/>
  <c r="AI12" i="9"/>
  <c r="P70" i="10"/>
  <c r="D17" i="10"/>
  <c r="P17" i="12"/>
  <c r="C16" i="11"/>
  <c r="W16" i="11" s="1"/>
  <c r="AG16" i="9"/>
  <c r="O70" i="10"/>
  <c r="C14" i="11"/>
  <c r="W14" i="11" s="1"/>
  <c r="AI8" i="11"/>
  <c r="AI11" i="9"/>
  <c r="AJ13" i="10"/>
  <c r="AG10" i="9"/>
  <c r="H70" i="10"/>
  <c r="R70" i="10"/>
  <c r="AJ11" i="12"/>
  <c r="Q70" i="10"/>
  <c r="M70" i="10"/>
  <c r="E70" i="10"/>
  <c r="AK10" i="11"/>
  <c r="Q17" i="12"/>
  <c r="AK5" i="12"/>
  <c r="O35" i="9"/>
  <c r="S35" i="10"/>
  <c r="C119" i="9"/>
  <c r="V119" i="9" s="1"/>
  <c r="N35" i="9"/>
  <c r="L104" i="10"/>
  <c r="G35" i="10"/>
  <c r="O88" i="12"/>
  <c r="R17" i="12"/>
  <c r="AI7" i="9"/>
  <c r="S104" i="10"/>
  <c r="G35" i="9"/>
  <c r="AB14" i="11"/>
  <c r="K17" i="9"/>
  <c r="N70" i="10"/>
  <c r="S35" i="9"/>
  <c r="AB17" i="9"/>
  <c r="K35" i="10"/>
  <c r="E35" i="10"/>
  <c r="F35" i="9"/>
  <c r="Q17" i="11"/>
  <c r="M17" i="9"/>
  <c r="C10" i="12"/>
  <c r="W10" i="12" s="1"/>
  <c r="AK14" i="11"/>
  <c r="C116" i="10"/>
  <c r="W116" i="10" s="1"/>
  <c r="N17" i="11"/>
  <c r="AE17" i="11"/>
  <c r="R35" i="9"/>
  <c r="D53" i="12"/>
  <c r="AB7" i="11"/>
  <c r="AB10" i="11"/>
  <c r="AB7" i="10"/>
  <c r="H53" i="11"/>
  <c r="AB8" i="10"/>
  <c r="K53" i="11"/>
  <c r="C120" i="12"/>
  <c r="W120" i="12" s="1"/>
  <c r="AI7" i="12"/>
  <c r="C14" i="12"/>
  <c r="W14" i="12" s="1"/>
  <c r="P88" i="12"/>
  <c r="D17" i="11"/>
  <c r="AG126" i="9"/>
  <c r="F35" i="11"/>
  <c r="H70" i="12"/>
  <c r="AI14" i="11"/>
  <c r="R35" i="11"/>
  <c r="Z121" i="9"/>
  <c r="M35" i="11"/>
  <c r="J70" i="12"/>
  <c r="R53" i="10"/>
  <c r="J53" i="11"/>
  <c r="AH17" i="10"/>
  <c r="C35" i="11"/>
  <c r="AB14" i="12"/>
  <c r="S17" i="10"/>
  <c r="AB7" i="12"/>
  <c r="C8" i="10"/>
  <c r="W8" i="10" s="1"/>
  <c r="J88" i="12"/>
  <c r="Q53" i="11"/>
  <c r="E35" i="11"/>
  <c r="H17" i="12"/>
  <c r="Z8" i="9"/>
  <c r="E17" i="12"/>
  <c r="F17" i="12"/>
  <c r="M17" i="11"/>
  <c r="D88" i="12"/>
  <c r="H88" i="12"/>
  <c r="C8" i="9"/>
  <c r="V8" i="9" s="1"/>
  <c r="C126" i="12"/>
  <c r="W126" i="12" s="1"/>
  <c r="R88" i="12"/>
  <c r="S88" i="12"/>
  <c r="C123" i="11"/>
  <c r="W123" i="11" s="1"/>
  <c r="O53" i="11"/>
  <c r="K70" i="12"/>
  <c r="R70" i="12"/>
  <c r="D35" i="11"/>
  <c r="I105" i="11"/>
  <c r="G17" i="12"/>
  <c r="C124" i="11"/>
  <c r="W124" i="11" s="1"/>
  <c r="AI15" i="12"/>
  <c r="N17" i="10"/>
  <c r="Q35" i="11"/>
  <c r="C6" i="9"/>
  <c r="V6" i="9" s="1"/>
  <c r="C7" i="10"/>
  <c r="W7" i="10" s="1"/>
  <c r="AI7" i="11"/>
  <c r="C7" i="9"/>
  <c r="V7" i="9" s="1"/>
  <c r="AE17" i="12"/>
  <c r="C11" i="12"/>
  <c r="W11" i="12" s="1"/>
  <c r="S105" i="11"/>
  <c r="N53" i="11"/>
  <c r="D70" i="11"/>
  <c r="L70" i="11"/>
  <c r="P70" i="11"/>
  <c r="O17" i="12"/>
  <c r="C9" i="9"/>
  <c r="V9" i="9" s="1"/>
  <c r="J70" i="11"/>
  <c r="N35" i="11"/>
  <c r="K35" i="11"/>
  <c r="Q70" i="11"/>
  <c r="AK8" i="10"/>
  <c r="P105" i="11"/>
  <c r="V74" i="9"/>
  <c r="M104" i="10"/>
  <c r="C125" i="11"/>
  <c r="W125" i="11" s="1"/>
  <c r="D104" i="10"/>
  <c r="M53" i="10"/>
  <c r="G88" i="12"/>
  <c r="H104" i="10"/>
  <c r="C7" i="12"/>
  <c r="W7" i="12" s="1"/>
  <c r="H70" i="11"/>
  <c r="C125" i="12"/>
  <c r="W125" i="12" s="1"/>
  <c r="C12" i="9"/>
  <c r="V12" i="9" s="1"/>
  <c r="K35" i="9"/>
  <c r="F105" i="11"/>
  <c r="AJ17" i="9"/>
  <c r="G105" i="11"/>
  <c r="E105" i="11"/>
  <c r="I17" i="9"/>
  <c r="O35" i="11"/>
  <c r="L105" i="11"/>
  <c r="AG17" i="11"/>
  <c r="D105" i="11"/>
  <c r="I17" i="11"/>
  <c r="AL17" i="12"/>
  <c r="R17" i="9"/>
  <c r="I17" i="12"/>
  <c r="F53" i="11"/>
  <c r="F70" i="11"/>
  <c r="S17" i="11"/>
  <c r="V82" i="9"/>
  <c r="V75" i="9"/>
  <c r="E35" i="14"/>
  <c r="K17" i="10"/>
  <c r="J53" i="10"/>
  <c r="M88" i="11"/>
  <c r="E53" i="10"/>
  <c r="R35" i="13"/>
  <c r="C119" i="12"/>
  <c r="W119" i="12" s="1"/>
  <c r="E53" i="12"/>
  <c r="C125" i="10"/>
  <c r="W125" i="10" s="1"/>
  <c r="R53" i="11"/>
  <c r="C16" i="10"/>
  <c r="W16" i="10" s="1"/>
  <c r="C126" i="10"/>
  <c r="W126" i="10" s="1"/>
  <c r="AK11" i="10"/>
  <c r="P17" i="11"/>
  <c r="N53" i="12"/>
  <c r="R88" i="11"/>
  <c r="N35" i="14"/>
  <c r="AA15" i="14"/>
  <c r="O53" i="12"/>
  <c r="AA12" i="14"/>
  <c r="S70" i="10"/>
  <c r="K17" i="11"/>
  <c r="L88" i="11"/>
  <c r="K53" i="12"/>
  <c r="K35" i="14"/>
  <c r="G70" i="11"/>
  <c r="P53" i="12"/>
  <c r="C119" i="11"/>
  <c r="W119" i="11" s="1"/>
  <c r="G53" i="12"/>
  <c r="G105" i="12"/>
  <c r="F88" i="12"/>
  <c r="C88" i="12"/>
  <c r="AA6" i="8"/>
  <c r="C12" i="11"/>
  <c r="W12" i="11" s="1"/>
  <c r="E70" i="11"/>
  <c r="C9" i="12"/>
  <c r="W9" i="12" s="1"/>
  <c r="L53" i="12"/>
  <c r="C121" i="12"/>
  <c r="W121" i="12" s="1"/>
  <c r="M17" i="12"/>
  <c r="AA12" i="8"/>
  <c r="Q88" i="12"/>
  <c r="C115" i="9"/>
  <c r="V115" i="9" s="1"/>
  <c r="G88" i="11"/>
  <c r="R69" i="9"/>
  <c r="R53" i="12"/>
  <c r="J53" i="12"/>
  <c r="C15" i="12"/>
  <c r="W15" i="12" s="1"/>
  <c r="AG17" i="10"/>
  <c r="Q53" i="12"/>
  <c r="F35" i="14"/>
  <c r="C117" i="9"/>
  <c r="V117" i="9" s="1"/>
  <c r="AI6" i="10"/>
  <c r="S17" i="9"/>
  <c r="C123" i="12"/>
  <c r="W123" i="12" s="1"/>
  <c r="M53" i="12"/>
  <c r="F53" i="12"/>
  <c r="F88" i="11"/>
  <c r="W87" i="11"/>
  <c r="C88" i="11"/>
  <c r="N105" i="12"/>
  <c r="P53" i="10"/>
  <c r="C16" i="12"/>
  <c r="W16" i="12" s="1"/>
  <c r="C120" i="10"/>
  <c r="W120" i="10" s="1"/>
  <c r="C118" i="10"/>
  <c r="W118" i="10" s="1"/>
  <c r="H17" i="9"/>
  <c r="C6" i="12"/>
  <c r="W6" i="12" s="1"/>
  <c r="D53" i="10"/>
  <c r="H53" i="10"/>
  <c r="S53" i="10"/>
  <c r="F53" i="10"/>
  <c r="C53" i="10"/>
  <c r="P70" i="12"/>
  <c r="C70" i="12"/>
  <c r="F70" i="12"/>
  <c r="E70" i="12"/>
  <c r="P88" i="11"/>
  <c r="J105" i="12"/>
  <c r="AA6" i="14"/>
  <c r="Z120" i="9"/>
  <c r="AA13" i="13"/>
  <c r="S105" i="12"/>
  <c r="AG11" i="9"/>
  <c r="C11" i="9"/>
  <c r="V11" i="9" s="1"/>
  <c r="AF5" i="10"/>
  <c r="AF17" i="10" s="1"/>
  <c r="J17" i="10"/>
  <c r="C12" i="10"/>
  <c r="W12" i="10" s="1"/>
  <c r="W52" i="11"/>
  <c r="S53" i="11"/>
  <c r="C53" i="11"/>
  <c r="P53" i="11"/>
  <c r="L53" i="11"/>
  <c r="AB11" i="12"/>
  <c r="AG6" i="9"/>
  <c r="N17" i="9"/>
  <c r="O17" i="10"/>
  <c r="AB13" i="12"/>
  <c r="C13" i="12"/>
  <c r="W13" i="12" s="1"/>
  <c r="AD15" i="11"/>
  <c r="C15" i="11"/>
  <c r="W15" i="11" s="1"/>
  <c r="K105" i="12"/>
  <c r="C9" i="11"/>
  <c r="W9" i="11" s="1"/>
  <c r="AB13" i="10"/>
  <c r="C13" i="10"/>
  <c r="W13" i="10" s="1"/>
  <c r="S70" i="12"/>
  <c r="H105" i="12"/>
  <c r="J17" i="11"/>
  <c r="R105" i="12"/>
  <c r="N70" i="12"/>
  <c r="G53" i="10"/>
  <c r="C7" i="11"/>
  <c r="W7" i="11" s="1"/>
  <c r="E17" i="10"/>
  <c r="AA9" i="14"/>
  <c r="F17" i="10"/>
  <c r="J104" i="10"/>
  <c r="C8" i="12"/>
  <c r="W8" i="12" s="1"/>
  <c r="AB6" i="10"/>
  <c r="C70" i="11"/>
  <c r="S70" i="11"/>
  <c r="O70" i="11"/>
  <c r="I70" i="11"/>
  <c r="AJ16" i="11"/>
  <c r="O70" i="12"/>
  <c r="K53" i="10"/>
  <c r="G103" i="9"/>
  <c r="L53" i="10"/>
  <c r="P17" i="9"/>
  <c r="C6" i="10"/>
  <c r="W6" i="10" s="1"/>
  <c r="AC17" i="8"/>
  <c r="AC18" i="8" s="1"/>
  <c r="Z117" i="9"/>
  <c r="Y117" i="9" s="1"/>
  <c r="C124" i="12"/>
  <c r="W124" i="12" s="1"/>
  <c r="L105" i="12"/>
  <c r="E53" i="11"/>
  <c r="D70" i="12"/>
  <c r="C53" i="12"/>
  <c r="H53" i="12"/>
  <c r="E88" i="11"/>
  <c r="S88" i="11"/>
  <c r="I70" i="12"/>
  <c r="N88" i="11"/>
  <c r="Q88" i="11"/>
  <c r="M35" i="13"/>
  <c r="C126" i="9"/>
  <c r="V126" i="9" s="1"/>
  <c r="H17" i="10"/>
  <c r="C10" i="11"/>
  <c r="W10" i="11" s="1"/>
  <c r="K104" i="10"/>
  <c r="S17" i="12"/>
  <c r="AB5" i="11"/>
  <c r="E17" i="11"/>
  <c r="H88" i="11"/>
  <c r="S53" i="12"/>
  <c r="I53" i="12"/>
  <c r="Q53" i="10"/>
  <c r="C115" i="12"/>
  <c r="W115" i="12" s="1"/>
  <c r="H17" i="11"/>
  <c r="C14" i="10"/>
  <c r="W14" i="10" s="1"/>
  <c r="I105" i="12"/>
  <c r="N17" i="12"/>
  <c r="K88" i="11"/>
  <c r="AD17" i="10"/>
  <c r="AB5" i="10"/>
  <c r="I53" i="11"/>
  <c r="O53" i="10"/>
  <c r="L70" i="12"/>
  <c r="F105" i="12"/>
  <c r="O88" i="11"/>
  <c r="J88" i="11"/>
  <c r="AC17" i="14"/>
  <c r="C119" i="10"/>
  <c r="W119" i="10" s="1"/>
  <c r="AI13" i="10"/>
  <c r="M17" i="10"/>
  <c r="I53" i="10"/>
  <c r="AC8" i="11"/>
  <c r="AC17" i="11" s="1"/>
  <c r="G17" i="11"/>
  <c r="G70" i="12"/>
  <c r="C15" i="10"/>
  <c r="W15" i="10" s="1"/>
  <c r="R17" i="10"/>
  <c r="I88" i="11"/>
  <c r="D88" i="11"/>
  <c r="L17" i="10"/>
  <c r="D17" i="12"/>
  <c r="C118" i="12"/>
  <c r="W118" i="12" s="1"/>
  <c r="Q105" i="12"/>
  <c r="F104" i="10"/>
  <c r="F17" i="11"/>
  <c r="AI13" i="12"/>
  <c r="AI10" i="9"/>
  <c r="C10" i="9"/>
  <c r="V10" i="9" s="1"/>
  <c r="Q17" i="9"/>
  <c r="C121" i="10"/>
  <c r="W121" i="10" s="1"/>
  <c r="C118" i="11"/>
  <c r="W118" i="11" s="1"/>
  <c r="L35" i="14"/>
  <c r="Q104" i="10"/>
  <c r="E105" i="12"/>
  <c r="E104" i="10"/>
  <c r="M53" i="11"/>
  <c r="D53" i="11"/>
  <c r="G53" i="11"/>
  <c r="D105" i="12"/>
  <c r="Q70" i="12"/>
  <c r="P104" i="10"/>
  <c r="C104" i="10"/>
  <c r="N53" i="10"/>
  <c r="AB17" i="14"/>
  <c r="C123" i="10"/>
  <c r="W123" i="10" s="1"/>
  <c r="C124" i="10"/>
  <c r="W124" i="10" s="1"/>
  <c r="AD17" i="8"/>
  <c r="AD18" i="8" s="1"/>
  <c r="AA116" i="9"/>
  <c r="O35" i="13"/>
  <c r="AJ17" i="14"/>
  <c r="AK17" i="14"/>
  <c r="AA5" i="14"/>
  <c r="G35" i="14"/>
  <c r="C117" i="11"/>
  <c r="W117" i="11" s="1"/>
  <c r="S35" i="14"/>
  <c r="C117" i="10"/>
  <c r="W117" i="10" s="1"/>
  <c r="AJ17" i="13"/>
  <c r="R35" i="14"/>
  <c r="I35" i="14"/>
  <c r="C120" i="11"/>
  <c r="W120" i="11" s="1"/>
  <c r="C118" i="9"/>
  <c r="V118" i="9" s="1"/>
  <c r="Z118" i="9"/>
  <c r="J35" i="14"/>
  <c r="C116" i="9"/>
  <c r="V116" i="9" s="1"/>
  <c r="C115" i="11"/>
  <c r="W115" i="11" s="1"/>
  <c r="C18" i="14"/>
  <c r="K17" i="12"/>
  <c r="AG5" i="12"/>
  <c r="AG17" i="12" s="1"/>
  <c r="F35" i="13"/>
  <c r="AD14" i="9"/>
  <c r="AD17" i="9" s="1"/>
  <c r="J17" i="9"/>
  <c r="C14" i="9"/>
  <c r="V14" i="9" s="1"/>
  <c r="AJ121" i="9"/>
  <c r="C121" i="9"/>
  <c r="V121" i="9" s="1"/>
  <c r="AI17" i="14"/>
  <c r="AA7" i="14"/>
  <c r="Z13" i="9"/>
  <c r="C13" i="9"/>
  <c r="V13" i="9" s="1"/>
  <c r="AC9" i="10"/>
  <c r="C9" i="10"/>
  <c r="W9" i="10" s="1"/>
  <c r="L86" i="9"/>
  <c r="C5" i="12"/>
  <c r="C5" i="10"/>
  <c r="P17" i="10"/>
  <c r="AJ5" i="10"/>
  <c r="AH125" i="9"/>
  <c r="C125" i="9"/>
  <c r="V125" i="9" s="1"/>
  <c r="C51" i="9"/>
  <c r="O52" i="9" s="1"/>
  <c r="AB10" i="10"/>
  <c r="C10" i="10"/>
  <c r="W10" i="10" s="1"/>
  <c r="AI124" i="9"/>
  <c r="C124" i="9"/>
  <c r="V124" i="9" s="1"/>
  <c r="Z15" i="9"/>
  <c r="C15" i="9"/>
  <c r="V15" i="9" s="1"/>
  <c r="O17" i="9"/>
  <c r="AH16" i="9"/>
  <c r="AF13" i="9"/>
  <c r="AF17" i="9" s="1"/>
  <c r="L17" i="9"/>
  <c r="D17" i="9"/>
  <c r="Z16" i="9"/>
  <c r="E17" i="9"/>
  <c r="C16" i="9"/>
  <c r="V16" i="9" s="1"/>
  <c r="C35" i="13"/>
  <c r="D35" i="13"/>
  <c r="S35" i="13"/>
  <c r="H35" i="13"/>
  <c r="I35" i="13"/>
  <c r="E35" i="13"/>
  <c r="C12" i="12"/>
  <c r="W12" i="12" s="1"/>
  <c r="AD12" i="12"/>
  <c r="C121" i="11"/>
  <c r="W121" i="11" s="1"/>
  <c r="AA15" i="9"/>
  <c r="AA17" i="9" s="1"/>
  <c r="G17" i="9"/>
  <c r="AC17" i="12"/>
  <c r="AE17" i="13"/>
  <c r="AA8" i="13"/>
  <c r="C11" i="11"/>
  <c r="W11" i="11" s="1"/>
  <c r="AK11" i="11"/>
  <c r="C117" i="12"/>
  <c r="W117" i="12" s="1"/>
  <c r="AE17" i="8"/>
  <c r="AE18" i="8" s="1"/>
  <c r="AC120" i="9"/>
  <c r="C120" i="9"/>
  <c r="V120" i="9" s="1"/>
  <c r="L35" i="13"/>
  <c r="K35" i="13"/>
  <c r="AJ5" i="11"/>
  <c r="O17" i="11"/>
  <c r="AJ115" i="9"/>
  <c r="C115" i="10"/>
  <c r="AH14" i="12"/>
  <c r="L17" i="12"/>
  <c r="C116" i="12"/>
  <c r="W116" i="12" s="1"/>
  <c r="C116" i="11"/>
  <c r="J35" i="13"/>
  <c r="AF17" i="11"/>
  <c r="AA11" i="8"/>
  <c r="AB17" i="8"/>
  <c r="AB18" i="8" s="1"/>
  <c r="AH8" i="11"/>
  <c r="C8" i="11"/>
  <c r="W8" i="11" s="1"/>
  <c r="L17" i="11"/>
  <c r="Q35" i="13"/>
  <c r="AJ12" i="12"/>
  <c r="AF5" i="12"/>
  <c r="J17" i="12"/>
  <c r="W17" i="8"/>
  <c r="AB17" i="13" l="1"/>
  <c r="I87" i="10"/>
  <c r="C87" i="10"/>
  <c r="J87" i="10"/>
  <c r="H87" i="10"/>
  <c r="G87" i="10"/>
  <c r="R87" i="10"/>
  <c r="S87" i="10"/>
  <c r="Q87" i="10"/>
  <c r="K87" i="10"/>
  <c r="O87" i="10"/>
  <c r="M87" i="10"/>
  <c r="P87" i="10"/>
  <c r="E87" i="10"/>
  <c r="N87" i="10"/>
  <c r="D87" i="10"/>
  <c r="F87" i="10"/>
  <c r="J18" i="14"/>
  <c r="P18" i="14"/>
  <c r="S18" i="14"/>
  <c r="D18" i="14"/>
  <c r="H18" i="14"/>
  <c r="N18" i="14"/>
  <c r="M18" i="14"/>
  <c r="I18" i="14"/>
  <c r="O18" i="14"/>
  <c r="F18" i="14"/>
  <c r="Q18" i="14"/>
  <c r="L18" i="14"/>
  <c r="G18" i="14"/>
  <c r="L18" i="13"/>
  <c r="I18" i="13"/>
  <c r="AI17" i="13"/>
  <c r="AA5" i="8"/>
  <c r="AA17" i="8" s="1"/>
  <c r="AA18" i="8" s="1"/>
  <c r="AK17" i="8"/>
  <c r="AK18" i="8" s="1"/>
  <c r="R18" i="14"/>
  <c r="E18" i="14"/>
  <c r="K18" i="13"/>
  <c r="N18" i="13"/>
  <c r="F18" i="13"/>
  <c r="D18" i="13"/>
  <c r="P18" i="13"/>
  <c r="M18" i="13"/>
  <c r="O18" i="13"/>
  <c r="H18" i="13"/>
  <c r="Q18" i="13"/>
  <c r="S18" i="13"/>
  <c r="G18" i="13"/>
  <c r="R18" i="13"/>
  <c r="J18" i="13"/>
  <c r="E18" i="13"/>
  <c r="Y119" i="9"/>
  <c r="Y126" i="9"/>
  <c r="Y123" i="9"/>
  <c r="Y118" i="9"/>
  <c r="AH17" i="9"/>
  <c r="AA9" i="11"/>
  <c r="AA10" i="12"/>
  <c r="AE17" i="9"/>
  <c r="AA9" i="10"/>
  <c r="AA12" i="10"/>
  <c r="Y8" i="9"/>
  <c r="AA8" i="12"/>
  <c r="AA7" i="10"/>
  <c r="AA16" i="11"/>
  <c r="AA15" i="12"/>
  <c r="AA9" i="12"/>
  <c r="AA16" i="12"/>
  <c r="AA12" i="11"/>
  <c r="AA13" i="11"/>
  <c r="AA14" i="10"/>
  <c r="AA6" i="12"/>
  <c r="AJ17" i="12"/>
  <c r="Y9" i="9"/>
  <c r="AA15" i="10"/>
  <c r="AA6" i="11"/>
  <c r="AK17" i="12"/>
  <c r="Y14" i="9"/>
  <c r="AA7" i="11"/>
  <c r="AI17" i="11"/>
  <c r="H103" i="9"/>
  <c r="AA16" i="10"/>
  <c r="E103" i="9"/>
  <c r="L103" i="9"/>
  <c r="J103" i="9"/>
  <c r="N103" i="9"/>
  <c r="I103" i="9"/>
  <c r="D103" i="9"/>
  <c r="C103" i="9"/>
  <c r="K103" i="9"/>
  <c r="Y12" i="9"/>
  <c r="AA11" i="10"/>
  <c r="Y11" i="9"/>
  <c r="Y7" i="9"/>
  <c r="AA11" i="12"/>
  <c r="AA8" i="10"/>
  <c r="AB17" i="11"/>
  <c r="AA10" i="11"/>
  <c r="Y10" i="9"/>
  <c r="AI17" i="12"/>
  <c r="AA7" i="12"/>
  <c r="O69" i="9"/>
  <c r="E69" i="9"/>
  <c r="K69" i="9"/>
  <c r="AA14" i="11"/>
  <c r="Q103" i="9"/>
  <c r="Y121" i="9"/>
  <c r="L69" i="9"/>
  <c r="Y16" i="9"/>
  <c r="F69" i="9"/>
  <c r="M69" i="9"/>
  <c r="J69" i="9"/>
  <c r="I69" i="9"/>
  <c r="S69" i="9"/>
  <c r="N69" i="9"/>
  <c r="H69" i="9"/>
  <c r="AI17" i="10"/>
  <c r="R103" i="9"/>
  <c r="P69" i="9"/>
  <c r="AA6" i="10"/>
  <c r="F103" i="9"/>
  <c r="P103" i="9"/>
  <c r="M103" i="9"/>
  <c r="C69" i="9"/>
  <c r="G69" i="9"/>
  <c r="S103" i="9"/>
  <c r="D69" i="9"/>
  <c r="O103" i="9"/>
  <c r="Q69" i="9"/>
  <c r="AK17" i="10"/>
  <c r="AA13" i="12"/>
  <c r="AG17" i="9"/>
  <c r="Y6" i="9"/>
  <c r="AJ17" i="11"/>
  <c r="Y115" i="9"/>
  <c r="AI17" i="9"/>
  <c r="AA17" i="13"/>
  <c r="AJ18" i="13" s="1"/>
  <c r="AA13" i="10"/>
  <c r="C17" i="9"/>
  <c r="J18" i="9" s="1"/>
  <c r="Z17" i="9"/>
  <c r="AA15" i="11"/>
  <c r="AD17" i="11"/>
  <c r="AA17" i="14"/>
  <c r="AE18" i="14" s="1"/>
  <c r="AB17" i="12"/>
  <c r="Y116" i="9"/>
  <c r="AA10" i="10"/>
  <c r="AB17" i="10"/>
  <c r="C17" i="10"/>
  <c r="P18" i="10" s="1"/>
  <c r="W5" i="10"/>
  <c r="AA5" i="12"/>
  <c r="AF17" i="12"/>
  <c r="AK17" i="11"/>
  <c r="AA11" i="11"/>
  <c r="E52" i="9"/>
  <c r="M52" i="9"/>
  <c r="G52" i="9"/>
  <c r="D52" i="9"/>
  <c r="I52" i="9"/>
  <c r="N52" i="9"/>
  <c r="P52" i="9"/>
  <c r="Q52" i="9"/>
  <c r="H52" i="9"/>
  <c r="C52" i="9"/>
  <c r="S52" i="9"/>
  <c r="K52" i="9"/>
  <c r="L52" i="9"/>
  <c r="J52" i="9"/>
  <c r="R52" i="9"/>
  <c r="F52" i="9"/>
  <c r="Y124" i="9"/>
  <c r="Y125" i="9"/>
  <c r="AJ17" i="10"/>
  <c r="AA5" i="10"/>
  <c r="AA14" i="12"/>
  <c r="AH17" i="12"/>
  <c r="W5" i="12"/>
  <c r="C17" i="12"/>
  <c r="L18" i="12" s="1"/>
  <c r="AH17" i="11"/>
  <c r="AA8" i="11"/>
  <c r="AA12" i="12"/>
  <c r="Y15" i="9"/>
  <c r="G86" i="9"/>
  <c r="C86" i="9"/>
  <c r="P86" i="9"/>
  <c r="N86" i="9"/>
  <c r="I86" i="9"/>
  <c r="K86" i="9"/>
  <c r="S86" i="9"/>
  <c r="H86" i="9"/>
  <c r="M86" i="9"/>
  <c r="F86" i="9"/>
  <c r="O86" i="9"/>
  <c r="D86" i="9"/>
  <c r="R86" i="9"/>
  <c r="Q86" i="9"/>
  <c r="E86" i="9"/>
  <c r="W115" i="10"/>
  <c r="AC17" i="10"/>
  <c r="AD17" i="12"/>
  <c r="AA5" i="11"/>
  <c r="J86" i="9"/>
  <c r="C17" i="11"/>
  <c r="L18" i="11" s="1"/>
  <c r="W116" i="11"/>
  <c r="Y120" i="9"/>
  <c r="Y13" i="9"/>
  <c r="AB18" i="13" l="1"/>
  <c r="AK18" i="13"/>
  <c r="AC18" i="13"/>
  <c r="AH18" i="13"/>
  <c r="O18" i="11"/>
  <c r="AA17" i="10"/>
  <c r="AK18" i="10" s="1"/>
  <c r="Q18" i="9"/>
  <c r="E18" i="9"/>
  <c r="O18" i="9"/>
  <c r="AD18" i="13"/>
  <c r="AI18" i="13"/>
  <c r="AA17" i="11"/>
  <c r="AF18" i="11" s="1"/>
  <c r="L18" i="9"/>
  <c r="AE18" i="13"/>
  <c r="AH18" i="14"/>
  <c r="AK18" i="14"/>
  <c r="S18" i="9"/>
  <c r="K18" i="9"/>
  <c r="AA18" i="14"/>
  <c r="AL18" i="14"/>
  <c r="AG18" i="14"/>
  <c r="AA17" i="12"/>
  <c r="AE18" i="12" s="1"/>
  <c r="D18" i="9"/>
  <c r="F18" i="9"/>
  <c r="AD18" i="14"/>
  <c r="M18" i="9"/>
  <c r="AI18" i="14"/>
  <c r="AG18" i="13"/>
  <c r="AC18" i="14"/>
  <c r="AB18" i="14"/>
  <c r="C18" i="9"/>
  <c r="AF18" i="13"/>
  <c r="AJ18" i="14"/>
  <c r="AF18" i="14"/>
  <c r="V17" i="9"/>
  <c r="R18" i="9"/>
  <c r="AA18" i="13"/>
  <c r="P18" i="9"/>
  <c r="N18" i="9"/>
  <c r="AL18" i="13"/>
  <c r="G18" i="9"/>
  <c r="I18" i="9"/>
  <c r="H18" i="9"/>
  <c r="J18" i="12"/>
  <c r="M18" i="10"/>
  <c r="K18" i="10"/>
  <c r="J18" i="10"/>
  <c r="C18" i="10"/>
  <c r="N18" i="10"/>
  <c r="R18" i="10"/>
  <c r="F18" i="10"/>
  <c r="O18" i="10"/>
  <c r="Q18" i="10"/>
  <c r="H18" i="10"/>
  <c r="I18" i="10"/>
  <c r="G18" i="10"/>
  <c r="S18" i="10"/>
  <c r="L18" i="10"/>
  <c r="E18" i="10"/>
  <c r="D18" i="10"/>
  <c r="S18" i="12"/>
  <c r="N18" i="12"/>
  <c r="W17" i="12"/>
  <c r="C18" i="12"/>
  <c r="R18" i="12"/>
  <c r="M18" i="12"/>
  <c r="G18" i="12"/>
  <c r="E18" i="12"/>
  <c r="I18" i="12"/>
  <c r="F18" i="12"/>
  <c r="H18" i="12"/>
  <c r="P18" i="12"/>
  <c r="D18" i="12"/>
  <c r="Q18" i="12"/>
  <c r="O18" i="12"/>
  <c r="G18" i="11"/>
  <c r="E18" i="11"/>
  <c r="F18" i="11"/>
  <c r="N18" i="11"/>
  <c r="C18" i="11"/>
  <c r="W17" i="11"/>
  <c r="S18" i="11"/>
  <c r="I18" i="11"/>
  <c r="Q18" i="11"/>
  <c r="M18" i="11"/>
  <c r="K18" i="11"/>
  <c r="J18" i="11"/>
  <c r="P18" i="11"/>
  <c r="R18" i="11"/>
  <c r="H18" i="11"/>
  <c r="D18" i="11"/>
  <c r="K18" i="12"/>
  <c r="Y17" i="9"/>
  <c r="AK18" i="12" l="1"/>
  <c r="AI18" i="12"/>
  <c r="AB18" i="10"/>
  <c r="AA18" i="11"/>
  <c r="AD18" i="11"/>
  <c r="AG18" i="10"/>
  <c r="AE18" i="11"/>
  <c r="AF18" i="10"/>
  <c r="AA18" i="10"/>
  <c r="AK18" i="11"/>
  <c r="AH18" i="11"/>
  <c r="AD18" i="12"/>
  <c r="AH18" i="12"/>
  <c r="AH18" i="10"/>
  <c r="AC18" i="10"/>
  <c r="AJ18" i="10"/>
  <c r="AJ18" i="11"/>
  <c r="AI18" i="10"/>
  <c r="AD18" i="10"/>
  <c r="AA18" i="12"/>
  <c r="AL18" i="10"/>
  <c r="AL18" i="12"/>
  <c r="AE18" i="10"/>
  <c r="AB18" i="11"/>
  <c r="AG18" i="11"/>
  <c r="AL18" i="11"/>
  <c r="AI18" i="11"/>
  <c r="AC18" i="11"/>
  <c r="AJ18" i="12"/>
  <c r="AC18" i="12"/>
  <c r="AG18" i="12"/>
  <c r="AF18" i="12"/>
  <c r="AB18" i="12"/>
  <c r="Y18" i="9"/>
  <c r="AE18" i="9"/>
  <c r="AB18" i="9"/>
  <c r="AG18" i="9"/>
  <c r="AC18" i="9"/>
  <c r="AJ18" i="9"/>
  <c r="AI18" i="9"/>
  <c r="AH18" i="9"/>
  <c r="AF18" i="9"/>
  <c r="Z18" i="9"/>
  <c r="AA18" i="9"/>
  <c r="AD18" i="9"/>
  <c r="X66" i="8" l="1"/>
  <c r="X66" i="14"/>
  <c r="W49" i="8"/>
  <c r="F54" i="14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S195" i="11"/>
  <c r="R195" i="11"/>
  <c r="Q195" i="11"/>
  <c r="P195" i="11"/>
  <c r="O195" i="11"/>
  <c r="N195" i="11"/>
  <c r="M195" i="11"/>
  <c r="L195" i="11"/>
  <c r="K195" i="11"/>
  <c r="J195" i="11"/>
  <c r="I195" i="11"/>
  <c r="H195" i="11"/>
  <c r="G195" i="11"/>
  <c r="F195" i="11"/>
  <c r="E195" i="11"/>
  <c r="D195" i="11"/>
  <c r="S195" i="10"/>
  <c r="R195" i="10"/>
  <c r="Q195" i="10"/>
  <c r="P195" i="10"/>
  <c r="O195" i="10"/>
  <c r="N195" i="10"/>
  <c r="M195" i="10"/>
  <c r="L195" i="10"/>
  <c r="K195" i="10"/>
  <c r="J195" i="10"/>
  <c r="I195" i="10"/>
  <c r="H195" i="10"/>
  <c r="G195" i="10"/>
  <c r="F195" i="10"/>
  <c r="E195" i="10"/>
  <c r="D195" i="10"/>
  <c r="S195" i="9"/>
  <c r="R195" i="9"/>
  <c r="Q195" i="9"/>
  <c r="P195" i="9"/>
  <c r="O195" i="9"/>
  <c r="N195" i="9"/>
  <c r="M195" i="9"/>
  <c r="L195" i="9"/>
  <c r="K195" i="9"/>
  <c r="J195" i="9"/>
  <c r="I195" i="9"/>
  <c r="H195" i="9"/>
  <c r="G195" i="9"/>
  <c r="F195" i="9"/>
  <c r="E195" i="9"/>
  <c r="D195" i="9"/>
  <c r="V190" i="9"/>
  <c r="C196" i="9"/>
  <c r="P71" i="14" l="1"/>
  <c r="P71" i="8"/>
  <c r="I196" i="9"/>
  <c r="Q71" i="13"/>
  <c r="C71" i="13"/>
  <c r="C72" i="13" s="1"/>
  <c r="D71" i="14"/>
  <c r="F196" i="9"/>
  <c r="Q71" i="8"/>
  <c r="O71" i="14"/>
  <c r="K54" i="8"/>
  <c r="H54" i="8"/>
  <c r="G54" i="14"/>
  <c r="G54" i="8"/>
  <c r="W49" i="14"/>
  <c r="D54" i="14"/>
  <c r="W49" i="13"/>
  <c r="D71" i="13"/>
  <c r="R71" i="13"/>
  <c r="F71" i="14"/>
  <c r="Q71" i="14"/>
  <c r="R71" i="8"/>
  <c r="E71" i="13"/>
  <c r="S71" i="13"/>
  <c r="G71" i="14"/>
  <c r="S71" i="8"/>
  <c r="I54" i="14"/>
  <c r="F71" i="13"/>
  <c r="H71" i="14"/>
  <c r="R71" i="14"/>
  <c r="D71" i="8"/>
  <c r="E71" i="14"/>
  <c r="N54" i="14"/>
  <c r="G71" i="13"/>
  <c r="S71" i="14"/>
  <c r="E71" i="8"/>
  <c r="L54" i="14"/>
  <c r="H71" i="13"/>
  <c r="I71" i="14"/>
  <c r="F71" i="8"/>
  <c r="F54" i="8"/>
  <c r="I71" i="13"/>
  <c r="G71" i="8"/>
  <c r="J71" i="13"/>
  <c r="J71" i="14"/>
  <c r="H71" i="8"/>
  <c r="K71" i="13"/>
  <c r="K71" i="14"/>
  <c r="I71" i="8"/>
  <c r="P54" i="8"/>
  <c r="L71" i="13"/>
  <c r="J71" i="8"/>
  <c r="E54" i="14"/>
  <c r="M71" i="13"/>
  <c r="L71" i="14"/>
  <c r="K71" i="8"/>
  <c r="N71" i="13"/>
  <c r="L71" i="8"/>
  <c r="O71" i="13"/>
  <c r="M71" i="14"/>
  <c r="M71" i="8"/>
  <c r="M54" i="8"/>
  <c r="P71" i="13"/>
  <c r="N71" i="8"/>
  <c r="N71" i="14"/>
  <c r="O71" i="8"/>
  <c r="H54" i="14"/>
  <c r="L54" i="8"/>
  <c r="E54" i="8"/>
  <c r="M54" i="14"/>
  <c r="K54" i="14"/>
  <c r="O54" i="8"/>
  <c r="O54" i="14"/>
  <c r="P54" i="14"/>
  <c r="R54" i="8"/>
  <c r="R54" i="14"/>
  <c r="S54" i="8"/>
  <c r="C71" i="14"/>
  <c r="C72" i="14" s="1"/>
  <c r="X67" i="14"/>
  <c r="C71" i="8"/>
  <c r="C72" i="8" s="1"/>
  <c r="X67" i="8"/>
  <c r="P122" i="9"/>
  <c r="P127" i="9" s="1"/>
  <c r="P161" i="9"/>
  <c r="S122" i="10"/>
  <c r="S127" i="10" s="1"/>
  <c r="S161" i="10"/>
  <c r="K161" i="11"/>
  <c r="K122" i="11"/>
  <c r="K127" i="11" s="1"/>
  <c r="L161" i="12"/>
  <c r="L122" i="12"/>
  <c r="L127" i="12" s="1"/>
  <c r="C144" i="9"/>
  <c r="G145" i="9" s="1"/>
  <c r="W139" i="9"/>
  <c r="C144" i="10"/>
  <c r="C145" i="10" s="1"/>
  <c r="X139" i="10"/>
  <c r="C161" i="9"/>
  <c r="V156" i="9"/>
  <c r="D122" i="9"/>
  <c r="D161" i="9"/>
  <c r="Q122" i="9"/>
  <c r="Q161" i="9"/>
  <c r="G196" i="9"/>
  <c r="S196" i="9"/>
  <c r="F161" i="10"/>
  <c r="F122" i="10"/>
  <c r="F127" i="10" s="1"/>
  <c r="L161" i="11"/>
  <c r="L122" i="11"/>
  <c r="L127" i="11" s="1"/>
  <c r="M161" i="12"/>
  <c r="M122" i="12"/>
  <c r="M127" i="12" s="1"/>
  <c r="E161" i="10"/>
  <c r="E122" i="10"/>
  <c r="E127" i="10" s="1"/>
  <c r="E122" i="9"/>
  <c r="E127" i="9" s="1"/>
  <c r="E161" i="9"/>
  <c r="R122" i="9"/>
  <c r="R127" i="9" s="1"/>
  <c r="R161" i="9"/>
  <c r="H196" i="9"/>
  <c r="G161" i="10"/>
  <c r="G122" i="10"/>
  <c r="G127" i="10" s="1"/>
  <c r="W156" i="11"/>
  <c r="C161" i="11"/>
  <c r="M122" i="11"/>
  <c r="M127" i="11" s="1"/>
  <c r="M161" i="11"/>
  <c r="C212" i="11"/>
  <c r="R213" i="11" s="1"/>
  <c r="X207" i="11"/>
  <c r="C144" i="11"/>
  <c r="C145" i="11" s="1"/>
  <c r="X139" i="11"/>
  <c r="D122" i="11"/>
  <c r="D161" i="11"/>
  <c r="G122" i="9"/>
  <c r="G161" i="9"/>
  <c r="J196" i="9"/>
  <c r="I161" i="10"/>
  <c r="I122" i="10"/>
  <c r="I127" i="10" s="1"/>
  <c r="N161" i="11"/>
  <c r="N122" i="11"/>
  <c r="N127" i="11" s="1"/>
  <c r="H122" i="9"/>
  <c r="H161" i="9"/>
  <c r="J122" i="10"/>
  <c r="J127" i="10" s="1"/>
  <c r="J161" i="10"/>
  <c r="E122" i="11"/>
  <c r="E127" i="11" s="1"/>
  <c r="E161" i="11"/>
  <c r="O122" i="11"/>
  <c r="O127" i="11" s="1"/>
  <c r="O161" i="11"/>
  <c r="W190" i="11"/>
  <c r="C195" i="11"/>
  <c r="P196" i="11" s="1"/>
  <c r="O161" i="12"/>
  <c r="O122" i="12"/>
  <c r="O127" i="12" s="1"/>
  <c r="F122" i="9"/>
  <c r="F127" i="9" s="1"/>
  <c r="F161" i="9"/>
  <c r="K196" i="9"/>
  <c r="K122" i="10"/>
  <c r="K127" i="10" s="1"/>
  <c r="K161" i="10"/>
  <c r="F122" i="11"/>
  <c r="F127" i="11" s="1"/>
  <c r="F161" i="11"/>
  <c r="P161" i="11"/>
  <c r="P122" i="11"/>
  <c r="P127" i="11" s="1"/>
  <c r="P122" i="12"/>
  <c r="P127" i="12" s="1"/>
  <c r="P161" i="12"/>
  <c r="X173" i="11"/>
  <c r="C178" i="11"/>
  <c r="C179" i="11" s="1"/>
  <c r="I122" i="9"/>
  <c r="I161" i="9"/>
  <c r="G122" i="11"/>
  <c r="G127" i="11" s="1"/>
  <c r="G161" i="11"/>
  <c r="Q161" i="11"/>
  <c r="Q122" i="11"/>
  <c r="Q127" i="11" s="1"/>
  <c r="W156" i="12"/>
  <c r="C161" i="12"/>
  <c r="C162" i="12" s="1"/>
  <c r="Q122" i="12"/>
  <c r="Q127" i="12" s="1"/>
  <c r="Q161" i="12"/>
  <c r="C195" i="12"/>
  <c r="C196" i="12" s="1"/>
  <c r="W190" i="12"/>
  <c r="C179" i="9"/>
  <c r="W173" i="9"/>
  <c r="C178" i="12"/>
  <c r="C179" i="12" s="1"/>
  <c r="X173" i="12"/>
  <c r="J122" i="9"/>
  <c r="J161" i="9"/>
  <c r="L196" i="9"/>
  <c r="L161" i="10"/>
  <c r="L122" i="10"/>
  <c r="L127" i="10" s="1"/>
  <c r="H122" i="11"/>
  <c r="H127" i="11" s="1"/>
  <c r="H161" i="11"/>
  <c r="R122" i="11"/>
  <c r="R127" i="11" s="1"/>
  <c r="R161" i="11"/>
  <c r="D161" i="12"/>
  <c r="D122" i="12"/>
  <c r="R122" i="12"/>
  <c r="R127" i="12" s="1"/>
  <c r="R161" i="12"/>
  <c r="S161" i="9"/>
  <c r="S122" i="9"/>
  <c r="H122" i="10"/>
  <c r="H127" i="10" s="1"/>
  <c r="H161" i="10"/>
  <c r="K161" i="9"/>
  <c r="K122" i="9"/>
  <c r="M196" i="9"/>
  <c r="M161" i="10"/>
  <c r="M122" i="10"/>
  <c r="M127" i="10" s="1"/>
  <c r="S122" i="11"/>
  <c r="S127" i="11" s="1"/>
  <c r="S161" i="11"/>
  <c r="E122" i="12"/>
  <c r="E127" i="12" s="1"/>
  <c r="E161" i="12"/>
  <c r="S122" i="12"/>
  <c r="S127" i="12" s="1"/>
  <c r="S161" i="12"/>
  <c r="C212" i="12"/>
  <c r="E213" i="12" s="1"/>
  <c r="X207" i="12"/>
  <c r="L122" i="9"/>
  <c r="L161" i="9"/>
  <c r="N196" i="9"/>
  <c r="N122" i="10"/>
  <c r="N127" i="10" s="1"/>
  <c r="N161" i="10"/>
  <c r="I122" i="11"/>
  <c r="I127" i="11" s="1"/>
  <c r="I161" i="11"/>
  <c r="F122" i="12"/>
  <c r="F127" i="12" s="1"/>
  <c r="F161" i="12"/>
  <c r="O196" i="9"/>
  <c r="G122" i="12"/>
  <c r="G127" i="12" s="1"/>
  <c r="G161" i="12"/>
  <c r="C195" i="10"/>
  <c r="D196" i="10" s="1"/>
  <c r="W190" i="10"/>
  <c r="N122" i="12"/>
  <c r="N127" i="12" s="1"/>
  <c r="N161" i="12"/>
  <c r="M122" i="9"/>
  <c r="M161" i="9"/>
  <c r="P196" i="9"/>
  <c r="O122" i="10"/>
  <c r="O127" i="10" s="1"/>
  <c r="O161" i="10"/>
  <c r="H161" i="12"/>
  <c r="H122" i="12"/>
  <c r="H127" i="12" s="1"/>
  <c r="N122" i="9"/>
  <c r="N127" i="9" s="1"/>
  <c r="N161" i="9"/>
  <c r="P161" i="10"/>
  <c r="P122" i="10"/>
  <c r="P127" i="10" s="1"/>
  <c r="J122" i="11"/>
  <c r="J127" i="11" s="1"/>
  <c r="J161" i="11"/>
  <c r="I122" i="12"/>
  <c r="I127" i="12" s="1"/>
  <c r="I161" i="12"/>
  <c r="D196" i="9"/>
  <c r="Q196" i="9"/>
  <c r="W156" i="10"/>
  <c r="C161" i="10"/>
  <c r="Q161" i="10"/>
  <c r="Q122" i="10"/>
  <c r="Q127" i="10" s="1"/>
  <c r="J122" i="12"/>
  <c r="J127" i="12" s="1"/>
  <c r="J161" i="12"/>
  <c r="C178" i="10"/>
  <c r="C179" i="10" s="1"/>
  <c r="X173" i="10"/>
  <c r="C212" i="10"/>
  <c r="N213" i="10" s="1"/>
  <c r="X207" i="10"/>
  <c r="C145" i="12"/>
  <c r="X139" i="12"/>
  <c r="O122" i="9"/>
  <c r="O161" i="9"/>
  <c r="E196" i="9"/>
  <c r="R196" i="9"/>
  <c r="D122" i="10"/>
  <c r="D161" i="10"/>
  <c r="R161" i="10"/>
  <c r="R122" i="10"/>
  <c r="R127" i="10" s="1"/>
  <c r="K122" i="12"/>
  <c r="K127" i="12" s="1"/>
  <c r="K161" i="12"/>
  <c r="W207" i="9"/>
  <c r="C213" i="9"/>
  <c r="L72" i="13" l="1"/>
  <c r="N213" i="11"/>
  <c r="M213" i="11"/>
  <c r="G213" i="11"/>
  <c r="L213" i="11"/>
  <c r="D196" i="12"/>
  <c r="H145" i="11"/>
  <c r="O162" i="9"/>
  <c r="F162" i="9"/>
  <c r="S162" i="9"/>
  <c r="N162" i="9"/>
  <c r="J72" i="13"/>
  <c r="J179" i="11"/>
  <c r="Q179" i="9"/>
  <c r="P179" i="11"/>
  <c r="S179" i="11"/>
  <c r="E179" i="11"/>
  <c r="I196" i="12"/>
  <c r="K162" i="9"/>
  <c r="I213" i="11"/>
  <c r="D213" i="11"/>
  <c r="M72" i="8"/>
  <c r="J196" i="10"/>
  <c r="I179" i="11"/>
  <c r="G179" i="11"/>
  <c r="Q145" i="10"/>
  <c r="K145" i="10"/>
  <c r="S145" i="10"/>
  <c r="G196" i="10"/>
  <c r="D145" i="10"/>
  <c r="K179" i="11"/>
  <c r="R196" i="10"/>
  <c r="P213" i="11"/>
  <c r="Q213" i="11"/>
  <c r="E213" i="11"/>
  <c r="J213" i="11"/>
  <c r="K213" i="11"/>
  <c r="S213" i="11"/>
  <c r="S213" i="12"/>
  <c r="F213" i="12"/>
  <c r="R196" i="12"/>
  <c r="M72" i="13"/>
  <c r="H72" i="13"/>
  <c r="H196" i="12"/>
  <c r="Q72" i="13"/>
  <c r="S196" i="12"/>
  <c r="G72" i="13"/>
  <c r="N162" i="11"/>
  <c r="R179" i="11"/>
  <c r="H196" i="10"/>
  <c r="N179" i="11"/>
  <c r="L179" i="11"/>
  <c r="H179" i="11"/>
  <c r="I162" i="9"/>
  <c r="K145" i="9"/>
  <c r="M162" i="9"/>
  <c r="H145" i="9"/>
  <c r="G162" i="9"/>
  <c r="L162" i="9"/>
  <c r="M196" i="12"/>
  <c r="O145" i="12"/>
  <c r="Q213" i="12"/>
  <c r="R213" i="12"/>
  <c r="O162" i="11"/>
  <c r="F196" i="12"/>
  <c r="N145" i="11"/>
  <c r="N213" i="12"/>
  <c r="G196" i="12"/>
  <c r="J54" i="8"/>
  <c r="F179" i="11"/>
  <c r="Q196" i="12"/>
  <c r="Q162" i="11"/>
  <c r="M162" i="11"/>
  <c r="F162" i="11"/>
  <c r="G213" i="12"/>
  <c r="J213" i="12"/>
  <c r="E196" i="12"/>
  <c r="J145" i="9"/>
  <c r="I179" i="12"/>
  <c r="N145" i="12"/>
  <c r="F145" i="12"/>
  <c r="K145" i="12"/>
  <c r="O145" i="9"/>
  <c r="I145" i="9"/>
  <c r="P145" i="11"/>
  <c r="N179" i="10"/>
  <c r="D145" i="9"/>
  <c r="N145" i="9"/>
  <c r="P145" i="9"/>
  <c r="M145" i="9"/>
  <c r="L145" i="9"/>
  <c r="P196" i="10"/>
  <c r="R145" i="9"/>
  <c r="N196" i="12"/>
  <c r="P145" i="12"/>
  <c r="O162" i="10"/>
  <c r="I72" i="13"/>
  <c r="L145" i="10"/>
  <c r="J145" i="10"/>
  <c r="G162" i="11"/>
  <c r="P162" i="11"/>
  <c r="R72" i="13"/>
  <c r="N72" i="13"/>
  <c r="F72" i="13"/>
  <c r="N145" i="10"/>
  <c r="R179" i="12"/>
  <c r="E162" i="11"/>
  <c r="I162" i="10"/>
  <c r="M196" i="11"/>
  <c r="D72" i="13"/>
  <c r="F196" i="11"/>
  <c r="G145" i="11"/>
  <c r="L162" i="11"/>
  <c r="S72" i="8"/>
  <c r="R196" i="11"/>
  <c r="O145" i="11"/>
  <c r="R162" i="11"/>
  <c r="R162" i="9"/>
  <c r="O72" i="13"/>
  <c r="K196" i="11"/>
  <c r="H162" i="9"/>
  <c r="H145" i="12"/>
  <c r="S72" i="13"/>
  <c r="M213" i="9"/>
  <c r="P179" i="12"/>
  <c r="D145" i="12"/>
  <c r="M145" i="10"/>
  <c r="F179" i="12"/>
  <c r="S196" i="11"/>
  <c r="N179" i="12"/>
  <c r="H162" i="11"/>
  <c r="D162" i="11"/>
  <c r="E162" i="9"/>
  <c r="E72" i="13"/>
  <c r="H179" i="12"/>
  <c r="I196" i="11"/>
  <c r="K179" i="12"/>
  <c r="G196" i="11"/>
  <c r="E145" i="10"/>
  <c r="S54" i="14"/>
  <c r="P72" i="13"/>
  <c r="H196" i="11"/>
  <c r="I162" i="11"/>
  <c r="D145" i="11"/>
  <c r="Q145" i="12"/>
  <c r="O145" i="10"/>
  <c r="K145" i="11"/>
  <c r="D179" i="12"/>
  <c r="S179" i="12"/>
  <c r="J162" i="11"/>
  <c r="P213" i="12"/>
  <c r="S162" i="11"/>
  <c r="I145" i="11"/>
  <c r="H145" i="10"/>
  <c r="G145" i="10"/>
  <c r="G145" i="12"/>
  <c r="M145" i="11"/>
  <c r="Q179" i="12"/>
  <c r="P196" i="12"/>
  <c r="O196" i="12"/>
  <c r="E162" i="10"/>
  <c r="S162" i="10"/>
  <c r="K72" i="13"/>
  <c r="G179" i="12"/>
  <c r="O179" i="12"/>
  <c r="P145" i="10"/>
  <c r="L145" i="11"/>
  <c r="E179" i="12"/>
  <c r="F196" i="10"/>
  <c r="I145" i="10"/>
  <c r="J162" i="9"/>
  <c r="E196" i="11"/>
  <c r="F179" i="10"/>
  <c r="Q54" i="8"/>
  <c r="J196" i="11"/>
  <c r="F145" i="10"/>
  <c r="Q196" i="10"/>
  <c r="J145" i="11"/>
  <c r="D196" i="11"/>
  <c r="Q196" i="11"/>
  <c r="R145" i="10"/>
  <c r="L196" i="11"/>
  <c r="N72" i="8"/>
  <c r="G72" i="8"/>
  <c r="H72" i="8"/>
  <c r="D54" i="8"/>
  <c r="R72" i="8"/>
  <c r="P72" i="14"/>
  <c r="K72" i="8"/>
  <c r="D72" i="8"/>
  <c r="F72" i="8"/>
  <c r="R72" i="14"/>
  <c r="N54" i="8"/>
  <c r="I54" i="8"/>
  <c r="N72" i="14"/>
  <c r="S72" i="14"/>
  <c r="I72" i="14"/>
  <c r="W50" i="13"/>
  <c r="C54" i="13"/>
  <c r="E55" i="13" s="1"/>
  <c r="C54" i="8"/>
  <c r="W50" i="8"/>
  <c r="H72" i="14"/>
  <c r="L72" i="14"/>
  <c r="F72" i="14"/>
  <c r="Q54" i="14"/>
  <c r="G72" i="14"/>
  <c r="D72" i="14"/>
  <c r="M72" i="14"/>
  <c r="E72" i="14"/>
  <c r="P72" i="8"/>
  <c r="K72" i="14"/>
  <c r="J72" i="8"/>
  <c r="I72" i="8"/>
  <c r="J54" i="14"/>
  <c r="O72" i="14"/>
  <c r="Q72" i="14"/>
  <c r="O72" i="8"/>
  <c r="L72" i="8"/>
  <c r="E72" i="8"/>
  <c r="J72" i="14"/>
  <c r="Q72" i="8"/>
  <c r="J213" i="9"/>
  <c r="Q162" i="10"/>
  <c r="G179" i="9"/>
  <c r="N162" i="10"/>
  <c r="S213" i="9"/>
  <c r="AA122" i="9"/>
  <c r="AA127" i="9" s="1"/>
  <c r="G127" i="9"/>
  <c r="R145" i="11"/>
  <c r="L196" i="12"/>
  <c r="K196" i="10"/>
  <c r="F145" i="9"/>
  <c r="C145" i="9"/>
  <c r="C162" i="10"/>
  <c r="W161" i="10"/>
  <c r="AG122" i="9"/>
  <c r="AG127" i="9" s="1"/>
  <c r="M127" i="9"/>
  <c r="K213" i="10"/>
  <c r="C213" i="12"/>
  <c r="H213" i="12"/>
  <c r="O179" i="9"/>
  <c r="L145" i="12"/>
  <c r="N179" i="9"/>
  <c r="J145" i="12"/>
  <c r="G179" i="10"/>
  <c r="H213" i="9"/>
  <c r="Q145" i="11"/>
  <c r="P213" i="9"/>
  <c r="L213" i="9"/>
  <c r="L179" i="10"/>
  <c r="M162" i="10"/>
  <c r="AD122" i="9"/>
  <c r="AD127" i="9" s="1"/>
  <c r="J127" i="9"/>
  <c r="I179" i="10"/>
  <c r="N196" i="10"/>
  <c r="K213" i="12"/>
  <c r="L196" i="10"/>
  <c r="P162" i="9"/>
  <c r="C162" i="9"/>
  <c r="J179" i="9"/>
  <c r="P213" i="10"/>
  <c r="N213" i="9"/>
  <c r="Q179" i="10"/>
  <c r="I162" i="12"/>
  <c r="P179" i="9"/>
  <c r="R162" i="12"/>
  <c r="M213" i="12"/>
  <c r="P162" i="12"/>
  <c r="I213" i="9"/>
  <c r="J162" i="10"/>
  <c r="L179" i="12"/>
  <c r="N196" i="11"/>
  <c r="R145" i="12"/>
  <c r="L179" i="9"/>
  <c r="D162" i="10"/>
  <c r="R179" i="9"/>
  <c r="F179" i="9"/>
  <c r="AF122" i="9"/>
  <c r="AF127" i="9" s="1"/>
  <c r="L127" i="9"/>
  <c r="E145" i="11"/>
  <c r="H213" i="11"/>
  <c r="C213" i="11"/>
  <c r="F162" i="10"/>
  <c r="E145" i="12"/>
  <c r="L162" i="12"/>
  <c r="R162" i="10"/>
  <c r="D179" i="10"/>
  <c r="C122" i="10"/>
  <c r="D127" i="10"/>
  <c r="H179" i="9"/>
  <c r="L213" i="10"/>
  <c r="D179" i="9"/>
  <c r="AE122" i="9"/>
  <c r="AE127" i="9" s="1"/>
  <c r="K127" i="9"/>
  <c r="C122" i="12"/>
  <c r="D127" i="12"/>
  <c r="E196" i="10"/>
  <c r="S145" i="11"/>
  <c r="M179" i="9"/>
  <c r="M179" i="11"/>
  <c r="R213" i="10"/>
  <c r="D213" i="10"/>
  <c r="O213" i="9"/>
  <c r="M179" i="10"/>
  <c r="S162" i="12"/>
  <c r="D162" i="12"/>
  <c r="C162" i="11"/>
  <c r="W161" i="11"/>
  <c r="F213" i="10"/>
  <c r="J179" i="12"/>
  <c r="K162" i="11"/>
  <c r="J162" i="12"/>
  <c r="H162" i="12"/>
  <c r="N162" i="12"/>
  <c r="K213" i="9"/>
  <c r="F162" i="12"/>
  <c r="E162" i="12"/>
  <c r="I145" i="12"/>
  <c r="O179" i="11"/>
  <c r="S179" i="10"/>
  <c r="S213" i="10"/>
  <c r="S196" i="10"/>
  <c r="E213" i="9"/>
  <c r="Q162" i="9"/>
  <c r="O213" i="11"/>
  <c r="AH122" i="9"/>
  <c r="AH127" i="9" s="1"/>
  <c r="O127" i="9"/>
  <c r="E179" i="9"/>
  <c r="O213" i="12"/>
  <c r="Q179" i="11"/>
  <c r="L213" i="12"/>
  <c r="O162" i="12"/>
  <c r="AB122" i="9"/>
  <c r="AB127" i="9" s="1"/>
  <c r="H127" i="9"/>
  <c r="M196" i="10"/>
  <c r="G213" i="9"/>
  <c r="K179" i="9"/>
  <c r="AI122" i="9"/>
  <c r="AI127" i="9" s="1"/>
  <c r="Q127" i="9"/>
  <c r="C213" i="10"/>
  <c r="H213" i="10"/>
  <c r="O179" i="10"/>
  <c r="D213" i="12"/>
  <c r="J213" i="10"/>
  <c r="I213" i="10"/>
  <c r="AC122" i="9"/>
  <c r="AC127" i="9" s="1"/>
  <c r="I127" i="9"/>
  <c r="O196" i="10"/>
  <c r="M179" i="12"/>
  <c r="E179" i="10"/>
  <c r="Q145" i="9"/>
  <c r="D162" i="9"/>
  <c r="S179" i="9"/>
  <c r="I179" i="9"/>
  <c r="O213" i="10"/>
  <c r="P162" i="10"/>
  <c r="W195" i="10"/>
  <c r="C196" i="10"/>
  <c r="G162" i="12"/>
  <c r="R213" i="9"/>
  <c r="J179" i="10"/>
  <c r="Q162" i="12"/>
  <c r="K162" i="10"/>
  <c r="C196" i="11"/>
  <c r="W195" i="11"/>
  <c r="G213" i="10"/>
  <c r="C122" i="11"/>
  <c r="D127" i="11"/>
  <c r="J196" i="12"/>
  <c r="K196" i="12"/>
  <c r="Z122" i="9"/>
  <c r="C122" i="9"/>
  <c r="D127" i="9"/>
  <c r="K162" i="12"/>
  <c r="M145" i="12"/>
  <c r="K179" i="10"/>
  <c r="H162" i="10"/>
  <c r="F145" i="11"/>
  <c r="E145" i="9"/>
  <c r="G162" i="10"/>
  <c r="Q213" i="10"/>
  <c r="Q213" i="9"/>
  <c r="E213" i="10"/>
  <c r="M162" i="12"/>
  <c r="P179" i="10"/>
  <c r="I196" i="10"/>
  <c r="M213" i="10"/>
  <c r="AJ122" i="9"/>
  <c r="AJ127" i="9" s="1"/>
  <c r="S127" i="9"/>
  <c r="L162" i="10"/>
  <c r="D179" i="11"/>
  <c r="H179" i="10"/>
  <c r="F213" i="11"/>
  <c r="O196" i="11"/>
  <c r="S145" i="9"/>
  <c r="I213" i="12"/>
  <c r="F213" i="9"/>
  <c r="S145" i="12"/>
  <c r="D213" i="9"/>
  <c r="R179" i="10"/>
  <c r="J55" i="8" l="1"/>
  <c r="N55" i="8"/>
  <c r="M55" i="13"/>
  <c r="R55" i="8"/>
  <c r="O55" i="13"/>
  <c r="S55" i="8"/>
  <c r="I55" i="13"/>
  <c r="G55" i="13"/>
  <c r="C55" i="8"/>
  <c r="W54" i="8"/>
  <c r="M55" i="8"/>
  <c r="K55" i="8"/>
  <c r="D55" i="8"/>
  <c r="H55" i="8"/>
  <c r="E55" i="8"/>
  <c r="I55" i="8"/>
  <c r="L55" i="8"/>
  <c r="P55" i="8"/>
  <c r="G55" i="8"/>
  <c r="F55" i="8"/>
  <c r="Q55" i="8"/>
  <c r="C55" i="13"/>
  <c r="W54" i="13"/>
  <c r="K55" i="13"/>
  <c r="F55" i="13"/>
  <c r="R55" i="13"/>
  <c r="H55" i="13"/>
  <c r="D55" i="13"/>
  <c r="J55" i="13"/>
  <c r="N55" i="13"/>
  <c r="P55" i="13"/>
  <c r="L55" i="13"/>
  <c r="W50" i="14"/>
  <c r="C54" i="14"/>
  <c r="O55" i="8"/>
  <c r="Q55" i="13"/>
  <c r="S55" i="13"/>
  <c r="Y122" i="9"/>
  <c r="Y127" i="9" s="1"/>
  <c r="AF128" i="9" s="1"/>
  <c r="Z127" i="9"/>
  <c r="W122" i="12"/>
  <c r="C127" i="12"/>
  <c r="D128" i="12" s="1"/>
  <c r="V122" i="9"/>
  <c r="C127" i="9"/>
  <c r="G128" i="9" s="1"/>
  <c r="W122" i="11"/>
  <c r="C127" i="11"/>
  <c r="D128" i="11" s="1"/>
  <c r="W122" i="10"/>
  <c r="C127" i="10"/>
  <c r="AB128" i="9" l="1"/>
  <c r="Z128" i="9"/>
  <c r="AD128" i="9"/>
  <c r="AE128" i="9"/>
  <c r="L128" i="9"/>
  <c r="AH128" i="9"/>
  <c r="AJ128" i="9"/>
  <c r="AG128" i="9"/>
  <c r="AI128" i="9"/>
  <c r="AC128" i="9"/>
  <c r="C55" i="14"/>
  <c r="W54" i="14"/>
  <c r="G55" i="14"/>
  <c r="E55" i="14"/>
  <c r="L55" i="14"/>
  <c r="D55" i="14"/>
  <c r="F55" i="14"/>
  <c r="M55" i="14"/>
  <c r="N55" i="14"/>
  <c r="I55" i="14"/>
  <c r="H55" i="14"/>
  <c r="O55" i="14"/>
  <c r="P55" i="14"/>
  <c r="S55" i="14"/>
  <c r="K55" i="14"/>
  <c r="R55" i="14"/>
  <c r="Q55" i="14"/>
  <c r="J55" i="14"/>
  <c r="D128" i="9"/>
  <c r="O128" i="9"/>
  <c r="I128" i="9"/>
  <c r="C128" i="9"/>
  <c r="F128" i="9"/>
  <c r="N128" i="9"/>
  <c r="P128" i="9"/>
  <c r="E128" i="9"/>
  <c r="R128" i="9"/>
  <c r="K128" i="9"/>
  <c r="E128" i="11"/>
  <c r="C128" i="11"/>
  <c r="W127" i="11"/>
  <c r="P128" i="11"/>
  <c r="L128" i="11"/>
  <c r="S128" i="11"/>
  <c r="N128" i="11"/>
  <c r="I128" i="11"/>
  <c r="M128" i="11"/>
  <c r="O128" i="11"/>
  <c r="R128" i="11"/>
  <c r="H128" i="11"/>
  <c r="Q128" i="11"/>
  <c r="K128" i="11"/>
  <c r="F128" i="11"/>
  <c r="J128" i="11"/>
  <c r="G128" i="11"/>
  <c r="M128" i="9"/>
  <c r="C128" i="10"/>
  <c r="W127" i="10"/>
  <c r="E128" i="10"/>
  <c r="J128" i="10"/>
  <c r="Q128" i="10"/>
  <c r="K128" i="10"/>
  <c r="P128" i="10"/>
  <c r="O128" i="10"/>
  <c r="H128" i="10"/>
  <c r="I128" i="10"/>
  <c r="G128" i="10"/>
  <c r="N128" i="10"/>
  <c r="F128" i="10"/>
  <c r="L128" i="10"/>
  <c r="M128" i="10"/>
  <c r="R128" i="10"/>
  <c r="S128" i="10"/>
  <c r="S128" i="9"/>
  <c r="K128" i="12"/>
  <c r="C128" i="12"/>
  <c r="I128" i="12"/>
  <c r="M128" i="12"/>
  <c r="Q128" i="12"/>
  <c r="J128" i="12"/>
  <c r="O128" i="12"/>
  <c r="N128" i="12"/>
  <c r="G128" i="12"/>
  <c r="S128" i="12"/>
  <c r="F128" i="12"/>
  <c r="E128" i="12"/>
  <c r="L128" i="12"/>
  <c r="R128" i="12"/>
  <c r="H128" i="12"/>
  <c r="P128" i="12"/>
  <c r="H128" i="9"/>
  <c r="J128" i="9"/>
  <c r="D128" i="10"/>
  <c r="Q128" i="9"/>
  <c r="AA128" i="9"/>
  <c r="Y128" i="9"/>
</calcChain>
</file>

<file path=xl/sharedStrings.xml><?xml version="1.0" encoding="utf-8"?>
<sst xmlns="http://schemas.openxmlformats.org/spreadsheetml/2006/main" count="5927" uniqueCount="364">
  <si>
    <t>性器クラミジア感染症</t>
    <rPh sb="0" eb="2">
      <t>セイキ</t>
    </rPh>
    <rPh sb="7" eb="10">
      <t>カンセンショウ</t>
    </rPh>
    <phoneticPr fontId="3"/>
  </si>
  <si>
    <t>性器ヘルペスウイルス感染症</t>
    <rPh sb="0" eb="2">
      <t>セイキ</t>
    </rPh>
    <rPh sb="10" eb="13">
      <t>カンセンショウ</t>
    </rPh>
    <phoneticPr fontId="3"/>
  </si>
  <si>
    <t>尖形コンジローム</t>
    <rPh sb="0" eb="1">
      <t>トガ</t>
    </rPh>
    <rPh sb="1" eb="2">
      <t>カタチ</t>
    </rPh>
    <phoneticPr fontId="3"/>
  </si>
  <si>
    <t>淋菌感染症</t>
    <rPh sb="0" eb="2">
      <t>リンキン</t>
    </rPh>
    <rPh sb="2" eb="5">
      <t>カンセンショウ</t>
    </rPh>
    <phoneticPr fontId="3"/>
  </si>
  <si>
    <t>ペニシリン耐性肺炎球菌感染症</t>
    <rPh sb="5" eb="7">
      <t>タイセイ</t>
    </rPh>
    <rPh sb="7" eb="9">
      <t>ハイエン</t>
    </rPh>
    <rPh sb="9" eb="11">
      <t>キュウキン</t>
    </rPh>
    <rPh sb="11" eb="14">
      <t>カンセンショウ</t>
    </rPh>
    <phoneticPr fontId="3"/>
  </si>
  <si>
    <t>薬剤耐性緑濃菌感染症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</si>
  <si>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１月</t>
    <rPh sb="1" eb="2">
      <t>ガツ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</si>
  <si>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</si>
  <si>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</si>
  <si>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</si>
  <si>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</si>
  <si>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</si>
  <si>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</si>
  <si>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</si>
  <si>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</si>
  <si>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</si>
  <si>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</si>
  <si>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</si>
  <si>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ﾒﾁｼﾘﾝ耐性黄色ﾌﾞﾄﾞｳ球菌感染症</t>
    <rPh sb="5" eb="7">
      <t>タイセイ</t>
    </rPh>
    <rPh sb="7" eb="9">
      <t>オウショク</t>
    </rPh>
    <rPh sb="14" eb="16">
      <t>キュウキン</t>
    </rPh>
    <rPh sb="16" eb="19">
      <t>カンセンショウ</t>
    </rPh>
    <phoneticPr fontId="3"/>
  </si>
  <si>
    <t>報告数</t>
    <rPh sb="0" eb="2">
      <t>ホウコク</t>
    </rPh>
    <rPh sb="2" eb="3">
      <t>スウ</t>
    </rPh>
    <phoneticPr fontId="3"/>
  </si>
  <si>
    <t>定点当たり</t>
    <rPh sb="0" eb="2">
      <t>テイテン</t>
    </rPh>
    <rPh sb="2" eb="3">
      <t>ア</t>
    </rPh>
    <phoneticPr fontId="3"/>
  </si>
  <si>
    <t>疾病名</t>
    <rPh sb="0" eb="2">
      <t>シッペイ</t>
    </rPh>
    <rPh sb="2" eb="3">
      <t>メイ</t>
    </rPh>
    <phoneticPr fontId="3"/>
  </si>
  <si>
    <t>年</t>
    <rPh sb="0" eb="1">
      <t>ネン</t>
    </rPh>
    <phoneticPr fontId="3"/>
  </si>
  <si>
    <t>報告別疾病名</t>
    <rPh sb="0" eb="2">
      <t>ホウコク</t>
    </rPh>
    <rPh sb="2" eb="3">
      <t>ベツ</t>
    </rPh>
    <rPh sb="3" eb="5">
      <t>シッペイ</t>
    </rPh>
    <rPh sb="5" eb="6">
      <t>メイ</t>
    </rPh>
    <phoneticPr fontId="3"/>
  </si>
  <si>
    <t xml:space="preserve">       注：平成１１年４月以降の感染症新法施行に伴うシステム変更のみを対象とした</t>
    <rPh sb="16" eb="18">
      <t>イコウ</t>
    </rPh>
    <rPh sb="38" eb="40">
      <t>タイショウ</t>
    </rPh>
    <phoneticPr fontId="3"/>
  </si>
  <si>
    <t xml:space="preserve"> </t>
    <phoneticPr fontId="3"/>
  </si>
  <si>
    <t>1３年</t>
  </si>
  <si>
    <t>1４年</t>
  </si>
  <si>
    <t>１６年</t>
  </si>
  <si>
    <t>１６年</t>
    <rPh sb="2" eb="3">
      <t>サクネン</t>
    </rPh>
    <phoneticPr fontId="3"/>
  </si>
  <si>
    <t>１５年</t>
  </si>
  <si>
    <t>１５年</t>
    <rPh sb="2" eb="3">
      <t>サクネン</t>
    </rPh>
    <phoneticPr fontId="3"/>
  </si>
  <si>
    <t>1５年</t>
  </si>
  <si>
    <t>1６年</t>
  </si>
  <si>
    <t>６.　月報報告数、定点当たり報告数、年・月、疾患別(男性）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3">
      <t>ヤマイ</t>
    </rPh>
    <rPh sb="23" eb="24">
      <t>カン</t>
    </rPh>
    <rPh sb="24" eb="25">
      <t>ベツ</t>
    </rPh>
    <rPh sb="26" eb="28">
      <t>ダンセイ</t>
    </rPh>
    <phoneticPr fontId="3"/>
  </si>
  <si>
    <t>1６年</t>
    <rPh sb="2" eb="3">
      <t>サクネン</t>
    </rPh>
    <phoneticPr fontId="3"/>
  </si>
  <si>
    <t>８.　月報報告数、定点当たり報告数、年・月、疾患別(女性）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4">
      <t>シッカン</t>
    </rPh>
    <rPh sb="24" eb="25">
      <t>ベツ</t>
    </rPh>
    <rPh sb="26" eb="27">
      <t>ジョ</t>
    </rPh>
    <rPh sb="27" eb="28">
      <t>セイ</t>
    </rPh>
    <phoneticPr fontId="3"/>
  </si>
  <si>
    <t>1３年</t>
    <phoneticPr fontId="3"/>
  </si>
  <si>
    <t>1４年</t>
    <phoneticPr fontId="3"/>
  </si>
  <si>
    <t>合計</t>
    <rPh sb="0" eb="2">
      <t>ゴウケイ</t>
    </rPh>
    <phoneticPr fontId="3"/>
  </si>
  <si>
    <t>0歳</t>
    <rPh sb="1" eb="2">
      <t>サイ</t>
    </rPh>
    <phoneticPr fontId="3"/>
  </si>
  <si>
    <t>70-歳</t>
    <rPh sb="3" eb="4">
      <t>トシ</t>
    </rPh>
    <phoneticPr fontId="3"/>
  </si>
  <si>
    <t>16全国</t>
    <rPh sb="2" eb="4">
      <t>ゼンコク</t>
    </rPh>
    <phoneticPr fontId="3"/>
  </si>
  <si>
    <t>報告別疾病名</t>
    <phoneticPr fontId="3"/>
  </si>
  <si>
    <t>　</t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</si>
  <si>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</si>
  <si>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</si>
  <si>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</si>
  <si>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</si>
  <si>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性器ヘルペス感染症</t>
    <rPh sb="0" eb="2">
      <t>セイキ</t>
    </rPh>
    <rPh sb="6" eb="9">
      <t>カンセンショウ</t>
    </rPh>
    <phoneticPr fontId="3"/>
  </si>
  <si>
    <t>ﾒﾁｼﾘﾝ耐性黄色ブドウ球菌感染症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3"/>
  </si>
  <si>
    <t>ﾍﾟﾆｼﾘﾝ耐性肺球菌感染症</t>
    <rPh sb="6" eb="8">
      <t>タイセイ</t>
    </rPh>
    <rPh sb="8" eb="9">
      <t>ハイ</t>
    </rPh>
    <rPh sb="9" eb="11">
      <t>キュウキン</t>
    </rPh>
    <rPh sb="11" eb="14">
      <t>カンセンショウ</t>
    </rPh>
    <phoneticPr fontId="3"/>
  </si>
  <si>
    <t>薬剤耐性緑膿菌感染症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</si>
  <si>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週別疾病別患者数・定点数（沖縄県・全国比較）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rPh sb="13" eb="16">
      <t>オキナワケン</t>
    </rPh>
    <rPh sb="17" eb="19">
      <t>ゼンコク</t>
    </rPh>
    <rPh sb="19" eb="21">
      <t>ヒカク</t>
    </rPh>
    <phoneticPr fontId="3"/>
  </si>
  <si>
    <t>北部</t>
    <rPh sb="0" eb="2">
      <t>ホクブ</t>
    </rPh>
    <phoneticPr fontId="3"/>
  </si>
  <si>
    <t>中部</t>
    <rPh sb="0" eb="2">
      <t>チュウブ</t>
    </rPh>
    <phoneticPr fontId="3"/>
  </si>
  <si>
    <t>中央</t>
    <rPh sb="0" eb="2">
      <t>チュウオウ</t>
    </rPh>
    <phoneticPr fontId="3"/>
  </si>
  <si>
    <t>南部</t>
    <rPh sb="0" eb="2">
      <t>ナンブ</t>
    </rPh>
    <phoneticPr fontId="3"/>
  </si>
  <si>
    <t>宮古</t>
    <rPh sb="0" eb="2">
      <t>ミヤコ</t>
    </rPh>
    <phoneticPr fontId="3"/>
  </si>
  <si>
    <t>八重山</t>
    <rPh sb="0" eb="3">
      <t>ヤエヤマ</t>
    </rPh>
    <phoneticPr fontId="3"/>
  </si>
  <si>
    <t>沖縄県（合計）</t>
    <rPh sb="0" eb="3">
      <t>オキナワケン</t>
    </rPh>
    <rPh sb="4" eb="6">
      <t>ゴウケイ</t>
    </rPh>
    <phoneticPr fontId="3"/>
  </si>
  <si>
    <t>全国</t>
    <rPh sb="0" eb="2">
      <t>ゼンコク</t>
    </rPh>
    <phoneticPr fontId="3"/>
  </si>
  <si>
    <t>　　　　　疾病名</t>
    <rPh sb="5" eb="7">
      <t>シッペイ</t>
    </rPh>
    <rPh sb="7" eb="8">
      <t>メイ</t>
    </rPh>
    <phoneticPr fontId="3"/>
  </si>
  <si>
    <t>沖縄県感染症発生動向調査</t>
    <rPh sb="0" eb="3">
      <t>オキナワケン</t>
    </rPh>
    <rPh sb="3" eb="6">
      <t>カンセンショウ</t>
    </rPh>
    <rPh sb="6" eb="8">
      <t>ハッセイ</t>
    </rPh>
    <rPh sb="8" eb="10">
      <t>ドウコウ</t>
    </rPh>
    <rPh sb="10" eb="12">
      <t>チョウサ</t>
    </rPh>
    <phoneticPr fontId="3"/>
  </si>
  <si>
    <t>沖縄県感染症情報センター</t>
    <rPh sb="0" eb="3">
      <t>オキナワケン</t>
    </rPh>
    <rPh sb="3" eb="6">
      <t>カンセンショウ</t>
    </rPh>
    <rPh sb="6" eb="8">
      <t>ジョウホウ</t>
    </rPh>
    <phoneticPr fontId="3"/>
  </si>
  <si>
    <t>合計
(罹患報告数)</t>
    <rPh sb="0" eb="2">
      <t>ゴウケイ</t>
    </rPh>
    <rPh sb="4" eb="6">
      <t>リカン</t>
    </rPh>
    <rPh sb="6" eb="8">
      <t>ホウコク</t>
    </rPh>
    <rPh sb="8" eb="9">
      <t>スウ</t>
    </rPh>
    <phoneticPr fontId="3"/>
  </si>
  <si>
    <t>％</t>
    <phoneticPr fontId="3"/>
  </si>
  <si>
    <t>合計(定点あたり患者報告数)</t>
    <rPh sb="0" eb="2">
      <t>ゴウケイ</t>
    </rPh>
    <rPh sb="3" eb="5">
      <t>テイテン</t>
    </rPh>
    <rPh sb="8" eb="10">
      <t>カンジャ</t>
    </rPh>
    <rPh sb="10" eb="12">
      <t>ホウコク</t>
    </rPh>
    <rPh sb="12" eb="13">
      <t>スウ</t>
    </rPh>
    <phoneticPr fontId="3"/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</si>
  <si>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</si>
  <si>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</si>
  <si>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</si>
  <si>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</si>
  <si>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</si>
  <si>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</si>
  <si>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</si>
  <si>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</si>
  <si>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</si>
  <si>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</si>
  <si>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</si>
  <si>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</si>
  <si>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1-4</t>
  </si>
  <si>
    <t>5-9</t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</si>
  <si>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</si>
  <si>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</si>
  <si>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</si>
  <si>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</si>
  <si>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</si>
  <si>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</si>
  <si>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</si>
  <si>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</si>
  <si>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</si>
  <si>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</si>
  <si>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</si>
  <si>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</si>
  <si>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性器クラミジア感染症（患者数）</t>
    <rPh sb="0" eb="2">
      <t>セイキ</t>
    </rPh>
    <rPh sb="7" eb="10">
      <t>カンセンショウ</t>
    </rPh>
    <rPh sb="11" eb="14">
      <t>カンジャスウ</t>
    </rPh>
    <phoneticPr fontId="3"/>
  </si>
  <si>
    <t>性器クラミジア感染症（定点数）</t>
    <rPh sb="0" eb="2">
      <t>セイキ</t>
    </rPh>
    <rPh sb="7" eb="10">
      <t>カンセンショウ</t>
    </rPh>
    <rPh sb="11" eb="13">
      <t>テイテン</t>
    </rPh>
    <rPh sb="13" eb="14">
      <t>カズ</t>
    </rPh>
    <phoneticPr fontId="3"/>
  </si>
  <si>
    <t>性器ヘルペスウイルス感染症（患者数）</t>
    <rPh sb="0" eb="2">
      <t>セイキ</t>
    </rPh>
    <rPh sb="10" eb="13">
      <t>カンセンショウ</t>
    </rPh>
    <phoneticPr fontId="3"/>
  </si>
  <si>
    <t>性器ヘルペスウイルス感染症（定点数）</t>
    <rPh sb="0" eb="2">
      <t>セイキ</t>
    </rPh>
    <rPh sb="10" eb="13">
      <t>カンセンショウ</t>
    </rPh>
    <phoneticPr fontId="3"/>
  </si>
  <si>
    <t>保健所等＼月</t>
    <rPh sb="0" eb="2">
      <t>ホケン</t>
    </rPh>
    <rPh sb="2" eb="3">
      <t>ショ</t>
    </rPh>
    <rPh sb="3" eb="4">
      <t>トウ</t>
    </rPh>
    <rPh sb="5" eb="6">
      <t>ツキ</t>
    </rPh>
    <phoneticPr fontId="3"/>
  </si>
  <si>
    <t>尖圭コンジローム（患者数）</t>
    <rPh sb="0" eb="1">
      <t>セン</t>
    </rPh>
    <rPh sb="1" eb="2">
      <t>ケイ</t>
    </rPh>
    <phoneticPr fontId="3"/>
  </si>
  <si>
    <t>尖圭コンジローム（定点数）</t>
    <phoneticPr fontId="3"/>
  </si>
  <si>
    <t>淋菌感染症（患者数）</t>
    <rPh sb="0" eb="2">
      <t>リンキン</t>
    </rPh>
    <rPh sb="2" eb="5">
      <t>カンセンショウ</t>
    </rPh>
    <phoneticPr fontId="3"/>
  </si>
  <si>
    <t>淋菌感染症（定点数）</t>
    <rPh sb="0" eb="2">
      <t>リンキン</t>
    </rPh>
    <rPh sb="2" eb="5">
      <t>カンセンショウ</t>
    </rPh>
    <phoneticPr fontId="3"/>
  </si>
  <si>
    <t>ﾒﾁｼﾘﾝ耐性黄色ﾌﾞﾄﾞｳ球菌感染症（患者数）</t>
    <rPh sb="5" eb="7">
      <t>タイセイ</t>
    </rPh>
    <rPh sb="7" eb="9">
      <t>オウショク</t>
    </rPh>
    <rPh sb="14" eb="16">
      <t>キュウキン</t>
    </rPh>
    <rPh sb="16" eb="18">
      <t>カンセン</t>
    </rPh>
    <rPh sb="18" eb="19">
      <t>ショウ</t>
    </rPh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</si>
  <si>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</si>
  <si>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</si>
  <si>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薬剤耐性緑膿菌感染症（患者数）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</si>
  <si>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薬剤耐性緑膿菌感染症（定点数）</t>
    <phoneticPr fontId="3"/>
  </si>
  <si>
    <t>男女別の発生状況</t>
    <rPh sb="0" eb="2">
      <t>ダンジョ</t>
    </rPh>
    <rPh sb="2" eb="3">
      <t>ベツ</t>
    </rPh>
    <rPh sb="4" eb="6">
      <t>ハッセイ</t>
    </rPh>
    <rPh sb="6" eb="8">
      <t>ジョウキョウ</t>
    </rPh>
    <phoneticPr fontId="3"/>
  </si>
  <si>
    <t>疾病：</t>
    <rPh sb="0" eb="2">
      <t>シッペイ</t>
    </rPh>
    <phoneticPr fontId="3"/>
  </si>
  <si>
    <t>集計対象：</t>
    <rPh sb="0" eb="2">
      <t>シュウケイ</t>
    </rPh>
    <rPh sb="2" eb="4">
      <t>タイショウ</t>
    </rPh>
    <phoneticPr fontId="3"/>
  </si>
  <si>
    <t>2002年 1月 ～ 2002年 12月</t>
    <phoneticPr fontId="3"/>
  </si>
  <si>
    <t>保健所</t>
    <rPh sb="0" eb="2">
      <t>ホケン</t>
    </rPh>
    <rPh sb="2" eb="3">
      <t>ショ</t>
    </rPh>
    <phoneticPr fontId="3"/>
  </si>
  <si>
    <t>実数（男）</t>
    <rPh sb="0" eb="1">
      <t>ジツ</t>
    </rPh>
    <rPh sb="3" eb="4">
      <t>オトコ</t>
    </rPh>
    <phoneticPr fontId="3"/>
  </si>
  <si>
    <t>定点当り（男）</t>
    <rPh sb="0" eb="2">
      <t>テイテン</t>
    </rPh>
    <rPh sb="2" eb="3">
      <t>アタ</t>
    </rPh>
    <rPh sb="5" eb="6">
      <t>オトコ</t>
    </rPh>
    <phoneticPr fontId="3"/>
  </si>
  <si>
    <t>実数（女）</t>
    <rPh sb="0" eb="1">
      <t>ジツ</t>
    </rPh>
    <rPh sb="3" eb="4">
      <t>オンナ</t>
    </rPh>
    <phoneticPr fontId="3"/>
  </si>
  <si>
    <t>定点当り（女）</t>
    <rPh sb="5" eb="6">
      <t>オンナ</t>
    </rPh>
    <phoneticPr fontId="3"/>
  </si>
  <si>
    <t>実数（全体）</t>
    <rPh sb="0" eb="1">
      <t>ジツ</t>
    </rPh>
    <rPh sb="1" eb="2">
      <t>スウ</t>
    </rPh>
    <rPh sb="3" eb="5">
      <t>ゼンタイ</t>
    </rPh>
    <phoneticPr fontId="3"/>
  </si>
  <si>
    <t>定点当り（全体）</t>
    <rPh sb="0" eb="2">
      <t>テイテン</t>
    </rPh>
    <rPh sb="2" eb="3">
      <t>アタ</t>
    </rPh>
    <rPh sb="5" eb="7">
      <t>ゼンタイ</t>
    </rPh>
    <phoneticPr fontId="3"/>
  </si>
  <si>
    <t>性器クラミジア感染症</t>
    <phoneticPr fontId="3"/>
  </si>
  <si>
    <t>2002年 1月 ～ 2002年 12月</t>
    <phoneticPr fontId="3"/>
  </si>
  <si>
    <t>沖縄県</t>
    <rPh sb="0" eb="3">
      <t>オキナワケン</t>
    </rPh>
    <phoneticPr fontId="3"/>
  </si>
  <si>
    <t>性器ヘルペスウイルス感染症</t>
    <phoneticPr fontId="3"/>
  </si>
  <si>
    <t>尖形コンジローム</t>
    <rPh sb="0" eb="1">
      <t>セン</t>
    </rPh>
    <phoneticPr fontId="3"/>
  </si>
  <si>
    <t>淋菌感染症</t>
    <phoneticPr fontId="3"/>
  </si>
  <si>
    <t>メチシリン耐性黄色ブドウ球菌感染症</t>
    <phoneticPr fontId="3"/>
  </si>
  <si>
    <t>ペニシリン耐性肺炎球菌感染症</t>
    <phoneticPr fontId="3"/>
  </si>
  <si>
    <t>薬剤耐性緑膿菌感染症</t>
    <phoneticPr fontId="3"/>
  </si>
  <si>
    <t>％</t>
    <phoneticPr fontId="3"/>
  </si>
  <si>
    <t>％</t>
    <phoneticPr fontId="3"/>
  </si>
  <si>
    <t>ﾍﾟﾆｼﾘﾝ耐性肺炎球菌感染症（患者数）</t>
    <rPh sb="6" eb="8">
      <t>タイセイ</t>
    </rPh>
    <rPh sb="8" eb="9">
      <t>ハイ</t>
    </rPh>
    <rPh sb="9" eb="10">
      <t>エン</t>
    </rPh>
    <rPh sb="10" eb="12">
      <t>キュウキン</t>
    </rPh>
    <rPh sb="12" eb="14">
      <t>カンセン</t>
    </rPh>
    <rPh sb="14" eb="15">
      <t>ショウ</t>
    </rPh>
    <phoneticPr fontId="3"/>
  </si>
  <si>
    <t>４.　月報報告数、定点当たり報告数、年・月、疾患別(男女）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4">
      <t>シッカン</t>
    </rPh>
    <rPh sb="24" eb="25">
      <t>ベツ</t>
    </rPh>
    <rPh sb="26" eb="28">
      <t>ダンジョ</t>
    </rPh>
    <phoneticPr fontId="3"/>
  </si>
  <si>
    <t>　</t>
    <phoneticPr fontId="3"/>
  </si>
  <si>
    <t>　</t>
    <phoneticPr fontId="3"/>
  </si>
  <si>
    <t xml:space="preserve"> </t>
    <phoneticPr fontId="3"/>
  </si>
  <si>
    <t xml:space="preserve"> </t>
    <phoneticPr fontId="3"/>
  </si>
  <si>
    <t>　</t>
    <phoneticPr fontId="3"/>
  </si>
  <si>
    <t xml:space="preserve"> </t>
    <phoneticPr fontId="3"/>
  </si>
  <si>
    <t>　</t>
    <phoneticPr fontId="3"/>
  </si>
  <si>
    <t>1５年</t>
    <phoneticPr fontId="3"/>
  </si>
  <si>
    <t>1５年</t>
    <phoneticPr fontId="3"/>
  </si>
  <si>
    <t>1５年</t>
    <phoneticPr fontId="3"/>
  </si>
  <si>
    <t>1４年</t>
    <phoneticPr fontId="3"/>
  </si>
  <si>
    <t>15全国</t>
    <rPh sb="2" eb="4">
      <t>ゼンコク</t>
    </rPh>
    <phoneticPr fontId="3"/>
  </si>
  <si>
    <t>15全国</t>
    <phoneticPr fontId="3"/>
  </si>
  <si>
    <t>平成１5年（男女）</t>
    <rPh sb="0" eb="2">
      <t>ヘイセイ</t>
    </rPh>
    <rPh sb="4" eb="5">
      <t>ネン</t>
    </rPh>
    <rPh sb="6" eb="8">
      <t>ダンジョ</t>
    </rPh>
    <phoneticPr fontId="3"/>
  </si>
  <si>
    <t>平成１5年（男）</t>
    <rPh sb="0" eb="2">
      <t>ヘイセイ</t>
    </rPh>
    <rPh sb="4" eb="5">
      <t>ネン</t>
    </rPh>
    <rPh sb="6" eb="7">
      <t>オトコ</t>
    </rPh>
    <phoneticPr fontId="3"/>
  </si>
  <si>
    <t>平成１5年（女）</t>
    <rPh sb="0" eb="2">
      <t>ヘイセイ</t>
    </rPh>
    <rPh sb="4" eb="5">
      <t>ネン</t>
    </rPh>
    <rPh sb="6" eb="7">
      <t>オンナ</t>
    </rPh>
    <phoneticPr fontId="3"/>
  </si>
  <si>
    <t>薬剤耐性緑膿菌感染症（定点数）</t>
    <phoneticPr fontId="3"/>
  </si>
  <si>
    <t>ﾍﾟﾆｼﾘﾝ耐性肺球菌感染症（定点数）</t>
    <phoneticPr fontId="3"/>
  </si>
  <si>
    <t>ﾒﾁｼﾘﾝ耐性黄色ﾌﾞﾄﾞｳ球菌感染症（定点数）</t>
    <phoneticPr fontId="3"/>
  </si>
  <si>
    <t>尖圭コンジローム（定点数）</t>
    <phoneticPr fontId="3"/>
  </si>
  <si>
    <t>薬剤耐性緑膿菌感染症（定点数）</t>
    <phoneticPr fontId="3"/>
  </si>
  <si>
    <t>ﾍﾟﾆｼﾘﾝ耐性肺球菌感染症（定点数）</t>
    <phoneticPr fontId="3"/>
  </si>
  <si>
    <t>平成15年</t>
    <rPh sb="0" eb="2">
      <t>ヘイセイ</t>
    </rPh>
    <rPh sb="4" eb="5">
      <t>ネン</t>
    </rPh>
    <phoneticPr fontId="3"/>
  </si>
  <si>
    <t>月</t>
    <rPh sb="0" eb="1">
      <t>ツキ</t>
    </rPh>
    <phoneticPr fontId="3"/>
  </si>
  <si>
    <t>平成１4年</t>
    <rPh sb="0" eb="2">
      <t>ヘイセイ</t>
    </rPh>
    <rPh sb="4" eb="5">
      <t>ネン</t>
    </rPh>
    <phoneticPr fontId="3"/>
  </si>
  <si>
    <t>性器クラミジア感染症</t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</si>
  <si>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</si>
  <si>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</si>
  <si>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</si>
  <si>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</si>
  <si>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月平均</t>
    <rPh sb="0" eb="3">
      <t>ツキヘイキン</t>
    </rPh>
    <phoneticPr fontId="3"/>
  </si>
  <si>
    <t xml:space="preserve">沖縄県 男女合計
平成16年
1月～12月
患者報告数
</t>
    <rPh sb="9" eb="11">
      <t>ヘイセイ</t>
    </rPh>
    <rPh sb="13" eb="14">
      <t>ネン</t>
    </rPh>
    <rPh sb="16" eb="17">
      <t>ガツ</t>
    </rPh>
    <rPh sb="20" eb="21">
      <t>ガツ</t>
    </rPh>
    <rPh sb="22" eb="24">
      <t>カンジャ</t>
    </rPh>
    <rPh sb="24" eb="26">
      <t>ホウコク</t>
    </rPh>
    <rPh sb="26" eb="27">
      <t>スウ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</si>
  <si>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</si>
  <si>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</si>
  <si>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</si>
  <si>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</si>
  <si>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平成１6年（男女）</t>
    <rPh sb="0" eb="2">
      <t>ヘイセイ</t>
    </rPh>
    <rPh sb="4" eb="5">
      <t>ネン</t>
    </rPh>
    <rPh sb="6" eb="8">
      <t>ダンジョ</t>
    </rPh>
    <phoneticPr fontId="3"/>
  </si>
  <si>
    <t>平成１6年（男）</t>
    <rPh sb="0" eb="2">
      <t>ヘイセイ</t>
    </rPh>
    <rPh sb="4" eb="5">
      <t>ネン</t>
    </rPh>
    <rPh sb="6" eb="7">
      <t>オトコ</t>
    </rPh>
    <phoneticPr fontId="3"/>
  </si>
  <si>
    <t>平成１6年（女）</t>
    <rPh sb="0" eb="2">
      <t>ヘイセイ</t>
    </rPh>
    <rPh sb="4" eb="5">
      <t>ネン</t>
    </rPh>
    <rPh sb="6" eb="7">
      <t>オンナ</t>
    </rPh>
    <phoneticPr fontId="3"/>
  </si>
  <si>
    <t>平成16年</t>
    <rPh sb="0" eb="2">
      <t>ヘイセイ</t>
    </rPh>
    <rPh sb="4" eb="5">
      <t>ネン</t>
    </rPh>
    <phoneticPr fontId="3"/>
  </si>
  <si>
    <t>％</t>
    <phoneticPr fontId="3"/>
  </si>
  <si>
    <t>沖縄県（女性）</t>
    <rPh sb="0" eb="3">
      <t>オキナワケン</t>
    </rPh>
    <rPh sb="4" eb="5">
      <t>オンナ</t>
    </rPh>
    <rPh sb="5" eb="6">
      <t>セイ</t>
    </rPh>
    <phoneticPr fontId="3"/>
  </si>
  <si>
    <t>全国（女性）</t>
    <rPh sb="0" eb="2">
      <t>ゼンコク</t>
    </rPh>
    <rPh sb="3" eb="4">
      <t>オンナ</t>
    </rPh>
    <rPh sb="4" eb="5">
      <t>セイ</t>
    </rPh>
    <phoneticPr fontId="3"/>
  </si>
  <si>
    <t>全国（男性）</t>
    <rPh sb="0" eb="2">
      <t>ゼンコク</t>
    </rPh>
    <rPh sb="3" eb="5">
      <t>ダンセイ</t>
    </rPh>
    <phoneticPr fontId="3"/>
  </si>
  <si>
    <t>沖縄県（男性）</t>
    <rPh sb="0" eb="3">
      <t>オキナワケン</t>
    </rPh>
    <rPh sb="4" eb="6">
      <t>ダンセイ</t>
    </rPh>
    <phoneticPr fontId="3"/>
  </si>
  <si>
    <t>沖縄県（男性）</t>
    <rPh sb="0" eb="3">
      <t>オキナワケン</t>
    </rPh>
    <rPh sb="4" eb="5">
      <t>オトコ</t>
    </rPh>
    <rPh sb="5" eb="6">
      <t>セイ</t>
    </rPh>
    <phoneticPr fontId="3"/>
  </si>
  <si>
    <t>全国（男性）</t>
    <rPh sb="0" eb="2">
      <t>ゼンコク</t>
    </rPh>
    <rPh sb="3" eb="4">
      <t>オトコ</t>
    </rPh>
    <rPh sb="4" eb="5">
      <t>セイ</t>
    </rPh>
    <phoneticPr fontId="3"/>
  </si>
  <si>
    <t>　（沖縄県）性器ヘルペスウイルス感染症　年齢階級別罹患報告数　（男女計）</t>
    <rPh sb="2" eb="5">
      <t>オキナワケン</t>
    </rPh>
    <phoneticPr fontId="3"/>
  </si>
  <si>
    <t>（沖縄県）性器ヘルペスウイルス感染症　年齢階級別定点あたり罹患報告数　（男女計）</t>
    <phoneticPr fontId="3"/>
  </si>
  <si>
    <t>性器ヘルペスウイルス感染症　年齢階級別罹患報告数　（男計）</t>
    <phoneticPr fontId="3"/>
  </si>
  <si>
    <t>淋菌感染症　年齢階級別罹患報告数　（男女計）</t>
    <phoneticPr fontId="3"/>
  </si>
  <si>
    <t>淋菌感染症　年齢階級別定点あたり罹患報告数　（男女計）</t>
    <phoneticPr fontId="3"/>
  </si>
  <si>
    <t>淋菌感染症　年齢階級別罹患報告数　（男計）</t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</si>
  <si>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</si>
  <si>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</si>
  <si>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</si>
  <si>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</si>
  <si>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平成１7年（男女）</t>
    <rPh sb="0" eb="2">
      <t>ヘイセイ</t>
    </rPh>
    <rPh sb="4" eb="5">
      <t>ネン</t>
    </rPh>
    <rPh sb="6" eb="8">
      <t>ダンジョ</t>
    </rPh>
    <phoneticPr fontId="3"/>
  </si>
  <si>
    <t>平成１7年（男）</t>
    <rPh sb="0" eb="2">
      <t>ヘイセイ</t>
    </rPh>
    <rPh sb="4" eb="5">
      <t>ネン</t>
    </rPh>
    <rPh sb="6" eb="7">
      <t>オトコ</t>
    </rPh>
    <phoneticPr fontId="3"/>
  </si>
  <si>
    <t>平成１7年（女）</t>
    <rPh sb="0" eb="2">
      <t>ヘイセイ</t>
    </rPh>
    <rPh sb="4" eb="5">
      <t>ネン</t>
    </rPh>
    <rPh sb="6" eb="7">
      <t>オンナ</t>
    </rPh>
    <phoneticPr fontId="3"/>
  </si>
  <si>
    <t>性器クラミジア感染症　年齢階級別罹患報告数　（男女計）沖縄県</t>
    <phoneticPr fontId="3"/>
  </si>
  <si>
    <t>性器クラミジア感染症　年齢階級別定点あたり罹患報告数　（男女計）沖縄県</t>
    <phoneticPr fontId="3"/>
  </si>
  <si>
    <t>性器クラミジア感染症　年齢階級別罹患報告数　（男計）沖縄県</t>
    <phoneticPr fontId="3"/>
  </si>
  <si>
    <t>性器クラミジア感染症　年齢階級別定点あたり罹患報告数　（男計）沖縄県</t>
    <phoneticPr fontId="3"/>
  </si>
  <si>
    <t>性器クラミジア感染症　年齢階級別罹患報告数　（女計）沖縄県</t>
  </si>
  <si>
    <t>性器クラミジア感染症　年齢階級別罹患報告数　（男女計）全国</t>
  </si>
  <si>
    <t>性器クラミジア感染症　年齢階級別定点あたり罹患報告数　（男女計）全国</t>
  </si>
  <si>
    <t>性器クラミジア感染症　年齢階級別罹患報告数　（男計）全国</t>
  </si>
  <si>
    <t>性器クラミジア感染症　年齢階級別定点あたり罹患報告数　（男計）全国</t>
  </si>
  <si>
    <t>性器クラミジア感染症　年齢階級別罹患報告数　（女計）全国</t>
  </si>
  <si>
    <t>性器クラミジア感染症　年齢階級別定点あたり罹患報告数　（女計）全国</t>
  </si>
  <si>
    <t xml:space="preserve">沖縄県 男女合計
1月～12月
患者報告数
</t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</si>
  <si>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 xml:space="preserve">沖縄県 男女合計
1月～12月
定点あたり報告数
</t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</si>
  <si>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 xml:space="preserve">全国 男女合計
1月～12月
患者報告数
</t>
    <rPh sb="0" eb="2">
      <t>ゼンコク</t>
    </rPh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</si>
  <si>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全国 男女合計
1月～12月
定点あたり報告数
</t>
    <rPh sb="0" eb="2">
      <t>ゼンコク</t>
    </rPh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</si>
  <si>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 xml:space="preserve">全国 男合計
1月～12月
患者報告数
</t>
    <rPh sb="0" eb="2">
      <t>ゼンコク</t>
    </rPh>
    <rPh sb="8" eb="9">
      <t>ガツ</t>
    </rPh>
    <rPh sb="12" eb="13">
      <t>ガツ</t>
    </rPh>
    <rPh sb="14" eb="16">
      <t>カンジャ</t>
    </rPh>
    <rPh sb="16" eb="18">
      <t>ホウコク</t>
    </rPh>
    <rPh sb="18" eb="19">
      <t>スウ</t>
    </rPh>
    <phoneticPr fontId="3"/>
  </si>
  <si>
    <t xml:space="preserve">全国 男合計
1月～12月
定点あたり報告数
</t>
    <rPh sb="0" eb="2">
      <t>ゼンコク</t>
    </rPh>
    <rPh sb="8" eb="9">
      <t>ガツ</t>
    </rPh>
    <rPh sb="12" eb="13">
      <t>ガツ</t>
    </rPh>
    <rPh sb="14" eb="16">
      <t>テイテン</t>
    </rPh>
    <rPh sb="19" eb="21">
      <t>ホウコク</t>
    </rPh>
    <rPh sb="21" eb="22">
      <t>スウ</t>
    </rPh>
    <phoneticPr fontId="3"/>
  </si>
  <si>
    <t xml:space="preserve">全国 女合計
1月～12月
患者報告数
</t>
    <rPh sb="0" eb="2">
      <t>ゼンコク</t>
    </rPh>
    <rPh sb="8" eb="9">
      <t>ガツ</t>
    </rPh>
    <rPh sb="12" eb="13">
      <t>ガツ</t>
    </rPh>
    <rPh sb="14" eb="16">
      <t>カンジャ</t>
    </rPh>
    <rPh sb="16" eb="18">
      <t>ホウコク</t>
    </rPh>
    <rPh sb="18" eb="19">
      <t>スウ</t>
    </rPh>
    <phoneticPr fontId="3"/>
  </si>
  <si>
    <t xml:space="preserve">全国 女合計
1月～12月
定点あたり報告数
</t>
    <rPh sb="0" eb="2">
      <t>ゼンコク</t>
    </rPh>
    <rPh sb="8" eb="9">
      <t>ガツ</t>
    </rPh>
    <rPh sb="12" eb="13">
      <t>ガツ</t>
    </rPh>
    <rPh sb="14" eb="16">
      <t>テイテン</t>
    </rPh>
    <rPh sb="19" eb="21">
      <t>ホウコク</t>
    </rPh>
    <rPh sb="21" eb="22">
      <t>スウ</t>
    </rPh>
    <phoneticPr fontId="3"/>
  </si>
  <si>
    <t xml:space="preserve">沖縄県 男性合計
1月～12月
患者報告数
</t>
    <rPh sb="5" eb="6">
      <t>セイ</t>
    </rPh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</si>
  <si>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>性器ヘルペスウイルス感染症　年齢階級別定点あたり罹患報告数　（男計）</t>
    <phoneticPr fontId="3"/>
  </si>
  <si>
    <t xml:space="preserve">沖縄県 男性合計
1月～12月
定点あたり報告数
</t>
    <rPh sb="5" eb="6">
      <t>セイ</t>
    </rPh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</si>
  <si>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 xml:space="preserve">沖縄県 女性合計
1月～12月
患者報告数
</t>
    <rPh sb="5" eb="6">
      <t>セイ</t>
    </rPh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</si>
  <si>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>性器ヘルペスウイルス感染症　年齢階級別罹患報告数　（女計）</t>
    <phoneticPr fontId="3"/>
  </si>
  <si>
    <t>性器ヘルペスウイルス感染症　年齢階級別定点あたり罹患報告数　（女計）</t>
    <phoneticPr fontId="3"/>
  </si>
  <si>
    <t xml:space="preserve">沖縄県 女性合計
1月～12月
定点あたり報告数
</t>
    <rPh sb="5" eb="6">
      <t>セイ</t>
    </rPh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</si>
  <si>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>性器ヘルペスウイルス感染症　年齢階級別罹患報告数　（男女計）</t>
    <phoneticPr fontId="3"/>
  </si>
  <si>
    <t>性器ヘルペスウイルス感染症　年齢階級別定点あたり罹患報告数　（男女計）</t>
    <phoneticPr fontId="3"/>
  </si>
  <si>
    <t>性器ヘルペスウイルス感染症　年齢階級別罹患報告数　（男計）</t>
    <phoneticPr fontId="3"/>
  </si>
  <si>
    <t>性器ヘルペスウイルス感染症　年齢階級別定点あたり罹患報告数　（男計）</t>
    <phoneticPr fontId="3"/>
  </si>
  <si>
    <t>性器ヘルペスウイルス感染症　年齢階級別定点あたり罹患報告数　（女計）</t>
    <phoneticPr fontId="3"/>
  </si>
  <si>
    <t>平成17年</t>
    <rPh sb="0" eb="2">
      <t>ヘイセイ</t>
    </rPh>
    <rPh sb="4" eb="5">
      <t>ネン</t>
    </rPh>
    <phoneticPr fontId="3"/>
  </si>
  <si>
    <t xml:space="preserve">沖縄県 男合計
1月～12月
患者報告数
</t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</si>
  <si>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沖縄県 男合計
1月～12月
定点あたり報告数
</t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</si>
  <si>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 xml:space="preserve">沖縄県 女合計
1月～12月
患者報告数
</t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</si>
  <si>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沖縄県 女合計
1月～12月
定点あたり報告数
</t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</si>
  <si>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>淋菌感染症　年齢階級別罹患報告数　（男女計）</t>
    <phoneticPr fontId="3"/>
  </si>
  <si>
    <t>淋菌感染症　年齢階級別定点あたり罹患報告数　（女計）</t>
    <phoneticPr fontId="3"/>
  </si>
  <si>
    <t>淋菌感染症　年齢階級別罹患報告数　（女計）</t>
    <phoneticPr fontId="3"/>
  </si>
  <si>
    <t>淋菌感染症　年齢階級別定点あたり罹患報告数　（男計）</t>
    <phoneticPr fontId="3"/>
  </si>
  <si>
    <t>淋菌感染症　年齢階級別定点あたり罹患報告数　（男女計）全国</t>
    <phoneticPr fontId="3"/>
  </si>
  <si>
    <t>淋菌感染症　年齢階級別定点あたり罹患報告数　（男計）全国</t>
    <phoneticPr fontId="3"/>
  </si>
  <si>
    <t>淋菌感染症　年齢階級別罹患報告数　（女計）全国</t>
    <phoneticPr fontId="3"/>
  </si>
  <si>
    <t>ﾒﾁｼﾘﾝ耐性黄色ﾌﾞﾄﾞｳ球菌感染症　年齢階級別罹患報告数　（男女計）</t>
    <phoneticPr fontId="3"/>
  </si>
  <si>
    <t>ﾒﾁｼﾘﾝ耐性黄色ﾌﾞﾄﾞｳ球菌感染症　年齢階級別定点あたり罹患報告数　（男女計）</t>
    <phoneticPr fontId="3"/>
  </si>
  <si>
    <t>ﾍﾟﾆｼﾘﾝ耐性肺球菌感染症　年齢階級別罹患報告数　（男女計）</t>
    <phoneticPr fontId="3"/>
  </si>
  <si>
    <t>薬剤耐性緑膿菌感染症　年齢階級別罹患報告数　（男女計）</t>
  </si>
  <si>
    <t>性器ヘルペスウイルス感染症　年齢階級別罹患報告数　（女計）</t>
    <phoneticPr fontId="3"/>
  </si>
  <si>
    <t>ﾍﾟﾆｼﾘﾝ耐性肺球菌感染症　年齢階級別定点あたり罹患報告数　（男女計）</t>
    <phoneticPr fontId="3"/>
  </si>
  <si>
    <t>薬剤耐性緑膿菌感染症　年齢階級別定点あたり罹患報告数　（男女計）</t>
    <phoneticPr fontId="3"/>
  </si>
  <si>
    <t>薬剤耐性緑膿菌感染症　年齢階級別罹患報告数　（男女計）</t>
    <phoneticPr fontId="3"/>
  </si>
  <si>
    <t>平成19年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</si>
  <si>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</si>
  <si>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</si>
  <si>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</si>
  <si>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</si>
  <si>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</si>
  <si>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平成１8年（男女）</t>
    <rPh sb="0" eb="2">
      <t>ヘイセイ</t>
    </rPh>
    <rPh sb="4" eb="5">
      <t>ネン</t>
    </rPh>
    <rPh sb="6" eb="8">
      <t>ダンジョ</t>
    </rPh>
    <phoneticPr fontId="3"/>
  </si>
  <si>
    <t>平成１8年（男）</t>
    <rPh sb="0" eb="2">
      <t>ヘイセイ</t>
    </rPh>
    <rPh sb="4" eb="5">
      <t>ネン</t>
    </rPh>
    <rPh sb="6" eb="7">
      <t>オトコ</t>
    </rPh>
    <phoneticPr fontId="3"/>
  </si>
  <si>
    <t>平成１8年（女）</t>
    <rPh sb="0" eb="2">
      <t>ヘイセイ</t>
    </rPh>
    <rPh sb="4" eb="5">
      <t>ネン</t>
    </rPh>
    <rPh sb="6" eb="7">
      <t>オンナ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</si>
  <si>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</si>
  <si>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</si>
  <si>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</si>
  <si>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</si>
  <si>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平成１9年</t>
    <rPh sb="0" eb="2">
      <t>ヘイセイ</t>
    </rPh>
    <rPh sb="4" eb="5">
      <t>ネン</t>
    </rPh>
    <phoneticPr fontId="3"/>
  </si>
  <si>
    <t>（女性）</t>
    <rPh sb="2" eb="3">
      <t>セイ</t>
    </rPh>
    <phoneticPr fontId="3"/>
  </si>
  <si>
    <t>（男性）</t>
    <rPh sb="2" eb="3">
      <t>セイ</t>
    </rPh>
    <phoneticPr fontId="3"/>
  </si>
  <si>
    <t>（総合）</t>
    <rPh sb="1" eb="3">
      <t>ソウゴウ</t>
    </rPh>
    <phoneticPr fontId="3"/>
  </si>
  <si>
    <t xml:space="preserve">沖縄県 
男女合計
1月～12月
患者報告数
</t>
    <rPh sb="11" eb="12">
      <t>ガツ</t>
    </rPh>
    <rPh sb="15" eb="16">
      <t>ガツ</t>
    </rPh>
    <rPh sb="17" eb="19">
      <t>カンジャ</t>
    </rPh>
    <rPh sb="19" eb="21">
      <t>ホウコク</t>
    </rPh>
    <rPh sb="21" eb="22">
      <t>スウ</t>
    </rPh>
    <phoneticPr fontId="3"/>
  </si>
  <si>
    <t>0歳</t>
  </si>
  <si>
    <t>70-歳</t>
  </si>
  <si>
    <t>平成20年</t>
    <rPh sb="0" eb="2">
      <t>ヘイセイ</t>
    </rPh>
    <rPh sb="4" eb="5">
      <t>ネン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</si>
  <si>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</si>
  <si>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</si>
  <si>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</si>
  <si>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</si>
  <si>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</si>
  <si>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</si>
  <si>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0-9</t>
    <phoneticPr fontId="3"/>
  </si>
  <si>
    <t>40-49</t>
    <phoneticPr fontId="3"/>
  </si>
  <si>
    <t>50-59</t>
    <phoneticPr fontId="3"/>
  </si>
  <si>
    <t>60-69</t>
    <phoneticPr fontId="3"/>
  </si>
  <si>
    <t>35-39</t>
    <phoneticPr fontId="3"/>
  </si>
  <si>
    <t>30-34</t>
    <phoneticPr fontId="3"/>
  </si>
  <si>
    <t>平成23年</t>
    <rPh sb="0" eb="2">
      <t>ヘイセイ</t>
    </rPh>
    <rPh sb="4" eb="5">
      <t>ネン</t>
    </rPh>
    <phoneticPr fontId="3"/>
  </si>
  <si>
    <t>0-9</t>
    <phoneticPr fontId="3"/>
  </si>
  <si>
    <t>30-34</t>
    <phoneticPr fontId="3"/>
  </si>
  <si>
    <t>35-39</t>
    <phoneticPr fontId="3"/>
  </si>
  <si>
    <t>40-49</t>
    <phoneticPr fontId="3"/>
  </si>
  <si>
    <t>50-59</t>
    <phoneticPr fontId="3"/>
  </si>
  <si>
    <t>60-69</t>
    <phoneticPr fontId="3"/>
  </si>
  <si>
    <t>％</t>
    <phoneticPr fontId="3"/>
  </si>
  <si>
    <t>薬剤耐性アシネトバクター感染症　年齢階級別罹患報告数　（男女計）</t>
  </si>
  <si>
    <t>薬剤耐性アシネトバクター感染症　年齢階級別定点あたり罹患報告数　（男女計）</t>
  </si>
  <si>
    <t>薬剤耐性アシネトバクター感染症　年齢階級別罹患報告数　（男女計）</t>
    <phoneticPr fontId="3"/>
  </si>
  <si>
    <t>薬剤耐性アシネトバクター感染症</t>
  </si>
  <si>
    <t>薬剤耐性緑膿菌感染症</t>
  </si>
  <si>
    <t>平成24年</t>
  </si>
  <si>
    <t>平成24年</t>
    <rPh sb="0" eb="2">
      <t>ヘイセイ</t>
    </rPh>
    <rPh sb="4" eb="5">
      <t>ネン</t>
    </rPh>
    <phoneticPr fontId="3"/>
  </si>
  <si>
    <t>平成25年</t>
  </si>
  <si>
    <t>平成25年</t>
    <rPh sb="0" eb="2">
      <t>ヘイセイ</t>
    </rPh>
    <rPh sb="4" eb="5">
      <t>ネン</t>
    </rPh>
    <phoneticPr fontId="3"/>
  </si>
  <si>
    <t>那覇市</t>
    <rPh sb="0" eb="3">
      <t>ナハシ</t>
    </rPh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</si>
  <si>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</si>
  <si>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平成26年</t>
    <rPh sb="0" eb="2">
      <t>ヘイセイ</t>
    </rPh>
    <rPh sb="4" eb="5">
      <t>ネン</t>
    </rPh>
    <phoneticPr fontId="3"/>
  </si>
  <si>
    <t>平成20年</t>
  </si>
  <si>
    <t>平成21年</t>
  </si>
  <si>
    <t>平成22年</t>
  </si>
  <si>
    <t>平成23年</t>
  </si>
  <si>
    <t>-</t>
  </si>
  <si>
    <t>平成27年</t>
    <rPh sb="0" eb="2">
      <t>ヘイセイ</t>
    </rPh>
    <rPh sb="4" eb="5">
      <t>ネン</t>
    </rPh>
    <phoneticPr fontId="3"/>
  </si>
  <si>
    <t>性器クラミジア感染症　年齢階級別定点あたり罹患報告数　（女計）沖縄県</t>
    <phoneticPr fontId="3"/>
  </si>
  <si>
    <t>（総数）</t>
    <rPh sb="1" eb="3">
      <t>ソウスウ</t>
    </rPh>
    <phoneticPr fontId="3"/>
  </si>
  <si>
    <t>平成26年</t>
  </si>
  <si>
    <t>尖圭コンジローマ</t>
  </si>
  <si>
    <t>尖圭コンジローマ</t>
    <phoneticPr fontId="3"/>
  </si>
  <si>
    <t>平成28年</t>
    <rPh sb="0" eb="2">
      <t>ヘイセイ</t>
    </rPh>
    <rPh sb="4" eb="5">
      <t>ネン</t>
    </rPh>
    <phoneticPr fontId="3"/>
  </si>
  <si>
    <t>年次別シートとリンク</t>
    <rPh sb="0" eb="3">
      <t>ネンジベツ</t>
    </rPh>
    <phoneticPr fontId="3"/>
  </si>
  <si>
    <t>2月</t>
  </si>
  <si>
    <t>尖形コンジローマ　年齢階級別罹患報告数　（男女計）</t>
    <phoneticPr fontId="3"/>
  </si>
  <si>
    <t>尖形コンジローマ　年齢階級別定点あたり罹患報告数　（男女計）</t>
    <phoneticPr fontId="3"/>
  </si>
  <si>
    <t>尖形コンジローマ　年齢階級別罹患報告数　（男計）</t>
    <phoneticPr fontId="3"/>
  </si>
  <si>
    <t>尖形コンジローマ　年齢階級別定点あたり罹患報告数　（男計）</t>
    <phoneticPr fontId="3"/>
  </si>
  <si>
    <t>尖形コンジローマ　年齢階級別罹患報告数　（女計）</t>
    <phoneticPr fontId="3"/>
  </si>
  <si>
    <t>尖形コンジローマ　年齢階級別定点あたり罹患報告数　（女計）</t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</si>
  <si>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</si>
  <si>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</si>
  <si>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6月</t>
  </si>
  <si>
    <t>7月</t>
  </si>
  <si>
    <t>8月</t>
  </si>
  <si>
    <t>9月</t>
  </si>
  <si>
    <t>10月</t>
  </si>
  <si>
    <t>11月</t>
  </si>
  <si>
    <t>12月</t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</si>
  <si>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</si>
  <si>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</si>
  <si>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全国（女性）</t>
    <phoneticPr fontId="3"/>
  </si>
  <si>
    <t>沖縄県（女性）</t>
    <phoneticPr fontId="3"/>
  </si>
  <si>
    <t>和暦</t>
    <rPh sb="0" eb="2">
      <t>ワレキ</t>
    </rPh>
    <phoneticPr fontId="3"/>
  </si>
  <si>
    <t>西暦</t>
    <rPh sb="0" eb="2">
      <t>セイレキ</t>
    </rPh>
    <phoneticPr fontId="3"/>
  </si>
  <si>
    <t>4月</t>
  </si>
  <si>
    <t>5月</t>
  </si>
  <si>
    <t>令和3年</t>
    <rPh sb="0" eb="2">
      <t>レイワ</t>
    </rPh>
    <rPh sb="3" eb="4">
      <t>ネン</t>
    </rPh>
    <phoneticPr fontId="3"/>
  </si>
  <si>
    <t>保健所別のシートとリンク</t>
    <rPh sb="0" eb="3">
      <t>ホケンショ</t>
    </rPh>
    <rPh sb="3" eb="4">
      <t>ベツ</t>
    </rPh>
    <phoneticPr fontId="3"/>
  </si>
  <si>
    <t>2021年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</si>
  <si>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</si>
  <si>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</si>
  <si>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</si>
  <si>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</si>
  <si>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</si>
  <si>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</si>
  <si>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</si>
  <si>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</si>
  <si>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</si>
  <si>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</si>
  <si>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</si>
  <si>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</si>
  <si>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</si>
  <si>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70-</t>
    <phoneticPr fontId="3"/>
  </si>
  <si>
    <t>メチシリン耐性黄色ブドウ球菌感染症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3"/>
  </si>
  <si>
    <t>令和4年</t>
    <rPh sb="0" eb="2">
      <t>レイワ</t>
    </rPh>
    <rPh sb="3" eb="4">
      <t>ネン</t>
    </rPh>
    <phoneticPr fontId="3"/>
  </si>
  <si>
    <t>2022年</t>
    <rPh sb="4" eb="5">
      <t>ネン</t>
    </rPh>
    <phoneticPr fontId="3"/>
  </si>
  <si>
    <t>令和5年</t>
    <rPh sb="0" eb="2">
      <t>レイワ</t>
    </rPh>
    <rPh sb="3" eb="4">
      <t>ネン</t>
    </rPh>
    <phoneticPr fontId="3"/>
  </si>
  <si>
    <t>2023年</t>
    <rPh sb="4" eb="5">
      <t>ネン</t>
    </rPh>
    <phoneticPr fontId="3"/>
  </si>
  <si>
    <t>令和6年</t>
    <rPh sb="0" eb="2">
      <t>レイワ</t>
    </rPh>
    <rPh sb="3" eb="4">
      <t>ネン</t>
    </rPh>
    <phoneticPr fontId="3"/>
  </si>
  <si>
    <t>2024年</t>
    <rPh sb="4" eb="5">
      <t>ネン</t>
    </rPh>
    <phoneticPr fontId="3"/>
  </si>
  <si>
    <t>令和7年</t>
    <rPh sb="0" eb="2">
      <t>レイワ</t>
    </rPh>
    <rPh sb="3" eb="4">
      <t>ネン</t>
    </rPh>
    <phoneticPr fontId="3"/>
  </si>
  <si>
    <t>2025年</t>
    <rPh sb="4" eb="5">
      <t>ネン</t>
    </rPh>
    <phoneticPr fontId="3"/>
  </si>
  <si>
    <t>5月</t>
    <rPh sb="1" eb="2">
      <t>ガツ</t>
    </rPh>
    <phoneticPr fontId="3"/>
  </si>
  <si>
    <t>令和8年</t>
    <rPh sb="0" eb="2">
      <t>レイワ</t>
    </rPh>
    <rPh sb="3" eb="4">
      <t>ネン</t>
    </rPh>
    <phoneticPr fontId="3"/>
  </si>
  <si>
    <t>2026年</t>
    <rPh sb="4" eb="5">
      <t>ネン</t>
    </rPh>
    <phoneticPr fontId="3"/>
  </si>
  <si>
    <t>令和8年　</t>
    <phoneticPr fontId="3"/>
  </si>
  <si>
    <t>令和8年8月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</si>
</sst>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 "/>
    <numFmt numFmtId="177" formatCode="0_ "/>
    <numFmt numFmtId="178" formatCode="0.00_);[Red]\(0.00\)"/>
    <numFmt numFmtId="179" formatCode="0_);[Red]\(0\)"/>
    <numFmt numFmtId="180" formatCode="0;\-0;\ \ "/>
    <numFmt numFmtId="181" formatCode="0.0_);[Red]\(0.0\)"/>
    <numFmt numFmtId="182" formatCode="0.0%"/>
    <numFmt numFmtId="183" formatCode="#,##0_ "/>
    <numFmt numFmtId="184" formatCode="#,##0_);[Red]\(#,##0\)"/>
    <numFmt numFmtId="185" formatCode="0.00;_吀"/>
  </numFmts>
  <fonts count="5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indexed="17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0"/>
      <color indexed="17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b/>
      <sz val="9"/>
      <color indexed="17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17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sz val="12"/>
      <color indexed="4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5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 style="hair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/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 style="medium">
        <color indexed="12"/>
      </left>
      <right/>
      <top/>
      <bottom style="thin">
        <color indexed="64"/>
      </bottom>
      <diagonal/>
    </border>
    <border>
      <left style="medium">
        <color indexed="12"/>
      </left>
      <right/>
      <top/>
      <bottom style="hair">
        <color indexed="64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64"/>
      </right>
      <top/>
      <bottom/>
      <diagonal/>
    </border>
    <border>
      <left style="medium">
        <color indexed="12"/>
      </left>
      <right style="thin">
        <color indexed="64"/>
      </right>
      <top/>
      <bottom style="thin">
        <color indexed="64"/>
      </bottom>
      <diagonal/>
    </border>
    <border>
      <left style="medium">
        <color indexed="12"/>
      </left>
      <right style="thin">
        <color indexed="64"/>
      </right>
      <top/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/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thin">
        <color indexed="64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12"/>
      </right>
      <top/>
      <bottom/>
      <diagonal/>
    </border>
    <border>
      <left style="thin">
        <color indexed="64"/>
      </left>
      <right style="medium">
        <color indexed="12"/>
      </right>
      <top/>
      <bottom style="thin">
        <color indexed="64"/>
      </bottom>
      <diagonal/>
    </border>
    <border>
      <left style="thin">
        <color indexed="64"/>
      </left>
      <right style="medium">
        <color indexed="12"/>
      </right>
      <top/>
      <bottom style="hair">
        <color indexed="64"/>
      </bottom>
      <diagonal/>
    </border>
    <border>
      <left style="thin">
        <color indexed="64"/>
      </left>
      <right style="medium">
        <color indexed="12"/>
      </right>
      <top style="hair">
        <color indexed="64"/>
      </top>
      <bottom/>
      <diagonal/>
    </border>
    <border>
      <left style="medium">
        <color indexed="64"/>
      </left>
      <right style="medium">
        <color indexed="12"/>
      </right>
      <top/>
      <bottom style="hair">
        <color indexed="64"/>
      </bottom>
      <diagonal/>
    </border>
    <border>
      <left style="medium">
        <color indexed="64"/>
      </left>
      <right style="medium">
        <color indexed="12"/>
      </right>
      <top style="hair">
        <color indexed="64"/>
      </top>
      <bottom/>
      <diagonal/>
    </border>
    <border>
      <left style="thin">
        <color indexed="64"/>
      </left>
      <right style="medium">
        <color indexed="12"/>
      </right>
      <top style="hair">
        <color indexed="64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medium">
        <color indexed="12"/>
      </right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12"/>
      </bottom>
      <diagonal/>
    </border>
    <border>
      <left/>
      <right style="thin">
        <color indexed="64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/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/>
      <diagonal/>
    </border>
    <border>
      <left style="medium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/>
      <bottom/>
      <diagonal/>
    </border>
    <border>
      <left style="medium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/>
      <bottom style="thin">
        <color indexed="64"/>
      </bottom>
      <diagonal/>
    </border>
    <border>
      <left style="medium">
        <color indexed="1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10"/>
      </right>
      <top/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medium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medium">
        <color indexed="10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medium">
        <color indexed="12"/>
      </left>
      <right/>
      <top/>
      <bottom style="thin">
        <color indexed="12"/>
      </bottom>
      <diagonal/>
    </border>
    <border>
      <left style="medium">
        <color indexed="12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medium">
        <color indexed="12"/>
      </right>
      <top/>
      <bottom style="thin">
        <color indexed="12"/>
      </bottom>
      <diagonal/>
    </border>
    <border>
      <left/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12"/>
      </bottom>
      <diagonal/>
    </border>
    <border>
      <left style="thin">
        <color indexed="64"/>
      </left>
      <right style="medium">
        <color indexed="12"/>
      </right>
      <top style="hair">
        <color indexed="64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64"/>
      </top>
      <bottom style="thin">
        <color indexed="12"/>
      </bottom>
      <diagonal/>
    </border>
    <border>
      <left style="medium">
        <color indexed="10"/>
      </left>
      <right style="medium">
        <color indexed="10"/>
      </right>
      <top style="hair">
        <color indexed="64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/>
      <top/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hair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10"/>
      </bottom>
      <diagonal/>
    </border>
    <border>
      <left style="thin">
        <color indexed="64"/>
      </left>
      <right/>
      <top style="hair">
        <color indexed="64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medium">
        <color indexed="17"/>
      </right>
      <top/>
      <bottom style="medium">
        <color indexed="1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 style="medium">
        <color indexed="10"/>
      </left>
      <right/>
      <top/>
      <bottom style="thin">
        <color indexed="64"/>
      </bottom>
      <diagonal/>
    </border>
    <border>
      <left style="medium">
        <color indexed="10"/>
      </left>
      <right/>
      <top/>
      <bottom style="hair">
        <color indexed="64"/>
      </bottom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medium">
        <color indexed="10"/>
      </right>
      <top/>
      <bottom/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 style="medium">
        <color indexed="10"/>
      </right>
      <top/>
      <bottom style="thin">
        <color indexed="64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thin">
        <color indexed="64"/>
      </bottom>
      <diagonal/>
    </border>
    <border>
      <left/>
      <right style="thin">
        <color indexed="64"/>
      </right>
      <top style="medium">
        <color indexed="17"/>
      </top>
      <bottom style="thin">
        <color indexed="64"/>
      </bottom>
      <diagonal/>
    </border>
    <border>
      <left style="medium">
        <color indexed="17"/>
      </left>
      <right style="medium">
        <color indexed="17"/>
      </right>
      <top style="thin">
        <color indexed="64"/>
      </top>
      <bottom style="thin">
        <color indexed="64"/>
      </bottom>
      <diagonal/>
    </border>
    <border>
      <left style="medium">
        <color indexed="17"/>
      </left>
      <right style="medium">
        <color indexed="17"/>
      </right>
      <top/>
      <bottom style="thin">
        <color indexed="64"/>
      </bottom>
      <diagonal/>
    </border>
    <border>
      <left style="medium">
        <color indexed="17"/>
      </left>
      <right style="medium">
        <color indexed="17"/>
      </right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 style="thin">
        <color indexed="64"/>
      </right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/>
      <right style="medium">
        <color indexed="17"/>
      </right>
      <top style="thin">
        <color indexed="64"/>
      </top>
      <bottom style="thin">
        <color indexed="64"/>
      </bottom>
      <diagonal/>
    </border>
    <border>
      <left/>
      <right style="medium">
        <color indexed="17"/>
      </right>
      <top/>
      <bottom style="thin">
        <color indexed="64"/>
      </bottom>
      <diagonal/>
    </border>
    <border>
      <left/>
      <right style="medium">
        <color indexed="17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12"/>
      </right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/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thin">
        <color indexed="64"/>
      </top>
      <bottom/>
      <diagonal/>
    </border>
    <border>
      <left style="medium">
        <color indexed="12"/>
      </left>
      <right/>
      <top style="thin">
        <color indexed="64"/>
      </top>
      <bottom/>
      <diagonal/>
    </border>
    <border>
      <left style="medium">
        <color indexed="12"/>
      </left>
      <right/>
      <top style="thin">
        <color indexed="12"/>
      </top>
      <bottom style="thin">
        <color indexed="64"/>
      </bottom>
      <diagonal/>
    </border>
    <border>
      <left/>
      <right style="medium">
        <color indexed="12"/>
      </right>
      <top style="thin">
        <color indexed="12"/>
      </top>
      <bottom style="thin">
        <color indexed="64"/>
      </bottom>
      <diagonal/>
    </border>
    <border>
      <left style="medium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2"/>
      </left>
      <right/>
      <top style="thin">
        <color indexed="64"/>
      </top>
      <bottom style="medium">
        <color indexed="12"/>
      </bottom>
      <diagonal/>
    </border>
    <border>
      <left/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1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indexed="1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indexed="1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medium">
        <color rgb="FF0000FF"/>
      </left>
      <right style="thin">
        <color rgb="FF0000FF"/>
      </right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rgb="FF0000FF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indexed="64"/>
      </top>
      <bottom/>
      <diagonal/>
    </border>
    <border>
      <left style="medium">
        <color rgb="FF0000FF"/>
      </left>
      <right style="thin">
        <color rgb="FF0000FF"/>
      </right>
      <top style="thin">
        <color indexed="64"/>
      </top>
      <bottom style="medium">
        <color indexed="12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medium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2"/>
      </left>
      <right/>
      <top style="dotted">
        <color indexed="12"/>
      </top>
      <bottom style="thin">
        <color indexed="64"/>
      </bottom>
      <diagonal/>
    </border>
    <border>
      <left style="medium">
        <color rgb="FF0000FF"/>
      </left>
      <right style="thin">
        <color rgb="FF0000FF"/>
      </right>
      <top style="dotted">
        <color indexed="12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dotted">
        <color indexed="12"/>
      </top>
      <bottom style="thin">
        <color indexed="64"/>
      </bottom>
      <diagonal/>
    </border>
    <border>
      <left/>
      <right style="medium">
        <color indexed="12"/>
      </right>
      <top style="dotted">
        <color indexed="12"/>
      </top>
      <bottom style="thin">
        <color indexed="64"/>
      </bottom>
      <diagonal/>
    </border>
    <border>
      <left style="medium">
        <color indexed="12"/>
      </left>
      <right/>
      <top style="dotted">
        <color indexed="12"/>
      </top>
      <bottom style="thin">
        <color indexed="12"/>
      </bottom>
      <diagonal/>
    </border>
    <border>
      <left/>
      <right style="medium">
        <color indexed="12"/>
      </right>
      <top style="dotted">
        <color indexed="12"/>
      </top>
      <bottom style="thin">
        <color indexed="12"/>
      </bottom>
      <diagonal/>
    </border>
    <border>
      <left style="medium">
        <color indexed="10"/>
      </left>
      <right/>
      <top style="dotted">
        <color indexed="10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dotted">
        <color indexed="1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tted">
        <color indexed="10"/>
      </top>
      <bottom style="thin">
        <color indexed="64"/>
      </bottom>
      <diagonal/>
    </border>
    <border>
      <left/>
      <right style="medium">
        <color indexed="10"/>
      </right>
      <top style="dotted">
        <color indexed="1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011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10" fillId="0" borderId="1" xfId="0" applyFont="1" applyBorder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5" xfId="0" applyFont="1" applyBorder="1"/>
    <xf numFmtId="0" fontId="0" fillId="0" borderId="0" xfId="0" applyAlignment="1">
      <alignment horizontal="center" vertical="top"/>
    </xf>
    <xf numFmtId="0" fontId="9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5" xfId="0" applyFont="1" applyBorder="1"/>
    <xf numFmtId="0" fontId="8" fillId="0" borderId="7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8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178" fontId="14" fillId="0" borderId="4" xfId="0" applyNumberFormat="1" applyFont="1" applyBorder="1"/>
    <xf numFmtId="178" fontId="4" fillId="0" borderId="0" xfId="0" applyNumberFormat="1" applyFont="1"/>
    <xf numFmtId="176" fontId="14" fillId="0" borderId="1" xfId="0" applyNumberFormat="1" applyFont="1" applyBorder="1"/>
    <xf numFmtId="178" fontId="14" fillId="0" borderId="0" xfId="0" applyNumberFormat="1" applyFont="1"/>
    <xf numFmtId="178" fontId="14" fillId="0" borderId="1" xfId="0" applyNumberFormat="1" applyFont="1" applyBorder="1"/>
    <xf numFmtId="0" fontId="0" fillId="0" borderId="8" xfId="0" applyBorder="1"/>
    <xf numFmtId="0" fontId="0" fillId="0" borderId="9" xfId="0" applyBorder="1"/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180" fontId="2" fillId="0" borderId="0" xfId="0" applyNumberFormat="1" applyFont="1" applyAlignment="1" applyProtection="1">
      <alignment horizontal="center"/>
      <protection locked="0"/>
    </xf>
    <xf numFmtId="180" fontId="2" fillId="0" borderId="9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center"/>
      <protection locked="0"/>
    </xf>
    <xf numFmtId="180" fontId="6" fillId="0" borderId="15" xfId="0" applyNumberFormat="1" applyFont="1" applyBorder="1" applyAlignment="1" applyProtection="1">
      <alignment vertical="top" wrapText="1"/>
      <protection locked="0"/>
    </xf>
    <xf numFmtId="180" fontId="6" fillId="0" borderId="16" xfId="0" applyNumberFormat="1" applyFont="1" applyBorder="1" applyAlignment="1" applyProtection="1">
      <alignment vertical="top" wrapText="1"/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/>
      <protection locked="0"/>
    </xf>
    <xf numFmtId="180" fontId="6" fillId="0" borderId="23" xfId="0" applyNumberFormat="1" applyFont="1" applyBorder="1" applyAlignment="1" applyProtection="1">
      <alignment vertical="top" wrapText="1"/>
      <protection locked="0"/>
    </xf>
    <xf numFmtId="180" fontId="6" fillId="0" borderId="24" xfId="0" applyNumberFormat="1" applyFont="1" applyBorder="1" applyAlignment="1" applyProtection="1">
      <alignment vertical="top" wrapText="1"/>
      <protection locked="0"/>
    </xf>
    <xf numFmtId="180" fontId="6" fillId="0" borderId="25" xfId="0" applyNumberFormat="1" applyFont="1" applyBorder="1" applyAlignment="1" applyProtection="1">
      <alignment vertical="top" wrapText="1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/>
      <protection locked="0"/>
    </xf>
    <xf numFmtId="178" fontId="11" fillId="0" borderId="28" xfId="0" applyNumberFormat="1" applyFont="1" applyBorder="1" applyAlignment="1">
      <alignment horizontal="center" vertical="center"/>
    </xf>
    <xf numFmtId="178" fontId="11" fillId="0" borderId="29" xfId="0" applyNumberFormat="1" applyFont="1" applyBorder="1" applyAlignment="1">
      <alignment horizontal="center" vertical="center"/>
    </xf>
    <xf numFmtId="178" fontId="11" fillId="0" borderId="19" xfId="0" applyNumberFormat="1" applyFont="1" applyBorder="1" applyAlignment="1">
      <alignment horizontal="center" vertical="center"/>
    </xf>
    <xf numFmtId="180" fontId="6" fillId="0" borderId="22" xfId="0" applyNumberFormat="1" applyFont="1" applyBorder="1" applyAlignment="1" applyProtection="1">
      <alignment vertical="top" wrapText="1"/>
      <protection locked="0"/>
    </xf>
    <xf numFmtId="178" fontId="11" fillId="0" borderId="21" xfId="0" applyNumberFormat="1" applyFont="1" applyBorder="1" applyAlignment="1">
      <alignment horizontal="center" vertical="center"/>
    </xf>
    <xf numFmtId="181" fontId="18" fillId="0" borderId="22" xfId="0" applyNumberFormat="1" applyFont="1" applyBorder="1" applyAlignment="1" applyProtection="1">
      <alignment horizontal="center"/>
      <protection locked="0"/>
    </xf>
    <xf numFmtId="178" fontId="19" fillId="0" borderId="21" xfId="0" applyNumberFormat="1" applyFont="1" applyBorder="1" applyAlignment="1">
      <alignment horizontal="center" vertical="center"/>
    </xf>
    <xf numFmtId="178" fontId="19" fillId="0" borderId="19" xfId="0" applyNumberFormat="1" applyFont="1" applyBorder="1" applyAlignment="1">
      <alignment horizontal="center" vertical="center"/>
    </xf>
    <xf numFmtId="181" fontId="20" fillId="0" borderId="22" xfId="0" applyNumberFormat="1" applyFont="1" applyBorder="1" applyAlignment="1" applyProtection="1">
      <alignment horizontal="center"/>
      <protection locked="0"/>
    </xf>
    <xf numFmtId="180" fontId="6" fillId="0" borderId="30" xfId="0" applyNumberFormat="1" applyFont="1" applyBorder="1" applyAlignment="1" applyProtection="1">
      <alignment vertical="top" wrapText="1"/>
      <protection locked="0"/>
    </xf>
    <xf numFmtId="180" fontId="6" fillId="0" borderId="31" xfId="0" applyNumberFormat="1" applyFont="1" applyBorder="1" applyAlignment="1" applyProtection="1">
      <alignment vertical="top" wrapText="1"/>
      <protection locked="0"/>
    </xf>
    <xf numFmtId="178" fontId="21" fillId="0" borderId="32" xfId="0" applyNumberFormat="1" applyFont="1" applyBorder="1" applyAlignment="1" applyProtection="1">
      <alignment horizontal="center" vertical="center"/>
      <protection locked="0"/>
    </xf>
    <xf numFmtId="178" fontId="21" fillId="0" borderId="33" xfId="0" applyNumberFormat="1" applyFont="1" applyBorder="1" applyAlignment="1" applyProtection="1">
      <alignment horizontal="center" vertical="center"/>
      <protection locked="0"/>
    </xf>
    <xf numFmtId="178" fontId="21" fillId="0" borderId="34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>
      <alignment horizontal="center" vertical="center"/>
    </xf>
    <xf numFmtId="179" fontId="4" fillId="0" borderId="22" xfId="0" applyNumberFormat="1" applyFont="1" applyBorder="1" applyAlignment="1" applyProtection="1">
      <alignment horizontal="center"/>
      <protection locked="0"/>
    </xf>
    <xf numFmtId="179" fontId="5" fillId="0" borderId="24" xfId="0" applyNumberFormat="1" applyFont="1" applyBorder="1" applyAlignment="1" applyProtection="1">
      <alignment horizontal="center"/>
      <protection locked="0"/>
    </xf>
    <xf numFmtId="180" fontId="6" fillId="0" borderId="35" xfId="0" applyNumberFormat="1" applyFont="1" applyBorder="1" applyAlignment="1" applyProtection="1">
      <alignment vertical="top" wrapText="1"/>
      <protection locked="0"/>
    </xf>
    <xf numFmtId="178" fontId="11" fillId="0" borderId="36" xfId="0" applyNumberFormat="1" applyFont="1" applyBorder="1" applyAlignment="1">
      <alignment horizontal="center" vertical="center"/>
    </xf>
    <xf numFmtId="178" fontId="11" fillId="0" borderId="37" xfId="0" applyNumberFormat="1" applyFont="1" applyBorder="1" applyAlignment="1">
      <alignment horizontal="center" vertical="center"/>
    </xf>
    <xf numFmtId="178" fontId="11" fillId="0" borderId="38" xfId="0" applyNumberFormat="1" applyFont="1" applyBorder="1" applyAlignment="1">
      <alignment horizontal="center" vertical="center"/>
    </xf>
    <xf numFmtId="178" fontId="11" fillId="0" borderId="39" xfId="0" applyNumberFormat="1" applyFont="1" applyBorder="1" applyAlignment="1">
      <alignment horizontal="center" vertical="center"/>
    </xf>
    <xf numFmtId="178" fontId="19" fillId="0" borderId="37" xfId="0" applyNumberFormat="1" applyFont="1" applyBorder="1" applyAlignment="1">
      <alignment horizontal="center" vertical="center"/>
    </xf>
    <xf numFmtId="178" fontId="19" fillId="0" borderId="38" xfId="0" applyNumberFormat="1" applyFont="1" applyBorder="1" applyAlignment="1">
      <alignment horizontal="center" vertical="center"/>
    </xf>
    <xf numFmtId="178" fontId="19" fillId="0" borderId="39" xfId="0" applyNumberFormat="1" applyFont="1" applyBorder="1" applyAlignment="1">
      <alignment horizontal="center" vertical="center"/>
    </xf>
    <xf numFmtId="180" fontId="6" fillId="0" borderId="40" xfId="0" applyNumberFormat="1" applyFont="1" applyBorder="1" applyAlignment="1" applyProtection="1">
      <alignment vertical="top" wrapText="1"/>
      <protection locked="0"/>
    </xf>
    <xf numFmtId="180" fontId="6" fillId="0" borderId="14" xfId="0" applyNumberFormat="1" applyFont="1" applyBorder="1" applyAlignment="1" applyProtection="1">
      <alignment vertical="top" wrapText="1"/>
      <protection locked="0"/>
    </xf>
    <xf numFmtId="180" fontId="5" fillId="0" borderId="22" xfId="0" applyNumberFormat="1" applyFont="1" applyBorder="1" applyAlignment="1" applyProtection="1">
      <alignment horizontal="center"/>
      <protection locked="0"/>
    </xf>
    <xf numFmtId="180" fontId="6" fillId="0" borderId="41" xfId="0" applyNumberFormat="1" applyFont="1" applyBorder="1" applyAlignment="1" applyProtection="1">
      <alignment vertical="top" wrapText="1"/>
      <protection locked="0"/>
    </xf>
    <xf numFmtId="0" fontId="9" fillId="0" borderId="29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/>
      <protection locked="0"/>
    </xf>
    <xf numFmtId="178" fontId="22" fillId="0" borderId="41" xfId="0" applyNumberFormat="1" applyFont="1" applyBorder="1" applyAlignment="1" applyProtection="1">
      <alignment horizontal="center"/>
      <protection locked="0"/>
    </xf>
    <xf numFmtId="0" fontId="9" fillId="0" borderId="3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81" fontId="0" fillId="0" borderId="0" xfId="0" applyNumberFormat="1"/>
    <xf numFmtId="0" fontId="7" fillId="0" borderId="0" xfId="0" applyFont="1" applyAlignment="1">
      <alignment vertical="center"/>
    </xf>
    <xf numFmtId="0" fontId="24" fillId="0" borderId="10" xfId="0" applyFont="1" applyBorder="1" applyAlignment="1">
      <alignment vertical="center"/>
    </xf>
    <xf numFmtId="0" fontId="2" fillId="0" borderId="43" xfId="0" applyFont="1" applyBorder="1"/>
    <xf numFmtId="0" fontId="2" fillId="0" borderId="44" xfId="0" applyFont="1" applyBorder="1"/>
    <xf numFmtId="176" fontId="14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178" fontId="19" fillId="0" borderId="0" xfId="0" applyNumberFormat="1" applyFont="1" applyAlignment="1">
      <alignment horizontal="center" vertical="center"/>
    </xf>
    <xf numFmtId="176" fontId="23" fillId="0" borderId="0" xfId="0" applyNumberFormat="1" applyFont="1"/>
    <xf numFmtId="181" fontId="0" fillId="0" borderId="0" xfId="0" applyNumberFormat="1" applyAlignment="1">
      <alignment horizontal="right" vertical="center"/>
    </xf>
    <xf numFmtId="181" fontId="0" fillId="0" borderId="0" xfId="0" applyNumberFormat="1" applyAlignment="1">
      <alignment horizontal="center" vertical="center"/>
    </xf>
    <xf numFmtId="178" fontId="18" fillId="0" borderId="3" xfId="0" applyNumberFormat="1" applyFont="1" applyBorder="1"/>
    <xf numFmtId="178" fontId="18" fillId="0" borderId="3" xfId="0" applyNumberFormat="1" applyFont="1" applyBorder="1" applyAlignment="1">
      <alignment horizontal="right"/>
    </xf>
    <xf numFmtId="178" fontId="18" fillId="0" borderId="0" xfId="0" applyNumberFormat="1" applyFont="1"/>
    <xf numFmtId="0" fontId="5" fillId="0" borderId="0" xfId="0" applyFont="1"/>
    <xf numFmtId="176" fontId="22" fillId="0" borderId="0" xfId="0" applyNumberFormat="1" applyFont="1"/>
    <xf numFmtId="176" fontId="20" fillId="0" borderId="0" xfId="0" applyNumberFormat="1" applyFont="1"/>
    <xf numFmtId="178" fontId="18" fillId="0" borderId="0" xfId="0" quotePrefix="1" applyNumberFormat="1" applyFont="1" applyAlignment="1">
      <alignment horizontal="right"/>
    </xf>
    <xf numFmtId="176" fontId="18" fillId="0" borderId="0" xfId="0" applyNumberFormat="1" applyFont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9" fillId="0" borderId="4" xfId="0" applyFont="1" applyBorder="1"/>
    <xf numFmtId="176" fontId="22" fillId="0" borderId="1" xfId="0" applyNumberFormat="1" applyFont="1" applyBorder="1"/>
    <xf numFmtId="0" fontId="8" fillId="0" borderId="0" xfId="0" applyFont="1"/>
    <xf numFmtId="176" fontId="19" fillId="0" borderId="0" xfId="0" applyNumberFormat="1" applyFont="1"/>
    <xf numFmtId="176" fontId="21" fillId="0" borderId="0" xfId="0" applyNumberFormat="1" applyFont="1"/>
    <xf numFmtId="0" fontId="17" fillId="0" borderId="4" xfId="0" applyFont="1" applyBorder="1"/>
    <xf numFmtId="178" fontId="18" fillId="0" borderId="3" xfId="0" quotePrefix="1" applyNumberFormat="1" applyFont="1" applyBorder="1" applyAlignment="1">
      <alignment horizontal="right"/>
    </xf>
    <xf numFmtId="176" fontId="18" fillId="0" borderId="3" xfId="0" applyNumberFormat="1" applyFont="1" applyBorder="1"/>
    <xf numFmtId="176" fontId="18" fillId="0" borderId="3" xfId="0" applyNumberFormat="1" applyFont="1" applyBorder="1" applyAlignment="1">
      <alignment horizontal="right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180" fontId="30" fillId="0" borderId="14" xfId="0" applyNumberFormat="1" applyFont="1" applyBorder="1" applyAlignment="1" applyProtection="1">
      <alignment vertical="top" wrapText="1"/>
      <protection locked="0"/>
    </xf>
    <xf numFmtId="180" fontId="30" fillId="0" borderId="15" xfId="0" applyNumberFormat="1" applyFont="1" applyBorder="1" applyAlignment="1" applyProtection="1">
      <alignment vertical="top" wrapText="1"/>
      <protection locked="0"/>
    </xf>
    <xf numFmtId="180" fontId="30" fillId="0" borderId="40" xfId="0" applyNumberFormat="1" applyFont="1" applyBorder="1" applyAlignment="1" applyProtection="1">
      <alignment vertical="top" wrapText="1"/>
      <protection locked="0"/>
    </xf>
    <xf numFmtId="180" fontId="31" fillId="0" borderId="15" xfId="0" applyNumberFormat="1" applyFont="1" applyBorder="1" applyAlignment="1" applyProtection="1">
      <alignment vertical="top" wrapText="1"/>
      <protection locked="0"/>
    </xf>
    <xf numFmtId="180" fontId="31" fillId="0" borderId="40" xfId="0" applyNumberFormat="1" applyFont="1" applyBorder="1" applyAlignment="1" applyProtection="1">
      <alignment vertical="top" wrapText="1"/>
      <protection locked="0"/>
    </xf>
    <xf numFmtId="180" fontId="31" fillId="0" borderId="14" xfId="0" applyNumberFormat="1" applyFont="1" applyBorder="1" applyAlignment="1" applyProtection="1">
      <alignment vertical="top" wrapText="1"/>
      <protection locked="0"/>
    </xf>
    <xf numFmtId="0" fontId="0" fillId="0" borderId="45" xfId="0" applyBorder="1"/>
    <xf numFmtId="176" fontId="0" fillId="0" borderId="45" xfId="0" applyNumberFormat="1" applyBorder="1"/>
    <xf numFmtId="180" fontId="6" fillId="0" borderId="46" xfId="0" applyNumberFormat="1" applyFont="1" applyBorder="1" applyAlignment="1" applyProtection="1">
      <alignment vertical="top" wrapText="1"/>
      <protection locked="0"/>
    </xf>
    <xf numFmtId="180" fontId="6" fillId="0" borderId="47" xfId="0" applyNumberFormat="1" applyFont="1" applyBorder="1" applyAlignment="1" applyProtection="1">
      <alignment vertical="top" wrapText="1"/>
      <protection locked="0"/>
    </xf>
    <xf numFmtId="179" fontId="27" fillId="0" borderId="46" xfId="0" applyNumberFormat="1" applyFont="1" applyBorder="1" applyAlignment="1" applyProtection="1">
      <alignment horizontal="center"/>
      <protection locked="0"/>
    </xf>
    <xf numFmtId="179" fontId="32" fillId="0" borderId="46" xfId="0" applyNumberFormat="1" applyFont="1" applyBorder="1" applyAlignment="1" applyProtection="1">
      <alignment horizontal="center"/>
      <protection locked="0"/>
    </xf>
    <xf numFmtId="0" fontId="32" fillId="0" borderId="48" xfId="0" applyFont="1" applyBorder="1" applyAlignment="1">
      <alignment horizontal="center"/>
    </xf>
    <xf numFmtId="0" fontId="32" fillId="0" borderId="49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27" fillId="0" borderId="46" xfId="0" applyFont="1" applyBorder="1" applyAlignment="1" applyProtection="1">
      <alignment horizontal="center"/>
      <protection locked="0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180" fontId="27" fillId="0" borderId="24" xfId="0" applyNumberFormat="1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32" fillId="0" borderId="42" xfId="0" applyFont="1" applyBorder="1" applyAlignment="1">
      <alignment horizontal="center" vertical="center"/>
    </xf>
    <xf numFmtId="180" fontId="33" fillId="0" borderId="46" xfId="0" applyNumberFormat="1" applyFont="1" applyBorder="1" applyAlignment="1" applyProtection="1">
      <alignment vertical="top" wrapText="1"/>
      <protection locked="0"/>
    </xf>
    <xf numFmtId="180" fontId="33" fillId="0" borderId="47" xfId="0" applyNumberFormat="1" applyFont="1" applyBorder="1" applyAlignment="1" applyProtection="1">
      <alignment vertical="top" wrapText="1"/>
      <protection locked="0"/>
    </xf>
    <xf numFmtId="180" fontId="33" fillId="0" borderId="24" xfId="0" applyNumberFormat="1" applyFont="1" applyBorder="1" applyAlignment="1" applyProtection="1">
      <alignment vertical="top" wrapText="1"/>
      <protection locked="0"/>
    </xf>
    <xf numFmtId="180" fontId="33" fillId="0" borderId="25" xfId="0" applyNumberFormat="1" applyFont="1" applyBorder="1" applyAlignment="1" applyProtection="1">
      <alignment vertical="top" wrapText="1"/>
      <protection locked="0"/>
    </xf>
    <xf numFmtId="180" fontId="2" fillId="0" borderId="1" xfId="0" applyNumberFormat="1" applyFont="1" applyBorder="1" applyAlignment="1" applyProtection="1">
      <alignment horizontal="center"/>
      <protection locked="0"/>
    </xf>
    <xf numFmtId="178" fontId="18" fillId="0" borderId="22" xfId="0" applyNumberFormat="1" applyFont="1" applyBorder="1" applyAlignment="1" applyProtection="1">
      <alignment horizontal="center"/>
      <protection locked="0"/>
    </xf>
    <xf numFmtId="178" fontId="20" fillId="0" borderId="22" xfId="0" applyNumberFormat="1" applyFont="1" applyBorder="1" applyAlignment="1" applyProtection="1">
      <alignment horizontal="center"/>
      <protection locked="0"/>
    </xf>
    <xf numFmtId="178" fontId="23" fillId="0" borderId="41" xfId="0" applyNumberFormat="1" applyFont="1" applyBorder="1" applyAlignment="1" applyProtection="1">
      <alignment horizontal="center"/>
      <protection locked="0"/>
    </xf>
    <xf numFmtId="0" fontId="34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6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50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176" fontId="23" fillId="0" borderId="0" xfId="0" applyNumberFormat="1" applyFont="1" applyAlignment="1">
      <alignment vertical="center"/>
    </xf>
    <xf numFmtId="178" fontId="26" fillId="0" borderId="0" xfId="0" applyNumberFormat="1" applyFont="1" applyAlignment="1">
      <alignment vertical="center"/>
    </xf>
    <xf numFmtId="176" fontId="0" fillId="0" borderId="45" xfId="0" applyNumberFormat="1" applyBorder="1" applyAlignment="1">
      <alignment vertical="center"/>
    </xf>
    <xf numFmtId="0" fontId="18" fillId="0" borderId="11" xfId="0" applyFont="1" applyBorder="1" applyAlignment="1" applyProtection="1">
      <alignment vertical="top" wrapText="1"/>
      <protection locked="0"/>
    </xf>
    <xf numFmtId="180" fontId="31" fillId="0" borderId="16" xfId="0" applyNumberFormat="1" applyFont="1" applyBorder="1" applyAlignment="1" applyProtection="1">
      <alignment vertical="top" wrapText="1"/>
      <protection locked="0"/>
    </xf>
    <xf numFmtId="180" fontId="31" fillId="0" borderId="25" xfId="0" applyNumberFormat="1" applyFont="1" applyBorder="1" applyAlignment="1" applyProtection="1">
      <alignment vertical="top" wrapText="1"/>
      <protection locked="0"/>
    </xf>
    <xf numFmtId="180" fontId="31" fillId="0" borderId="47" xfId="0" applyNumberFormat="1" applyFont="1" applyBorder="1" applyAlignment="1" applyProtection="1">
      <alignment vertical="top" wrapText="1"/>
      <protection locked="0"/>
    </xf>
    <xf numFmtId="180" fontId="31" fillId="0" borderId="22" xfId="0" applyNumberFormat="1" applyFont="1" applyBorder="1" applyAlignment="1" applyProtection="1">
      <alignment vertical="top" wrapText="1"/>
      <protection locked="0"/>
    </xf>
    <xf numFmtId="180" fontId="31" fillId="0" borderId="31" xfId="0" applyNumberFormat="1" applyFont="1" applyBorder="1" applyAlignment="1" applyProtection="1">
      <alignment vertical="top" wrapText="1"/>
      <protection locked="0"/>
    </xf>
    <xf numFmtId="180" fontId="31" fillId="0" borderId="35" xfId="0" applyNumberFormat="1" applyFont="1" applyBorder="1" applyAlignment="1" applyProtection="1">
      <alignment vertical="top" wrapText="1"/>
      <protection locked="0"/>
    </xf>
    <xf numFmtId="180" fontId="31" fillId="0" borderId="24" xfId="0" applyNumberFormat="1" applyFont="1" applyBorder="1" applyAlignment="1" applyProtection="1">
      <alignment vertical="top" wrapText="1"/>
      <protection locked="0"/>
    </xf>
    <xf numFmtId="180" fontId="31" fillId="0" borderId="41" xfId="0" applyNumberFormat="1" applyFont="1" applyBorder="1" applyAlignment="1" applyProtection="1">
      <alignment vertical="top" wrapText="1"/>
      <protection locked="0"/>
    </xf>
    <xf numFmtId="0" fontId="14" fillId="0" borderId="11" xfId="0" applyFont="1" applyBorder="1" applyAlignment="1" applyProtection="1">
      <alignment vertical="top" wrapText="1"/>
      <protection locked="0"/>
    </xf>
    <xf numFmtId="180" fontId="30" fillId="0" borderId="16" xfId="0" applyNumberFormat="1" applyFont="1" applyBorder="1" applyAlignment="1" applyProtection="1">
      <alignment vertical="top" wrapText="1"/>
      <protection locked="0"/>
    </xf>
    <xf numFmtId="180" fontId="30" fillId="0" borderId="25" xfId="0" applyNumberFormat="1" applyFont="1" applyBorder="1" applyAlignment="1" applyProtection="1">
      <alignment vertical="top" wrapText="1"/>
      <protection locked="0"/>
    </xf>
    <xf numFmtId="180" fontId="30" fillId="0" borderId="47" xfId="0" applyNumberFormat="1" applyFont="1" applyBorder="1" applyAlignment="1" applyProtection="1">
      <alignment vertical="top" wrapText="1"/>
      <protection locked="0"/>
    </xf>
    <xf numFmtId="180" fontId="30" fillId="0" borderId="22" xfId="0" applyNumberFormat="1" applyFont="1" applyBorder="1" applyAlignment="1" applyProtection="1">
      <alignment vertical="top" wrapText="1"/>
      <protection locked="0"/>
    </xf>
    <xf numFmtId="180" fontId="30" fillId="0" borderId="31" xfId="0" applyNumberFormat="1" applyFont="1" applyBorder="1" applyAlignment="1" applyProtection="1">
      <alignment vertical="top" wrapText="1"/>
      <protection locked="0"/>
    </xf>
    <xf numFmtId="180" fontId="30" fillId="0" borderId="35" xfId="0" applyNumberFormat="1" applyFont="1" applyBorder="1" applyAlignment="1" applyProtection="1">
      <alignment vertical="top" wrapText="1"/>
      <protection locked="0"/>
    </xf>
    <xf numFmtId="180" fontId="30" fillId="0" borderId="24" xfId="0" applyNumberFormat="1" applyFont="1" applyBorder="1" applyAlignment="1" applyProtection="1">
      <alignment vertical="top" wrapText="1"/>
      <protection locked="0"/>
    </xf>
    <xf numFmtId="180" fontId="30" fillId="0" borderId="41" xfId="0" applyNumberFormat="1" applyFont="1" applyBorder="1" applyAlignment="1" applyProtection="1">
      <alignment vertical="top" wrapText="1"/>
      <protection locked="0"/>
    </xf>
    <xf numFmtId="180" fontId="30" fillId="0" borderId="51" xfId="0" applyNumberFormat="1" applyFont="1" applyBorder="1" applyAlignment="1" applyProtection="1">
      <alignment vertical="top" wrapText="1"/>
      <protection locked="0"/>
    </xf>
    <xf numFmtId="178" fontId="21" fillId="0" borderId="52" xfId="0" applyNumberFormat="1" applyFont="1" applyBorder="1" applyAlignment="1" applyProtection="1">
      <alignment horizontal="center" vertical="center"/>
      <protection locked="0"/>
    </xf>
    <xf numFmtId="178" fontId="21" fillId="0" borderId="53" xfId="0" applyNumberFormat="1" applyFont="1" applyBorder="1" applyAlignment="1" applyProtection="1">
      <alignment horizontal="center" vertical="center"/>
      <protection locked="0"/>
    </xf>
    <xf numFmtId="178" fontId="19" fillId="0" borderId="26" xfId="0" applyNumberFormat="1" applyFont="1" applyBorder="1" applyAlignment="1">
      <alignment horizontal="center" vertical="center"/>
    </xf>
    <xf numFmtId="178" fontId="19" fillId="0" borderId="27" xfId="0" applyNumberFormat="1" applyFont="1" applyBorder="1" applyAlignment="1">
      <alignment horizontal="center" vertical="center"/>
    </xf>
    <xf numFmtId="178" fontId="20" fillId="0" borderId="24" xfId="0" applyNumberFormat="1" applyFont="1" applyBorder="1" applyAlignment="1" applyProtection="1">
      <alignment horizontal="center"/>
      <protection locked="0"/>
    </xf>
    <xf numFmtId="180" fontId="30" fillId="2" borderId="14" xfId="0" applyNumberFormat="1" applyFont="1" applyFill="1" applyBorder="1" applyAlignment="1" applyProtection="1">
      <alignment vertical="top" wrapText="1"/>
      <protection locked="0"/>
    </xf>
    <xf numFmtId="180" fontId="31" fillId="2" borderId="14" xfId="0" applyNumberFormat="1" applyFont="1" applyFill="1" applyBorder="1" applyAlignment="1" applyProtection="1">
      <alignment vertical="top" wrapText="1"/>
      <protection locked="0"/>
    </xf>
    <xf numFmtId="176" fontId="17" fillId="0" borderId="0" xfId="0" applyNumberFormat="1" applyFont="1"/>
    <xf numFmtId="178" fontId="11" fillId="0" borderId="54" xfId="0" applyNumberFormat="1" applyFont="1" applyBorder="1" applyAlignment="1">
      <alignment horizontal="center" vertical="center"/>
    </xf>
    <xf numFmtId="178" fontId="11" fillId="0" borderId="55" xfId="0" applyNumberFormat="1" applyFont="1" applyBorder="1" applyAlignment="1">
      <alignment horizontal="center" vertical="center"/>
    </xf>
    <xf numFmtId="178" fontId="19" fillId="0" borderId="56" xfId="0" applyNumberFormat="1" applyFont="1" applyBorder="1" applyAlignment="1">
      <alignment horizontal="center" vertical="center"/>
    </xf>
    <xf numFmtId="178" fontId="19" fillId="0" borderId="57" xfId="0" applyNumberFormat="1" applyFont="1" applyBorder="1" applyAlignment="1">
      <alignment horizontal="center" vertical="center"/>
    </xf>
    <xf numFmtId="178" fontId="19" fillId="0" borderId="58" xfId="0" applyNumberFormat="1" applyFont="1" applyBorder="1" applyAlignment="1">
      <alignment horizontal="center" vertical="center"/>
    </xf>
    <xf numFmtId="178" fontId="11" fillId="0" borderId="59" xfId="0" applyNumberFormat="1" applyFont="1" applyBorder="1" applyAlignment="1">
      <alignment horizontal="center" vertical="center"/>
    </xf>
    <xf numFmtId="178" fontId="21" fillId="0" borderId="60" xfId="0" applyNumberFormat="1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vertical="top" wrapText="1"/>
      <protection locked="0"/>
    </xf>
    <xf numFmtId="180" fontId="31" fillId="0" borderId="64" xfId="0" applyNumberFormat="1" applyFont="1" applyBorder="1" applyAlignment="1" applyProtection="1">
      <alignment vertical="top" wrapText="1"/>
      <protection locked="0"/>
    </xf>
    <xf numFmtId="180" fontId="6" fillId="0" borderId="64" xfId="0" applyNumberFormat="1" applyFont="1" applyBorder="1" applyAlignment="1" applyProtection="1">
      <alignment vertical="top" wrapText="1"/>
      <protection locked="0"/>
    </xf>
    <xf numFmtId="180" fontId="6" fillId="0" borderId="65" xfId="0" applyNumberFormat="1" applyFont="1" applyBorder="1" applyAlignment="1" applyProtection="1">
      <alignment vertical="top" wrapText="1"/>
      <protection locked="0"/>
    </xf>
    <xf numFmtId="180" fontId="6" fillId="0" borderId="66" xfId="0" applyNumberFormat="1" applyFont="1" applyBorder="1" applyAlignment="1" applyProtection="1">
      <alignment vertical="top" wrapText="1"/>
      <protection locked="0"/>
    </xf>
    <xf numFmtId="180" fontId="6" fillId="0" borderId="67" xfId="0" applyNumberFormat="1" applyFont="1" applyBorder="1" applyAlignment="1" applyProtection="1">
      <alignment vertical="top" wrapText="1"/>
      <protection locked="0"/>
    </xf>
    <xf numFmtId="0" fontId="9" fillId="0" borderId="44" xfId="0" applyFont="1" applyBorder="1" applyAlignment="1">
      <alignment horizontal="center" vertical="center"/>
    </xf>
    <xf numFmtId="178" fontId="11" fillId="0" borderId="44" xfId="0" applyNumberFormat="1" applyFont="1" applyBorder="1" applyAlignment="1">
      <alignment horizontal="center" vertical="center"/>
    </xf>
    <xf numFmtId="180" fontId="31" fillId="0" borderId="68" xfId="0" applyNumberFormat="1" applyFont="1" applyBorder="1" applyAlignment="1" applyProtection="1">
      <alignment vertical="top" wrapText="1"/>
      <protection locked="0"/>
    </xf>
    <xf numFmtId="0" fontId="18" fillId="0" borderId="69" xfId="0" applyFont="1" applyBorder="1" applyAlignment="1" applyProtection="1">
      <alignment vertical="top" wrapText="1"/>
      <protection locked="0"/>
    </xf>
    <xf numFmtId="180" fontId="31" fillId="0" borderId="70" xfId="0" applyNumberFormat="1" applyFont="1" applyBorder="1" applyAlignment="1" applyProtection="1">
      <alignment vertical="top" wrapText="1"/>
      <protection locked="0"/>
    </xf>
    <xf numFmtId="180" fontId="31" fillId="0" borderId="71" xfId="0" applyNumberFormat="1" applyFont="1" applyBorder="1" applyAlignment="1" applyProtection="1">
      <alignment vertical="top" wrapText="1"/>
      <protection locked="0"/>
    </xf>
    <xf numFmtId="180" fontId="31" fillId="0" borderId="72" xfId="0" applyNumberFormat="1" applyFont="1" applyBorder="1" applyAlignment="1" applyProtection="1">
      <alignment vertical="top" wrapText="1"/>
      <protection locked="0"/>
    </xf>
    <xf numFmtId="180" fontId="31" fillId="0" borderId="73" xfId="0" applyNumberFormat="1" applyFont="1" applyBorder="1" applyAlignment="1" applyProtection="1">
      <alignment vertical="top" wrapText="1"/>
      <protection locked="0"/>
    </xf>
    <xf numFmtId="180" fontId="31" fillId="0" borderId="74" xfId="0" applyNumberFormat="1" applyFont="1" applyBorder="1" applyAlignment="1" applyProtection="1">
      <alignment vertical="top" wrapText="1"/>
      <protection locked="0"/>
    </xf>
    <xf numFmtId="0" fontId="17" fillId="0" borderId="75" xfId="0" applyFont="1" applyBorder="1" applyAlignment="1" applyProtection="1">
      <alignment horizontal="center"/>
      <protection locked="0"/>
    </xf>
    <xf numFmtId="0" fontId="9" fillId="0" borderId="7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178" fontId="11" fillId="0" borderId="78" xfId="0" applyNumberFormat="1" applyFont="1" applyBorder="1" applyAlignment="1">
      <alignment horizontal="center" vertical="center"/>
    </xf>
    <xf numFmtId="178" fontId="11" fillId="0" borderId="76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178" fontId="11" fillId="0" borderId="79" xfId="0" applyNumberFormat="1" applyFont="1" applyBorder="1" applyAlignment="1">
      <alignment horizontal="center" vertical="center"/>
    </xf>
    <xf numFmtId="178" fontId="19" fillId="0" borderId="79" xfId="0" applyNumberFormat="1" applyFont="1" applyBorder="1" applyAlignment="1">
      <alignment horizontal="center" vertical="center"/>
    </xf>
    <xf numFmtId="178" fontId="21" fillId="0" borderId="80" xfId="0" applyNumberFormat="1" applyFont="1" applyBorder="1" applyAlignment="1" applyProtection="1">
      <alignment horizontal="center" vertical="center"/>
      <protection locked="0"/>
    </xf>
    <xf numFmtId="178" fontId="21" fillId="0" borderId="81" xfId="0" applyNumberFormat="1" applyFont="1" applyBorder="1" applyAlignment="1" applyProtection="1">
      <alignment horizontal="center" vertical="center"/>
      <protection locked="0"/>
    </xf>
    <xf numFmtId="0" fontId="17" fillId="0" borderId="82" xfId="0" applyFont="1" applyBorder="1" applyAlignment="1" applyProtection="1">
      <alignment horizontal="center"/>
      <protection locked="0"/>
    </xf>
    <xf numFmtId="0" fontId="4" fillId="0" borderId="83" xfId="0" applyFont="1" applyBorder="1" applyAlignment="1" applyProtection="1">
      <alignment horizontal="center"/>
      <protection locked="0"/>
    </xf>
    <xf numFmtId="0" fontId="5" fillId="0" borderId="84" xfId="0" applyFont="1" applyBorder="1" applyAlignment="1" applyProtection="1">
      <alignment horizontal="center"/>
      <protection locked="0"/>
    </xf>
    <xf numFmtId="178" fontId="18" fillId="0" borderId="83" xfId="0" applyNumberFormat="1" applyFont="1" applyBorder="1" applyAlignment="1" applyProtection="1">
      <alignment horizontal="center"/>
      <protection locked="0"/>
    </xf>
    <xf numFmtId="179" fontId="4" fillId="0" borderId="83" xfId="0" applyNumberFormat="1" applyFont="1" applyBorder="1" applyAlignment="1" applyProtection="1">
      <alignment horizontal="center"/>
      <protection locked="0"/>
    </xf>
    <xf numFmtId="0" fontId="5" fillId="0" borderId="83" xfId="0" applyFont="1" applyBorder="1" applyAlignment="1" applyProtection="1">
      <alignment horizontal="center"/>
      <protection locked="0"/>
    </xf>
    <xf numFmtId="181" fontId="18" fillId="0" borderId="83" xfId="0" applyNumberFormat="1" applyFont="1" applyBorder="1" applyAlignment="1" applyProtection="1">
      <alignment horizontal="center"/>
      <protection locked="0"/>
    </xf>
    <xf numFmtId="181" fontId="20" fillId="0" borderId="83" xfId="0" applyNumberFormat="1" applyFont="1" applyBorder="1" applyAlignment="1" applyProtection="1">
      <alignment horizontal="center"/>
      <protection locked="0"/>
    </xf>
    <xf numFmtId="178" fontId="22" fillId="0" borderId="85" xfId="0" applyNumberFormat="1" applyFont="1" applyBorder="1" applyAlignment="1" applyProtection="1">
      <alignment horizontal="center"/>
      <protection locked="0"/>
    </xf>
    <xf numFmtId="0" fontId="17" fillId="0" borderId="86" xfId="0" applyFont="1" applyBorder="1" applyAlignment="1" applyProtection="1">
      <alignment horizontal="center"/>
      <protection locked="0"/>
    </xf>
    <xf numFmtId="0" fontId="9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178" fontId="11" fillId="0" borderId="89" xfId="0" applyNumberFormat="1" applyFont="1" applyBorder="1" applyAlignment="1">
      <alignment horizontal="center" vertical="center"/>
    </xf>
    <xf numFmtId="178" fontId="11" fillId="0" borderId="87" xfId="0" applyNumberFormat="1" applyFont="1" applyBorder="1" applyAlignment="1">
      <alignment horizontal="center" vertical="center"/>
    </xf>
    <xf numFmtId="178" fontId="11" fillId="0" borderId="90" xfId="0" applyNumberFormat="1" applyFont="1" applyBorder="1" applyAlignment="1">
      <alignment horizontal="center" vertical="center"/>
    </xf>
    <xf numFmtId="178" fontId="19" fillId="0" borderId="90" xfId="0" applyNumberFormat="1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178" fontId="11" fillId="0" borderId="91" xfId="0" applyNumberFormat="1" applyFont="1" applyBorder="1" applyAlignment="1">
      <alignment horizontal="center" vertical="center"/>
    </xf>
    <xf numFmtId="178" fontId="11" fillId="0" borderId="92" xfId="0" applyNumberFormat="1" applyFont="1" applyBorder="1" applyAlignment="1">
      <alignment horizontal="center" vertical="center"/>
    </xf>
    <xf numFmtId="178" fontId="19" fillId="0" borderId="92" xfId="0" applyNumberFormat="1" applyFont="1" applyBorder="1" applyAlignment="1">
      <alignment horizontal="center" vertical="center"/>
    </xf>
    <xf numFmtId="178" fontId="21" fillId="0" borderId="93" xfId="0" applyNumberFormat="1" applyFont="1" applyBorder="1" applyAlignment="1" applyProtection="1">
      <alignment horizontal="center" vertical="center"/>
      <protection locked="0"/>
    </xf>
    <xf numFmtId="180" fontId="6" fillId="0" borderId="94" xfId="0" applyNumberFormat="1" applyFont="1" applyBorder="1" applyAlignment="1" applyProtection="1">
      <alignment vertical="top" wrapText="1"/>
      <protection locked="0"/>
    </xf>
    <xf numFmtId="178" fontId="21" fillId="0" borderId="79" xfId="0" applyNumberFormat="1" applyFont="1" applyBorder="1" applyAlignment="1" applyProtection="1">
      <alignment horizontal="center" vertical="center"/>
      <protection locked="0"/>
    </xf>
    <xf numFmtId="178" fontId="21" fillId="0" borderId="38" xfId="0" applyNumberFormat="1" applyFont="1" applyBorder="1" applyAlignment="1" applyProtection="1">
      <alignment horizontal="center" vertical="center"/>
      <protection locked="0"/>
    </xf>
    <xf numFmtId="178" fontId="21" fillId="0" borderId="90" xfId="0" applyNumberFormat="1" applyFont="1" applyBorder="1" applyAlignment="1" applyProtection="1">
      <alignment horizontal="center" vertical="center"/>
      <protection locked="0"/>
    </xf>
    <xf numFmtId="178" fontId="22" fillId="0" borderId="83" xfId="0" applyNumberFormat="1" applyFont="1" applyBorder="1" applyAlignment="1" applyProtection="1">
      <alignment horizontal="center"/>
      <protection locked="0"/>
    </xf>
    <xf numFmtId="180" fontId="31" fillId="0" borderId="95" xfId="0" applyNumberFormat="1" applyFont="1" applyBorder="1" applyAlignment="1" applyProtection="1">
      <alignment vertical="top" wrapText="1"/>
      <protection locked="0"/>
    </xf>
    <xf numFmtId="0" fontId="9" fillId="0" borderId="96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/>
    </xf>
    <xf numFmtId="0" fontId="9" fillId="0" borderId="98" xfId="0" applyFont="1" applyBorder="1" applyAlignment="1">
      <alignment horizontal="center" vertical="center"/>
    </xf>
    <xf numFmtId="179" fontId="4" fillId="0" borderId="99" xfId="0" applyNumberFormat="1" applyFont="1" applyBorder="1" applyAlignment="1" applyProtection="1">
      <alignment horizontal="center"/>
      <protection locked="0"/>
    </xf>
    <xf numFmtId="178" fontId="23" fillId="0" borderId="85" xfId="0" applyNumberFormat="1" applyFont="1" applyBorder="1" applyAlignment="1" applyProtection="1">
      <alignment horizontal="center"/>
      <protection locked="0"/>
    </xf>
    <xf numFmtId="180" fontId="31" fillId="2" borderId="66" xfId="0" applyNumberFormat="1" applyFont="1" applyFill="1" applyBorder="1" applyAlignment="1" applyProtection="1">
      <alignment vertical="top" wrapText="1"/>
      <protection locked="0"/>
    </xf>
    <xf numFmtId="0" fontId="9" fillId="0" borderId="100" xfId="0" applyFont="1" applyBorder="1" applyAlignment="1">
      <alignment horizontal="center" vertical="center"/>
    </xf>
    <xf numFmtId="0" fontId="4" fillId="0" borderId="99" xfId="0" applyFont="1" applyBorder="1" applyAlignment="1" applyProtection="1">
      <alignment horizontal="center"/>
      <protection locked="0"/>
    </xf>
    <xf numFmtId="0" fontId="9" fillId="0" borderId="101" xfId="0" applyFont="1" applyBorder="1" applyAlignment="1">
      <alignment horizontal="center" vertical="center"/>
    </xf>
    <xf numFmtId="178" fontId="21" fillId="0" borderId="102" xfId="0" applyNumberFormat="1" applyFont="1" applyBorder="1" applyAlignment="1" applyProtection="1">
      <alignment horizontal="center" vertical="center"/>
      <protection locked="0"/>
    </xf>
    <xf numFmtId="0" fontId="17" fillId="0" borderId="103" xfId="0" applyFont="1" applyBorder="1" applyAlignment="1" applyProtection="1">
      <alignment horizontal="center"/>
      <protection locked="0"/>
    </xf>
    <xf numFmtId="0" fontId="17" fillId="0" borderId="104" xfId="0" applyFont="1" applyBorder="1" applyAlignment="1" applyProtection="1">
      <alignment horizontal="center"/>
      <protection locked="0"/>
    </xf>
    <xf numFmtId="178" fontId="21" fillId="0" borderId="105" xfId="0" applyNumberFormat="1" applyFont="1" applyBorder="1" applyAlignment="1" applyProtection="1">
      <alignment horizontal="center" vertical="center"/>
      <protection locked="0"/>
    </xf>
    <xf numFmtId="0" fontId="4" fillId="0" borderId="106" xfId="0" applyFont="1" applyBorder="1" applyAlignment="1" applyProtection="1">
      <alignment vertical="top" wrapText="1"/>
      <protection locked="0"/>
    </xf>
    <xf numFmtId="178" fontId="21" fillId="0" borderId="107" xfId="0" applyNumberFormat="1" applyFont="1" applyBorder="1" applyAlignment="1" applyProtection="1">
      <alignment horizontal="center" vertical="center"/>
      <protection locked="0"/>
    </xf>
    <xf numFmtId="0" fontId="14" fillId="0" borderId="108" xfId="0" applyFont="1" applyBorder="1" applyAlignment="1" applyProtection="1">
      <alignment vertical="top" wrapText="1"/>
      <protection locked="0"/>
    </xf>
    <xf numFmtId="180" fontId="30" fillId="0" borderId="109" xfId="0" applyNumberFormat="1" applyFont="1" applyBorder="1" applyAlignment="1" applyProtection="1">
      <alignment vertical="top" wrapText="1"/>
      <protection locked="0"/>
    </xf>
    <xf numFmtId="180" fontId="30" fillId="0" borderId="110" xfId="0" applyNumberFormat="1" applyFont="1" applyBorder="1" applyAlignment="1" applyProtection="1">
      <alignment vertical="top" wrapText="1"/>
      <protection locked="0"/>
    </xf>
    <xf numFmtId="180" fontId="30" fillId="0" borderId="111" xfId="0" applyNumberFormat="1" applyFont="1" applyBorder="1" applyAlignment="1" applyProtection="1">
      <alignment vertical="top" wrapText="1"/>
      <protection locked="0"/>
    </xf>
    <xf numFmtId="180" fontId="30" fillId="0" borderId="112" xfId="0" applyNumberFormat="1" applyFont="1" applyBorder="1" applyAlignment="1" applyProtection="1">
      <alignment vertical="top" wrapText="1"/>
      <protection locked="0"/>
    </xf>
    <xf numFmtId="180" fontId="30" fillId="0" borderId="113" xfId="0" applyNumberFormat="1" applyFont="1" applyBorder="1" applyAlignment="1" applyProtection="1">
      <alignment vertical="top" wrapText="1"/>
      <protection locked="0"/>
    </xf>
    <xf numFmtId="180" fontId="6" fillId="0" borderId="112" xfId="0" applyNumberFormat="1" applyFont="1" applyBorder="1" applyAlignment="1" applyProtection="1">
      <alignment vertical="top" wrapText="1"/>
      <protection locked="0"/>
    </xf>
    <xf numFmtId="180" fontId="6" fillId="0" borderId="110" xfId="0" applyNumberFormat="1" applyFont="1" applyBorder="1" applyAlignment="1" applyProtection="1">
      <alignment vertical="top" wrapText="1"/>
      <protection locked="0"/>
    </xf>
    <xf numFmtId="180" fontId="6" fillId="0" borderId="109" xfId="0" applyNumberFormat="1" applyFont="1" applyBorder="1" applyAlignment="1" applyProtection="1">
      <alignment vertical="top" wrapText="1"/>
      <protection locked="0"/>
    </xf>
    <xf numFmtId="180" fontId="33" fillId="0" borderId="110" xfId="0" applyNumberFormat="1" applyFont="1" applyBorder="1" applyAlignment="1" applyProtection="1">
      <alignment vertical="top" wrapText="1"/>
      <protection locked="0"/>
    </xf>
    <xf numFmtId="180" fontId="6" fillId="0" borderId="111" xfId="0" applyNumberFormat="1" applyFont="1" applyBorder="1" applyAlignment="1" applyProtection="1">
      <alignment vertical="top" wrapText="1"/>
      <protection locked="0"/>
    </xf>
    <xf numFmtId="0" fontId="17" fillId="0" borderId="114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/>
    </xf>
    <xf numFmtId="0" fontId="8" fillId="0" borderId="115" xfId="0" applyFont="1" applyBorder="1" applyAlignment="1">
      <alignment horizontal="center" vertical="center"/>
    </xf>
    <xf numFmtId="178" fontId="11" fillId="0" borderId="116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8" fontId="21" fillId="0" borderId="117" xfId="0" applyNumberFormat="1" applyFont="1" applyBorder="1" applyAlignment="1" applyProtection="1">
      <alignment horizontal="center" vertical="center"/>
      <protection locked="0"/>
    </xf>
    <xf numFmtId="178" fontId="11" fillId="0" borderId="118" xfId="0" applyNumberFormat="1" applyFont="1" applyBorder="1" applyAlignment="1">
      <alignment horizontal="center" vertical="center"/>
    </xf>
    <xf numFmtId="178" fontId="19" fillId="0" borderId="118" xfId="0" applyNumberFormat="1" applyFont="1" applyBorder="1" applyAlignment="1">
      <alignment horizontal="center" vertical="center"/>
    </xf>
    <xf numFmtId="0" fontId="32" fillId="0" borderId="11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78" fontId="11" fillId="0" borderId="35" xfId="0" applyNumberFormat="1" applyFont="1" applyBorder="1" applyAlignment="1">
      <alignment horizontal="center" vertical="center"/>
    </xf>
    <xf numFmtId="178" fontId="11" fillId="0" borderId="119" xfId="0" applyNumberFormat="1" applyFont="1" applyBorder="1" applyAlignment="1">
      <alignment horizontal="center" vertical="center"/>
    </xf>
    <xf numFmtId="178" fontId="19" fillId="0" borderId="119" xfId="0" applyNumberFormat="1" applyFont="1" applyBorder="1" applyAlignment="1">
      <alignment horizontal="center" vertical="center"/>
    </xf>
    <xf numFmtId="0" fontId="17" fillId="0" borderId="108" xfId="0" applyFont="1" applyBorder="1" applyAlignment="1" applyProtection="1">
      <alignment horizontal="center"/>
      <protection locked="0"/>
    </xf>
    <xf numFmtId="0" fontId="4" fillId="0" borderId="109" xfId="0" applyFont="1" applyBorder="1" applyAlignment="1" applyProtection="1">
      <alignment horizontal="center"/>
      <protection locked="0"/>
    </xf>
    <xf numFmtId="178" fontId="18" fillId="0" borderId="109" xfId="0" applyNumberFormat="1" applyFont="1" applyBorder="1" applyAlignment="1" applyProtection="1">
      <alignment horizontal="center"/>
      <protection locked="0"/>
    </xf>
    <xf numFmtId="178" fontId="22" fillId="0" borderId="111" xfId="0" applyNumberFormat="1" applyFont="1" applyBorder="1" applyAlignment="1" applyProtection="1">
      <alignment horizontal="center"/>
      <protection locked="0"/>
    </xf>
    <xf numFmtId="179" fontId="4" fillId="0" borderId="109" xfId="0" applyNumberFormat="1" applyFont="1" applyBorder="1" applyAlignment="1" applyProtection="1">
      <alignment horizontal="center"/>
      <protection locked="0"/>
    </xf>
    <xf numFmtId="0" fontId="27" fillId="0" borderId="110" xfId="0" applyFont="1" applyBorder="1" applyAlignment="1" applyProtection="1">
      <alignment horizontal="center"/>
      <protection locked="0"/>
    </xf>
    <xf numFmtId="0" fontId="5" fillId="0" borderId="109" xfId="0" applyFont="1" applyBorder="1" applyAlignment="1" applyProtection="1">
      <alignment horizontal="center"/>
      <protection locked="0"/>
    </xf>
    <xf numFmtId="181" fontId="18" fillId="0" borderId="109" xfId="0" applyNumberFormat="1" applyFont="1" applyBorder="1" applyAlignment="1" applyProtection="1">
      <alignment horizontal="center"/>
      <protection locked="0"/>
    </xf>
    <xf numFmtId="181" fontId="20" fillId="0" borderId="109" xfId="0" applyNumberFormat="1" applyFont="1" applyBorder="1" applyAlignment="1" applyProtection="1">
      <alignment horizontal="center"/>
      <protection locked="0"/>
    </xf>
    <xf numFmtId="178" fontId="21" fillId="0" borderId="39" xfId="0" applyNumberFormat="1" applyFont="1" applyBorder="1" applyAlignment="1" applyProtection="1">
      <alignment horizontal="center" vertical="center"/>
      <protection locked="0"/>
    </xf>
    <xf numFmtId="178" fontId="21" fillId="0" borderId="118" xfId="0" applyNumberFormat="1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>
      <alignment horizontal="center" vertical="center"/>
    </xf>
    <xf numFmtId="0" fontId="9" fillId="0" borderId="121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/>
    </xf>
    <xf numFmtId="0" fontId="32" fillId="0" borderId="124" xfId="0" applyFont="1" applyBorder="1" applyAlignment="1">
      <alignment horizontal="center" vertical="center"/>
    </xf>
    <xf numFmtId="178" fontId="11" fillId="0" borderId="125" xfId="0" applyNumberFormat="1" applyFont="1" applyBorder="1" applyAlignment="1">
      <alignment horizontal="center" vertical="center"/>
    </xf>
    <xf numFmtId="178" fontId="11" fillId="0" borderId="126" xfId="0" applyNumberFormat="1" applyFont="1" applyBorder="1" applyAlignment="1">
      <alignment horizontal="center" vertical="center"/>
    </xf>
    <xf numFmtId="178" fontId="11" fillId="0" borderId="127" xfId="0" applyNumberFormat="1" applyFont="1" applyBorder="1" applyAlignment="1">
      <alignment horizontal="center" vertical="center"/>
    </xf>
    <xf numFmtId="178" fontId="11" fillId="0" borderId="128" xfId="0" applyNumberFormat="1" applyFont="1" applyBorder="1" applyAlignment="1">
      <alignment horizontal="center" vertical="center"/>
    </xf>
    <xf numFmtId="178" fontId="19" fillId="0" borderId="127" xfId="0" applyNumberFormat="1" applyFont="1" applyBorder="1" applyAlignment="1">
      <alignment horizontal="center" vertical="center"/>
    </xf>
    <xf numFmtId="178" fontId="19" fillId="0" borderId="128" xfId="0" applyNumberFormat="1" applyFont="1" applyBorder="1" applyAlignment="1">
      <alignment horizontal="center" vertical="center"/>
    </xf>
    <xf numFmtId="178" fontId="21" fillId="0" borderId="129" xfId="0" applyNumberFormat="1" applyFont="1" applyBorder="1" applyAlignment="1" applyProtection="1">
      <alignment horizontal="center" vertical="center"/>
      <protection locked="0"/>
    </xf>
    <xf numFmtId="178" fontId="21" fillId="0" borderId="130" xfId="0" applyNumberFormat="1" applyFont="1" applyBorder="1" applyAlignment="1" applyProtection="1">
      <alignment horizontal="center" vertical="center"/>
      <protection locked="0"/>
    </xf>
    <xf numFmtId="178" fontId="21" fillId="0" borderId="131" xfId="0" applyNumberFormat="1" applyFont="1" applyBorder="1" applyAlignment="1" applyProtection="1">
      <alignment horizontal="center" vertical="center"/>
      <protection locked="0"/>
    </xf>
    <xf numFmtId="178" fontId="22" fillId="0" borderId="109" xfId="0" applyNumberFormat="1" applyFont="1" applyBorder="1" applyAlignment="1" applyProtection="1">
      <alignment horizontal="center"/>
      <protection locked="0"/>
    </xf>
    <xf numFmtId="180" fontId="30" fillId="0" borderId="132" xfId="0" applyNumberFormat="1" applyFont="1" applyBorder="1" applyAlignment="1" applyProtection="1">
      <alignment vertical="top" wrapText="1"/>
      <protection locked="0"/>
    </xf>
    <xf numFmtId="0" fontId="9" fillId="0" borderId="133" xfId="0" applyFont="1" applyBorder="1" applyAlignment="1">
      <alignment horizontal="center" vertical="center"/>
    </xf>
    <xf numFmtId="0" fontId="9" fillId="0" borderId="134" xfId="0" applyFont="1" applyBorder="1" applyAlignment="1">
      <alignment horizontal="center" vertical="center"/>
    </xf>
    <xf numFmtId="0" fontId="9" fillId="0" borderId="135" xfId="0" applyFont="1" applyBorder="1" applyAlignment="1">
      <alignment horizontal="center" vertical="center"/>
    </xf>
    <xf numFmtId="0" fontId="4" fillId="0" borderId="132" xfId="0" applyFont="1" applyBorder="1" applyAlignment="1" applyProtection="1">
      <alignment horizontal="center"/>
      <protection locked="0"/>
    </xf>
    <xf numFmtId="178" fontId="21" fillId="0" borderId="136" xfId="0" applyNumberFormat="1" applyFont="1" applyBorder="1" applyAlignment="1" applyProtection="1">
      <alignment horizontal="center" vertical="center"/>
      <protection locked="0"/>
    </xf>
    <xf numFmtId="178" fontId="21" fillId="0" borderId="137" xfId="0" applyNumberFormat="1" applyFont="1" applyBorder="1" applyAlignment="1" applyProtection="1">
      <alignment horizontal="center" vertical="center"/>
      <protection locked="0"/>
    </xf>
    <xf numFmtId="180" fontId="30" fillId="2" borderId="109" xfId="0" applyNumberFormat="1" applyFont="1" applyFill="1" applyBorder="1" applyAlignment="1" applyProtection="1">
      <alignment vertical="top" wrapText="1"/>
      <protection locked="0"/>
    </xf>
    <xf numFmtId="0" fontId="9" fillId="0" borderId="138" xfId="0" applyFont="1" applyBorder="1" applyAlignment="1">
      <alignment horizontal="center" vertical="center"/>
    </xf>
    <xf numFmtId="179" fontId="4" fillId="0" borderId="132" xfId="0" applyNumberFormat="1" applyFont="1" applyBorder="1" applyAlignment="1" applyProtection="1">
      <alignment horizontal="center"/>
      <protection locked="0"/>
    </xf>
    <xf numFmtId="178" fontId="23" fillId="0" borderId="111" xfId="0" applyNumberFormat="1" applyFont="1" applyBorder="1" applyAlignment="1" applyProtection="1">
      <alignment horizontal="center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/>
      <protection locked="0"/>
    </xf>
    <xf numFmtId="180" fontId="31" fillId="0" borderId="139" xfId="0" applyNumberFormat="1" applyFont="1" applyBorder="1" applyAlignment="1" applyProtection="1">
      <alignment vertical="top" wrapText="1"/>
      <protection locked="0"/>
    </xf>
    <xf numFmtId="0" fontId="9" fillId="0" borderId="14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4" fillId="0" borderId="143" xfId="0" applyFont="1" applyBorder="1" applyAlignment="1" applyProtection="1">
      <alignment horizontal="center"/>
      <protection locked="0"/>
    </xf>
    <xf numFmtId="178" fontId="11" fillId="0" borderId="140" xfId="0" applyNumberFormat="1" applyFont="1" applyBorder="1" applyAlignment="1">
      <alignment horizontal="center" vertical="center"/>
    </xf>
    <xf numFmtId="178" fontId="11" fillId="0" borderId="141" xfId="0" applyNumberFormat="1" applyFont="1" applyBorder="1" applyAlignment="1">
      <alignment horizontal="center" vertical="center"/>
    </xf>
    <xf numFmtId="178" fontId="11" fillId="0" borderId="142" xfId="0" applyNumberFormat="1" applyFont="1" applyBorder="1" applyAlignment="1">
      <alignment horizontal="center" vertical="center"/>
    </xf>
    <xf numFmtId="178" fontId="18" fillId="0" borderId="143" xfId="0" applyNumberFormat="1" applyFont="1" applyBorder="1" applyAlignment="1" applyProtection="1">
      <alignment horizontal="center"/>
      <protection locked="0"/>
    </xf>
    <xf numFmtId="178" fontId="21" fillId="0" borderId="76" xfId="0" applyNumberFormat="1" applyFont="1" applyBorder="1" applyAlignment="1" applyProtection="1">
      <alignment horizontal="center" vertical="center"/>
      <protection locked="0"/>
    </xf>
    <xf numFmtId="178" fontId="21" fillId="0" borderId="19" xfId="0" applyNumberFormat="1" applyFont="1" applyBorder="1" applyAlignment="1" applyProtection="1">
      <alignment horizontal="center" vertical="center"/>
      <protection locked="0"/>
    </xf>
    <xf numFmtId="178" fontId="21" fillId="0" borderId="87" xfId="0" applyNumberFormat="1" applyFont="1" applyBorder="1" applyAlignment="1" applyProtection="1">
      <alignment horizontal="center" vertical="center"/>
      <protection locked="0"/>
    </xf>
    <xf numFmtId="180" fontId="31" fillId="0" borderId="144" xfId="0" applyNumberFormat="1" applyFont="1" applyBorder="1" applyAlignment="1" applyProtection="1">
      <alignment vertical="top" wrapText="1"/>
      <protection locked="0"/>
    </xf>
    <xf numFmtId="178" fontId="19" fillId="0" borderId="145" xfId="0" applyNumberFormat="1" applyFont="1" applyBorder="1" applyAlignment="1">
      <alignment horizontal="center" vertical="center"/>
    </xf>
    <xf numFmtId="178" fontId="19" fillId="0" borderId="146" xfId="0" applyNumberFormat="1" applyFont="1" applyBorder="1" applyAlignment="1">
      <alignment horizontal="center" vertical="center"/>
    </xf>
    <xf numFmtId="178" fontId="19" fillId="0" borderId="147" xfId="0" applyNumberFormat="1" applyFont="1" applyBorder="1" applyAlignment="1">
      <alignment horizontal="center" vertical="center"/>
    </xf>
    <xf numFmtId="178" fontId="20" fillId="0" borderId="148" xfId="0" applyNumberFormat="1" applyFont="1" applyBorder="1" applyAlignment="1" applyProtection="1">
      <alignment horizontal="center"/>
      <protection locked="0"/>
    </xf>
    <xf numFmtId="178" fontId="11" fillId="0" borderId="149" xfId="0" applyNumberFormat="1" applyFont="1" applyBorder="1" applyAlignment="1">
      <alignment horizontal="center" vertical="center"/>
    </xf>
    <xf numFmtId="178" fontId="11" fillId="0" borderId="150" xfId="0" applyNumberFormat="1" applyFont="1" applyBorder="1" applyAlignment="1">
      <alignment horizontal="center" vertical="center"/>
    </xf>
    <xf numFmtId="178" fontId="11" fillId="0" borderId="151" xfId="0" applyNumberFormat="1" applyFont="1" applyBorder="1" applyAlignment="1">
      <alignment horizontal="center" vertical="center"/>
    </xf>
    <xf numFmtId="178" fontId="21" fillId="0" borderId="152" xfId="0" applyNumberFormat="1" applyFont="1" applyBorder="1" applyAlignment="1" applyProtection="1">
      <alignment horizontal="center" vertical="center"/>
      <protection locked="0"/>
    </xf>
    <xf numFmtId="178" fontId="21" fillId="0" borderId="153" xfId="0" applyNumberFormat="1" applyFont="1" applyBorder="1" applyAlignment="1" applyProtection="1">
      <alignment horizontal="center" vertical="center"/>
      <protection locked="0"/>
    </xf>
    <xf numFmtId="178" fontId="21" fillId="0" borderId="154" xfId="0" applyNumberFormat="1" applyFont="1" applyBorder="1" applyAlignment="1" applyProtection="1">
      <alignment horizontal="center" vertical="center"/>
      <protection locked="0"/>
    </xf>
    <xf numFmtId="178" fontId="19" fillId="0" borderId="155" xfId="0" applyNumberFormat="1" applyFont="1" applyBorder="1" applyAlignment="1">
      <alignment horizontal="center" vertical="center"/>
    </xf>
    <xf numFmtId="178" fontId="20" fillId="0" borderId="156" xfId="0" applyNumberFormat="1" applyFont="1" applyBorder="1" applyAlignment="1" applyProtection="1">
      <alignment horizontal="center"/>
      <protection locked="0"/>
    </xf>
    <xf numFmtId="0" fontId="0" fillId="0" borderId="71" xfId="0" applyBorder="1"/>
    <xf numFmtId="180" fontId="6" fillId="0" borderId="157" xfId="0" applyNumberFormat="1" applyFont="1" applyBorder="1" applyAlignment="1" applyProtection="1">
      <alignment vertical="top" wrapText="1"/>
      <protection locked="0"/>
    </xf>
    <xf numFmtId="0" fontId="8" fillId="0" borderId="140" xfId="0" applyFont="1" applyBorder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0" fontId="5" fillId="0" borderId="143" xfId="0" applyFont="1" applyBorder="1" applyAlignment="1" applyProtection="1">
      <alignment horizontal="center"/>
      <protection locked="0"/>
    </xf>
    <xf numFmtId="180" fontId="6" fillId="0" borderId="158" xfId="0" applyNumberFormat="1" applyFont="1" applyBorder="1" applyAlignment="1" applyProtection="1">
      <alignment vertical="top" wrapText="1"/>
      <protection locked="0"/>
    </xf>
    <xf numFmtId="0" fontId="32" fillId="0" borderId="145" xfId="0" applyFont="1" applyBorder="1" applyAlignment="1">
      <alignment horizontal="center" vertical="center"/>
    </xf>
    <xf numFmtId="0" fontId="32" fillId="0" borderId="146" xfId="0" applyFont="1" applyBorder="1" applyAlignment="1">
      <alignment horizontal="center" vertical="center"/>
    </xf>
    <xf numFmtId="0" fontId="32" fillId="0" borderId="147" xfId="0" applyFont="1" applyBorder="1" applyAlignment="1">
      <alignment horizontal="center" vertical="center"/>
    </xf>
    <xf numFmtId="0" fontId="27" fillId="0" borderId="148" xfId="0" applyFont="1" applyBorder="1" applyAlignment="1" applyProtection="1">
      <alignment horizontal="center"/>
      <protection locked="0"/>
    </xf>
    <xf numFmtId="179" fontId="5" fillId="0" borderId="143" xfId="0" applyNumberFormat="1" applyFont="1" applyBorder="1" applyAlignment="1" applyProtection="1">
      <alignment horizontal="center"/>
      <protection locked="0"/>
    </xf>
    <xf numFmtId="0" fontId="32" fillId="0" borderId="144" xfId="0" applyFont="1" applyBorder="1" applyAlignment="1">
      <alignment horizontal="center"/>
    </xf>
    <xf numFmtId="0" fontId="32" fillId="0" borderId="146" xfId="0" applyFont="1" applyBorder="1" applyAlignment="1">
      <alignment horizontal="center"/>
    </xf>
    <xf numFmtId="0" fontId="32" fillId="0" borderId="159" xfId="0" applyFont="1" applyBorder="1" applyAlignment="1">
      <alignment horizontal="center"/>
    </xf>
    <xf numFmtId="0" fontId="32" fillId="0" borderId="148" xfId="0" applyFont="1" applyBorder="1" applyAlignment="1">
      <alignment horizontal="center"/>
    </xf>
    <xf numFmtId="179" fontId="32" fillId="0" borderId="148" xfId="0" applyNumberFormat="1" applyFont="1" applyBorder="1" applyAlignment="1" applyProtection="1">
      <alignment horizontal="center"/>
      <protection locked="0"/>
    </xf>
    <xf numFmtId="179" fontId="4" fillId="0" borderId="143" xfId="0" applyNumberFormat="1" applyFont="1" applyBorder="1" applyAlignment="1" applyProtection="1">
      <alignment horizontal="center"/>
      <protection locked="0"/>
    </xf>
    <xf numFmtId="180" fontId="6" fillId="0" borderId="160" xfId="0" applyNumberFormat="1" applyFont="1" applyBorder="1" applyAlignment="1" applyProtection="1">
      <alignment vertical="top" wrapText="1"/>
      <protection locked="0"/>
    </xf>
    <xf numFmtId="180" fontId="6" fillId="0" borderId="161" xfId="0" applyNumberFormat="1" applyFont="1" applyBorder="1" applyAlignment="1" applyProtection="1">
      <alignment vertical="top" wrapText="1"/>
      <protection locked="0"/>
    </xf>
    <xf numFmtId="180" fontId="30" fillId="0" borderId="162" xfId="0" applyNumberFormat="1" applyFont="1" applyBorder="1" applyAlignment="1" applyProtection="1">
      <alignment vertical="top" wrapText="1"/>
      <protection locked="0"/>
    </xf>
    <xf numFmtId="0" fontId="9" fillId="0" borderId="163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4" fillId="0" borderId="162" xfId="0" applyFont="1" applyBorder="1" applyAlignment="1" applyProtection="1">
      <alignment horizontal="center"/>
      <protection locked="0"/>
    </xf>
    <xf numFmtId="180" fontId="6" fillId="0" borderId="166" xfId="0" applyNumberFormat="1" applyFont="1" applyBorder="1" applyAlignment="1" applyProtection="1">
      <alignment vertical="top" wrapText="1"/>
      <protection locked="0"/>
    </xf>
    <xf numFmtId="180" fontId="30" fillId="0" borderId="166" xfId="0" applyNumberFormat="1" applyFont="1" applyBorder="1" applyAlignment="1" applyProtection="1">
      <alignment vertical="top" wrapText="1"/>
      <protection locked="0"/>
    </xf>
    <xf numFmtId="0" fontId="8" fillId="0" borderId="167" xfId="0" applyFont="1" applyBorder="1" applyAlignment="1">
      <alignment horizontal="center" vertical="center"/>
    </xf>
    <xf numFmtId="0" fontId="8" fillId="0" borderId="168" xfId="0" applyFont="1" applyBorder="1" applyAlignment="1">
      <alignment horizontal="center" vertical="center"/>
    </xf>
    <xf numFmtId="0" fontId="8" fillId="0" borderId="169" xfId="0" applyFont="1" applyBorder="1" applyAlignment="1">
      <alignment horizontal="center" vertical="center"/>
    </xf>
    <xf numFmtId="0" fontId="5" fillId="0" borderId="166" xfId="0" applyFont="1" applyBorder="1" applyAlignment="1" applyProtection="1">
      <alignment horizontal="center"/>
      <protection locked="0"/>
    </xf>
    <xf numFmtId="180" fontId="33" fillId="0" borderId="166" xfId="0" applyNumberFormat="1" applyFont="1" applyBorder="1" applyAlignment="1" applyProtection="1">
      <alignment vertical="top" wrapText="1"/>
      <protection locked="0"/>
    </xf>
    <xf numFmtId="0" fontId="32" fillId="0" borderId="167" xfId="0" applyFont="1" applyBorder="1" applyAlignment="1">
      <alignment horizontal="center" vertical="center"/>
    </xf>
    <xf numFmtId="0" fontId="32" fillId="0" borderId="168" xfId="0" applyFont="1" applyBorder="1" applyAlignment="1">
      <alignment horizontal="center" vertical="center"/>
    </xf>
    <xf numFmtId="0" fontId="32" fillId="0" borderId="169" xfId="0" applyFont="1" applyBorder="1" applyAlignment="1">
      <alignment horizontal="center" vertical="center"/>
    </xf>
    <xf numFmtId="0" fontId="27" fillId="0" borderId="166" xfId="0" applyFont="1" applyBorder="1" applyAlignment="1" applyProtection="1">
      <alignment horizontal="center"/>
      <protection locked="0"/>
    </xf>
    <xf numFmtId="180" fontId="6" fillId="0" borderId="162" xfId="0" applyNumberFormat="1" applyFont="1" applyBorder="1" applyAlignment="1" applyProtection="1">
      <alignment vertical="top" wrapText="1"/>
      <protection locked="0"/>
    </xf>
    <xf numFmtId="178" fontId="11" fillId="0" borderId="163" xfId="0" applyNumberFormat="1" applyFont="1" applyBorder="1" applyAlignment="1">
      <alignment horizontal="center" vertical="center"/>
    </xf>
    <xf numFmtId="178" fontId="11" fillId="0" borderId="164" xfId="0" applyNumberFormat="1" applyFont="1" applyBorder="1" applyAlignment="1">
      <alignment horizontal="center" vertical="center"/>
    </xf>
    <xf numFmtId="178" fontId="11" fillId="0" borderId="165" xfId="0" applyNumberFormat="1" applyFont="1" applyBorder="1" applyAlignment="1">
      <alignment horizontal="center" vertical="center"/>
    </xf>
    <xf numFmtId="178" fontId="18" fillId="0" borderId="162" xfId="0" applyNumberFormat="1" applyFont="1" applyBorder="1" applyAlignment="1" applyProtection="1">
      <alignment horizontal="center"/>
      <protection locked="0"/>
    </xf>
    <xf numFmtId="178" fontId="19" fillId="0" borderId="167" xfId="0" applyNumberFormat="1" applyFont="1" applyBorder="1" applyAlignment="1">
      <alignment horizontal="center" vertical="center"/>
    </xf>
    <xf numFmtId="178" fontId="19" fillId="0" borderId="168" xfId="0" applyNumberFormat="1" applyFont="1" applyBorder="1" applyAlignment="1">
      <alignment horizontal="center" vertical="center"/>
    </xf>
    <xf numFmtId="178" fontId="19" fillId="0" borderId="169" xfId="0" applyNumberFormat="1" applyFont="1" applyBorder="1" applyAlignment="1">
      <alignment horizontal="center" vertical="center"/>
    </xf>
    <xf numFmtId="178" fontId="20" fillId="0" borderId="166" xfId="0" applyNumberFormat="1" applyFont="1" applyBorder="1" applyAlignment="1" applyProtection="1">
      <alignment horizontal="center"/>
      <protection locked="0"/>
    </xf>
    <xf numFmtId="179" fontId="4" fillId="0" borderId="162" xfId="0" applyNumberFormat="1" applyFont="1" applyBorder="1" applyAlignment="1" applyProtection="1">
      <alignment horizontal="center"/>
      <protection locked="0"/>
    </xf>
    <xf numFmtId="179" fontId="27" fillId="0" borderId="110" xfId="0" applyNumberFormat="1" applyFont="1" applyBorder="1" applyAlignment="1" applyProtection="1">
      <alignment horizontal="center"/>
      <protection locked="0"/>
    </xf>
    <xf numFmtId="179" fontId="5" fillId="0" borderId="166" xfId="0" applyNumberFormat="1" applyFont="1" applyBorder="1" applyAlignment="1" applyProtection="1">
      <alignment horizontal="center"/>
      <protection locked="0"/>
    </xf>
    <xf numFmtId="178" fontId="11" fillId="0" borderId="170" xfId="0" applyNumberFormat="1" applyFont="1" applyBorder="1" applyAlignment="1">
      <alignment horizontal="center" vertical="center"/>
    </xf>
    <xf numFmtId="178" fontId="11" fillId="0" borderId="171" xfId="0" applyNumberFormat="1" applyFont="1" applyBorder="1" applyAlignment="1">
      <alignment horizontal="center" vertical="center"/>
    </xf>
    <xf numFmtId="178" fontId="11" fillId="0" borderId="172" xfId="0" applyNumberFormat="1" applyFont="1" applyBorder="1" applyAlignment="1">
      <alignment horizontal="center" vertical="center"/>
    </xf>
    <xf numFmtId="178" fontId="19" fillId="0" borderId="163" xfId="0" applyNumberFormat="1" applyFont="1" applyBorder="1" applyAlignment="1">
      <alignment horizontal="center" vertical="center"/>
    </xf>
    <xf numFmtId="178" fontId="19" fillId="0" borderId="164" xfId="0" applyNumberFormat="1" applyFont="1" applyBorder="1" applyAlignment="1">
      <alignment horizontal="center" vertical="center"/>
    </xf>
    <xf numFmtId="178" fontId="19" fillId="0" borderId="165" xfId="0" applyNumberFormat="1" applyFont="1" applyBorder="1" applyAlignment="1">
      <alignment horizontal="center" vertical="center"/>
    </xf>
    <xf numFmtId="178" fontId="20" fillId="0" borderId="162" xfId="0" applyNumberFormat="1" applyFont="1" applyBorder="1" applyAlignment="1" applyProtection="1">
      <alignment horizontal="center"/>
      <protection locked="0"/>
    </xf>
    <xf numFmtId="0" fontId="0" fillId="0" borderId="173" xfId="0" applyBorder="1"/>
    <xf numFmtId="180" fontId="6" fillId="0" borderId="174" xfId="0" applyNumberFormat="1" applyFont="1" applyBorder="1" applyAlignment="1" applyProtection="1">
      <alignment vertical="top" wrapText="1"/>
      <protection locked="0"/>
    </xf>
    <xf numFmtId="0" fontId="5" fillId="0" borderId="175" xfId="0" applyFont="1" applyBorder="1" applyAlignment="1" applyProtection="1">
      <alignment horizontal="center"/>
      <protection locked="0"/>
    </xf>
    <xf numFmtId="178" fontId="21" fillId="0" borderId="44" xfId="0" applyNumberFormat="1" applyFont="1" applyBorder="1" applyAlignment="1" applyProtection="1">
      <alignment horizontal="center" vertical="center"/>
      <protection locked="0"/>
    </xf>
    <xf numFmtId="178" fontId="21" fillId="0" borderId="8" xfId="0" applyNumberFormat="1" applyFont="1" applyBorder="1" applyAlignment="1" applyProtection="1">
      <alignment horizontal="center" vertical="center"/>
      <protection locked="0"/>
    </xf>
    <xf numFmtId="180" fontId="2" fillId="0" borderId="176" xfId="0" applyNumberFormat="1" applyFont="1" applyBorder="1" applyAlignment="1" applyProtection="1">
      <alignment horizontal="center"/>
      <protection locked="0"/>
    </xf>
    <xf numFmtId="0" fontId="24" fillId="0" borderId="177" xfId="0" applyFont="1" applyBorder="1" applyAlignment="1">
      <alignment vertical="center"/>
    </xf>
    <xf numFmtId="0" fontId="24" fillId="0" borderId="178" xfId="0" applyFont="1" applyBorder="1" applyAlignment="1">
      <alignment vertical="center"/>
    </xf>
    <xf numFmtId="178" fontId="19" fillId="0" borderId="42" xfId="0" applyNumberFormat="1" applyFont="1" applyBorder="1" applyAlignment="1">
      <alignment horizontal="center" vertical="center"/>
    </xf>
    <xf numFmtId="178" fontId="11" fillId="0" borderId="56" xfId="0" applyNumberFormat="1" applyFont="1" applyBorder="1" applyAlignment="1">
      <alignment horizontal="center" vertical="center"/>
    </xf>
    <xf numFmtId="178" fontId="11" fillId="0" borderId="57" xfId="0" applyNumberFormat="1" applyFont="1" applyBorder="1" applyAlignment="1">
      <alignment horizontal="center" vertical="center"/>
    </xf>
    <xf numFmtId="178" fontId="11" fillId="0" borderId="58" xfId="0" applyNumberFormat="1" applyFont="1" applyBorder="1" applyAlignment="1">
      <alignment horizontal="center" vertical="center"/>
    </xf>
    <xf numFmtId="178" fontId="18" fillId="0" borderId="24" xfId="0" applyNumberFormat="1" applyFont="1" applyBorder="1" applyAlignment="1" applyProtection="1">
      <alignment horizontal="center"/>
      <protection locked="0"/>
    </xf>
    <xf numFmtId="180" fontId="6" fillId="0" borderId="51" xfId="0" applyNumberFormat="1" applyFont="1" applyBorder="1" applyAlignment="1" applyProtection="1">
      <alignment vertical="top" wrapText="1"/>
      <protection locked="0"/>
    </xf>
    <xf numFmtId="179" fontId="4" fillId="0" borderId="24" xfId="0" applyNumberFormat="1" applyFont="1" applyBorder="1" applyAlignment="1" applyProtection="1">
      <alignment horizontal="center"/>
      <protection locked="0"/>
    </xf>
    <xf numFmtId="178" fontId="11" fillId="0" borderId="26" xfId="0" applyNumberFormat="1" applyFont="1" applyBorder="1" applyAlignment="1">
      <alignment horizontal="center" vertical="center"/>
    </xf>
    <xf numFmtId="0" fontId="27" fillId="0" borderId="4" xfId="0" applyFont="1" applyBorder="1"/>
    <xf numFmtId="180" fontId="6" fillId="0" borderId="179" xfId="0" applyNumberFormat="1" applyFont="1" applyBorder="1" applyAlignment="1" applyProtection="1">
      <alignment vertical="top" wrapText="1"/>
      <protection locked="0"/>
    </xf>
    <xf numFmtId="0" fontId="8" fillId="0" borderId="4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/>
      <protection locked="0"/>
    </xf>
    <xf numFmtId="0" fontId="8" fillId="0" borderId="43" xfId="0" applyFont="1" applyBorder="1" applyAlignment="1">
      <alignment horizontal="center" vertical="center"/>
    </xf>
    <xf numFmtId="0" fontId="32" fillId="0" borderId="26" xfId="0" applyFont="1" applyBorder="1"/>
    <xf numFmtId="0" fontId="27" fillId="0" borderId="27" xfId="0" applyFont="1" applyBorder="1"/>
    <xf numFmtId="178" fontId="19" fillId="0" borderId="49" xfId="0" applyNumberFormat="1" applyFont="1" applyBorder="1" applyAlignment="1">
      <alignment horizontal="center" vertical="center"/>
    </xf>
    <xf numFmtId="178" fontId="19" fillId="0" borderId="45" xfId="0" applyNumberFormat="1" applyFont="1" applyBorder="1" applyAlignment="1">
      <alignment horizontal="center" vertical="center"/>
    </xf>
    <xf numFmtId="178" fontId="20" fillId="0" borderId="49" xfId="0" applyNumberFormat="1" applyFont="1" applyBorder="1" applyAlignment="1" applyProtection="1">
      <alignment horizontal="center"/>
      <protection locked="0"/>
    </xf>
    <xf numFmtId="180" fontId="5" fillId="0" borderId="24" xfId="0" applyNumberFormat="1" applyFont="1" applyBorder="1" applyAlignment="1" applyProtection="1">
      <alignment horizontal="center"/>
      <protection locked="0"/>
    </xf>
    <xf numFmtId="183" fontId="27" fillId="0" borderId="49" xfId="0" applyNumberFormat="1" applyFont="1" applyBorder="1" applyAlignment="1" applyProtection="1">
      <alignment horizontal="center"/>
      <protection locked="0"/>
    </xf>
    <xf numFmtId="178" fontId="11" fillId="0" borderId="27" xfId="0" applyNumberFormat="1" applyFont="1" applyBorder="1" applyAlignment="1">
      <alignment horizontal="center" vertical="center"/>
    </xf>
    <xf numFmtId="180" fontId="6" fillId="0" borderId="180" xfId="0" applyNumberFormat="1" applyFont="1" applyBorder="1" applyAlignment="1" applyProtection="1">
      <alignment vertical="top" wrapText="1"/>
      <protection locked="0"/>
    </xf>
    <xf numFmtId="0" fontId="2" fillId="0" borderId="48" xfId="0" applyFont="1" applyBorder="1"/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81" xfId="1" applyFont="1" applyBorder="1" applyAlignment="1">
      <alignment horizontal="center" vertical="center"/>
    </xf>
    <xf numFmtId="0" fontId="9" fillId="0" borderId="182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32" fillId="0" borderId="45" xfId="1" applyFont="1" applyBorder="1" applyAlignment="1">
      <alignment horizontal="center" vertical="center"/>
    </xf>
    <xf numFmtId="0" fontId="32" fillId="0" borderId="179" xfId="1" applyFont="1" applyBorder="1" applyAlignment="1">
      <alignment horizontal="center" vertical="center"/>
    </xf>
    <xf numFmtId="178" fontId="11" fillId="0" borderId="29" xfId="1" applyNumberFormat="1" applyFont="1" applyBorder="1" applyAlignment="1">
      <alignment horizontal="center" vertical="center"/>
    </xf>
    <xf numFmtId="178" fontId="11" fillId="0" borderId="28" xfId="1" applyNumberFormat="1" applyFont="1" applyBorder="1" applyAlignment="1">
      <alignment horizontal="center" vertical="center"/>
    </xf>
    <xf numFmtId="178" fontId="11" fillId="0" borderId="19" xfId="1" applyNumberFormat="1" applyFont="1" applyBorder="1" applyAlignment="1">
      <alignment horizontal="center" vertical="center"/>
    </xf>
    <xf numFmtId="178" fontId="19" fillId="0" borderId="19" xfId="1" applyNumberFormat="1" applyFont="1" applyBorder="1" applyAlignment="1">
      <alignment horizontal="center" vertical="center"/>
    </xf>
    <xf numFmtId="178" fontId="21" fillId="0" borderId="33" xfId="1" applyNumberFormat="1" applyFont="1" applyBorder="1" applyAlignment="1" applyProtection="1">
      <alignment horizontal="center" vertical="center"/>
      <protection locked="0"/>
    </xf>
    <xf numFmtId="178" fontId="11" fillId="0" borderId="38" xfId="1" applyNumberFormat="1" applyFont="1" applyBorder="1" applyAlignment="1">
      <alignment horizontal="center" vertical="center"/>
    </xf>
    <xf numFmtId="178" fontId="11" fillId="0" borderId="37" xfId="1" applyNumberFormat="1" applyFont="1" applyBorder="1" applyAlignment="1">
      <alignment horizontal="center" vertical="center"/>
    </xf>
    <xf numFmtId="178" fontId="19" fillId="0" borderId="38" xfId="1" applyNumberFormat="1" applyFont="1" applyBorder="1" applyAlignment="1">
      <alignment horizontal="center" vertical="center"/>
    </xf>
    <xf numFmtId="178" fontId="19" fillId="0" borderId="37" xfId="1" applyNumberFormat="1" applyFont="1" applyBorder="1" applyAlignment="1">
      <alignment horizontal="center" vertical="center"/>
    </xf>
    <xf numFmtId="0" fontId="9" fillId="0" borderId="183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42" fillId="0" borderId="27" xfId="1" applyFont="1" applyBorder="1" applyAlignment="1">
      <alignment horizontal="center" vertical="center"/>
    </xf>
    <xf numFmtId="0" fontId="17" fillId="3" borderId="12" xfId="0" applyFont="1" applyFill="1" applyBorder="1" applyAlignment="1" applyProtection="1">
      <alignment horizontal="center"/>
      <protection locked="0"/>
    </xf>
    <xf numFmtId="0" fontId="17" fillId="3" borderId="13" xfId="0" applyFont="1" applyFill="1" applyBorder="1" applyAlignment="1" applyProtection="1">
      <alignment horizontal="center"/>
      <protection locked="0"/>
    </xf>
    <xf numFmtId="0" fontId="8" fillId="0" borderId="184" xfId="1" applyFont="1" applyBorder="1" applyAlignment="1">
      <alignment horizontal="center" vertical="center"/>
    </xf>
    <xf numFmtId="178" fontId="11" fillId="0" borderId="185" xfId="1" applyNumberFormat="1" applyFont="1" applyBorder="1" applyAlignment="1">
      <alignment horizontal="center" vertical="center"/>
    </xf>
    <xf numFmtId="178" fontId="11" fillId="0" borderId="182" xfId="1" applyNumberFormat="1" applyFont="1" applyBorder="1" applyAlignment="1">
      <alignment horizontal="center" vertical="center"/>
    </xf>
    <xf numFmtId="178" fontId="19" fillId="0" borderId="182" xfId="1" applyNumberFormat="1" applyFont="1" applyBorder="1" applyAlignment="1">
      <alignment horizontal="center" vertical="center"/>
    </xf>
    <xf numFmtId="178" fontId="21" fillId="0" borderId="186" xfId="1" applyNumberFormat="1" applyFont="1" applyBorder="1" applyAlignment="1" applyProtection="1">
      <alignment horizontal="center" vertical="center"/>
      <protection locked="0"/>
    </xf>
    <xf numFmtId="178" fontId="11" fillId="0" borderId="187" xfId="1" applyNumberFormat="1" applyFont="1" applyBorder="1" applyAlignment="1">
      <alignment horizontal="center" vertical="center"/>
    </xf>
    <xf numFmtId="178" fontId="19" fillId="0" borderId="187" xfId="1" applyNumberFormat="1" applyFont="1" applyBorder="1" applyAlignment="1">
      <alignment horizontal="center" vertical="center"/>
    </xf>
    <xf numFmtId="0" fontId="42" fillId="0" borderId="45" xfId="1" applyFont="1" applyBorder="1" applyAlignment="1">
      <alignment horizontal="center" vertical="center"/>
    </xf>
    <xf numFmtId="180" fontId="30" fillId="0" borderId="188" xfId="0" applyNumberFormat="1" applyFont="1" applyBorder="1" applyAlignment="1" applyProtection="1">
      <alignment vertical="top" wrapText="1"/>
      <protection locked="0"/>
    </xf>
    <xf numFmtId="180" fontId="30" fillId="0" borderId="189" xfId="0" applyNumberFormat="1" applyFont="1" applyBorder="1" applyAlignment="1" applyProtection="1">
      <alignment vertical="top" wrapText="1"/>
      <protection locked="0"/>
    </xf>
    <xf numFmtId="180" fontId="30" fillId="0" borderId="190" xfId="0" applyNumberFormat="1" applyFont="1" applyBorder="1" applyAlignment="1" applyProtection="1">
      <alignment vertical="top" wrapText="1"/>
      <protection locked="0"/>
    </xf>
    <xf numFmtId="180" fontId="30" fillId="0" borderId="191" xfId="0" applyNumberFormat="1" applyFont="1" applyBorder="1" applyAlignment="1" applyProtection="1">
      <alignment vertical="top" wrapText="1"/>
      <protection locked="0"/>
    </xf>
    <xf numFmtId="180" fontId="30" fillId="0" borderId="192" xfId="0" applyNumberFormat="1" applyFont="1" applyBorder="1" applyAlignment="1" applyProtection="1">
      <alignment vertical="top" wrapText="1"/>
      <protection locked="0"/>
    </xf>
    <xf numFmtId="180" fontId="30" fillId="0" borderId="193" xfId="0" applyNumberFormat="1" applyFont="1" applyBorder="1" applyAlignment="1" applyProtection="1">
      <alignment vertical="top" wrapText="1"/>
      <protection locked="0"/>
    </xf>
    <xf numFmtId="180" fontId="30" fillId="0" borderId="194" xfId="0" applyNumberFormat="1" applyFont="1" applyBorder="1" applyAlignment="1" applyProtection="1">
      <alignment vertical="top" wrapText="1"/>
      <protection locked="0"/>
    </xf>
    <xf numFmtId="0" fontId="4" fillId="0" borderId="195" xfId="0" applyFont="1" applyBorder="1" applyAlignment="1" applyProtection="1">
      <alignment horizontal="center"/>
      <protection locked="0"/>
    </xf>
    <xf numFmtId="0" fontId="5" fillId="0" borderId="196" xfId="0" applyFont="1" applyBorder="1" applyAlignment="1" applyProtection="1">
      <alignment horizontal="center"/>
      <protection locked="0"/>
    </xf>
    <xf numFmtId="0" fontId="27" fillId="0" borderId="196" xfId="0" applyFont="1" applyBorder="1" applyAlignment="1" applyProtection="1">
      <alignment horizontal="center"/>
      <protection locked="0"/>
    </xf>
    <xf numFmtId="178" fontId="18" fillId="0" borderId="195" xfId="0" applyNumberFormat="1" applyFont="1" applyBorder="1" applyAlignment="1" applyProtection="1">
      <alignment horizontal="center"/>
      <protection locked="0"/>
    </xf>
    <xf numFmtId="178" fontId="20" fillId="0" borderId="196" xfId="0" applyNumberFormat="1" applyFont="1" applyBorder="1" applyAlignment="1" applyProtection="1">
      <alignment horizontal="center"/>
      <protection locked="0"/>
    </xf>
    <xf numFmtId="178" fontId="22" fillId="0" borderId="197" xfId="0" applyNumberFormat="1" applyFont="1" applyBorder="1" applyAlignment="1" applyProtection="1">
      <alignment horizontal="center"/>
      <protection locked="0"/>
    </xf>
    <xf numFmtId="179" fontId="4" fillId="0" borderId="198" xfId="0" applyNumberFormat="1" applyFont="1" applyBorder="1" applyAlignment="1" applyProtection="1">
      <alignment horizontal="center"/>
      <protection locked="0"/>
    </xf>
    <xf numFmtId="179" fontId="4" fillId="0" borderId="195" xfId="0" applyNumberFormat="1" applyFont="1" applyBorder="1" applyAlignment="1" applyProtection="1">
      <alignment horizontal="center"/>
      <protection locked="0"/>
    </xf>
    <xf numFmtId="179" fontId="5" fillId="0" borderId="196" xfId="0" applyNumberFormat="1" applyFont="1" applyBorder="1" applyAlignment="1" applyProtection="1">
      <alignment horizontal="center"/>
      <protection locked="0"/>
    </xf>
    <xf numFmtId="179" fontId="27" fillId="0" borderId="199" xfId="0" applyNumberFormat="1" applyFont="1" applyBorder="1" applyAlignment="1" applyProtection="1">
      <alignment horizontal="center"/>
      <protection locked="0"/>
    </xf>
    <xf numFmtId="178" fontId="20" fillId="0" borderId="200" xfId="0" applyNumberFormat="1" applyFont="1" applyBorder="1" applyAlignment="1" applyProtection="1">
      <alignment horizontal="center"/>
      <protection locked="0"/>
    </xf>
    <xf numFmtId="178" fontId="23" fillId="0" borderId="197" xfId="0" applyNumberFormat="1" applyFont="1" applyBorder="1" applyAlignment="1" applyProtection="1">
      <alignment horizontal="center"/>
      <protection locked="0"/>
    </xf>
    <xf numFmtId="0" fontId="5" fillId="0" borderId="201" xfId="0" applyFont="1" applyBorder="1" applyAlignment="1" applyProtection="1">
      <alignment horizontal="center"/>
      <protection locked="0"/>
    </xf>
    <xf numFmtId="0" fontId="27" fillId="0" borderId="199" xfId="0" applyFont="1" applyBorder="1" applyAlignment="1" applyProtection="1">
      <alignment horizontal="center"/>
      <protection locked="0"/>
    </xf>
    <xf numFmtId="178" fontId="22" fillId="0" borderId="195" xfId="0" applyNumberFormat="1" applyFont="1" applyBorder="1" applyAlignment="1" applyProtection="1">
      <alignment horizontal="center"/>
      <protection locked="0"/>
    </xf>
    <xf numFmtId="0" fontId="4" fillId="0" borderId="198" xfId="0" applyFont="1" applyBorder="1" applyAlignment="1" applyProtection="1">
      <alignment horizontal="center"/>
      <protection locked="0"/>
    </xf>
    <xf numFmtId="0" fontId="5" fillId="0" borderId="195" xfId="0" applyFont="1" applyBorder="1" applyAlignment="1" applyProtection="1">
      <alignment horizontal="center"/>
      <protection locked="0"/>
    </xf>
    <xf numFmtId="181" fontId="18" fillId="0" borderId="195" xfId="0" applyNumberFormat="1" applyFont="1" applyBorder="1" applyAlignment="1" applyProtection="1">
      <alignment horizontal="center"/>
      <protection locked="0"/>
    </xf>
    <xf numFmtId="181" fontId="20" fillId="0" borderId="195" xfId="0" applyNumberFormat="1" applyFont="1" applyBorder="1" applyAlignment="1" applyProtection="1">
      <alignment horizontal="center"/>
      <protection locked="0"/>
    </xf>
    <xf numFmtId="180" fontId="31" fillId="0" borderId="66" xfId="0" applyNumberFormat="1" applyFont="1" applyBorder="1" applyAlignment="1" applyProtection="1">
      <alignment vertical="top" wrapText="1"/>
      <protection locked="0"/>
    </xf>
    <xf numFmtId="181" fontId="2" fillId="0" borderId="0" xfId="0" applyNumberFormat="1" applyFont="1"/>
    <xf numFmtId="0" fontId="7" fillId="0" borderId="0" xfId="0" applyFont="1"/>
    <xf numFmtId="0" fontId="5" fillId="0" borderId="202" xfId="0" applyFont="1" applyBorder="1" applyAlignment="1">
      <alignment horizontal="left" vertical="top" wrapText="1"/>
    </xf>
    <xf numFmtId="0" fontId="0" fillId="0" borderId="203" xfId="0" applyBorder="1" applyAlignment="1">
      <alignment vertical="center" wrapText="1"/>
    </xf>
    <xf numFmtId="0" fontId="0" fillId="0" borderId="12" xfId="0" applyBorder="1" applyAlignment="1">
      <alignment horizontal="right" textRotation="180"/>
    </xf>
    <xf numFmtId="0" fontId="0" fillId="0" borderId="13" xfId="0" applyBorder="1" applyAlignment="1">
      <alignment horizontal="right" textRotation="180"/>
    </xf>
    <xf numFmtId="0" fontId="0" fillId="0" borderId="13" xfId="0" quotePrefix="1" applyBorder="1" applyAlignment="1">
      <alignment horizontal="right" textRotation="180"/>
    </xf>
    <xf numFmtId="0" fontId="24" fillId="0" borderId="204" xfId="0" applyFont="1" applyBorder="1" applyAlignment="1">
      <alignment vertical="center"/>
    </xf>
    <xf numFmtId="0" fontId="2" fillId="0" borderId="205" xfId="0" applyFont="1" applyBorder="1"/>
    <xf numFmtId="0" fontId="2" fillId="0" borderId="7" xfId="0" applyFont="1" applyBorder="1"/>
    <xf numFmtId="0" fontId="2" fillId="0" borderId="206" xfId="0" applyFont="1" applyBorder="1"/>
    <xf numFmtId="0" fontId="24" fillId="0" borderId="47" xfId="0" applyFont="1" applyBorder="1" applyAlignment="1">
      <alignment vertical="center"/>
    </xf>
    <xf numFmtId="0" fontId="2" fillId="0" borderId="49" xfId="0" applyFont="1" applyBorder="1"/>
    <xf numFmtId="0" fontId="2" fillId="0" borderId="48" xfId="0" applyFont="1" applyBorder="1" applyAlignment="1">
      <alignment horizontal="right"/>
    </xf>
    <xf numFmtId="0" fontId="24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4" xfId="0" applyFont="1" applyBorder="1"/>
    <xf numFmtId="0" fontId="2" fillId="0" borderId="42" xfId="0" applyFont="1" applyBorder="1"/>
    <xf numFmtId="0" fontId="24" fillId="0" borderId="16" xfId="0" applyFont="1" applyBorder="1" applyAlignment="1">
      <alignment vertical="center"/>
    </xf>
    <xf numFmtId="0" fontId="2" fillId="0" borderId="21" xfId="0" applyFont="1" applyBorder="1"/>
    <xf numFmtId="0" fontId="2" fillId="0" borderId="49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17" fillId="0" borderId="203" xfId="0" applyFont="1" applyBorder="1"/>
    <xf numFmtId="0" fontId="17" fillId="0" borderId="6" xfId="0" applyFont="1" applyBorder="1"/>
    <xf numFmtId="0" fontId="17" fillId="0" borderId="12" xfId="0" applyFont="1" applyBorder="1"/>
    <xf numFmtId="0" fontId="0" fillId="0" borderId="10" xfId="0" applyBorder="1"/>
    <xf numFmtId="182" fontId="17" fillId="0" borderId="203" xfId="0" applyNumberFormat="1" applyFont="1" applyBorder="1"/>
    <xf numFmtId="9" fontId="17" fillId="0" borderId="6" xfId="0" applyNumberFormat="1" applyFont="1" applyBorder="1"/>
    <xf numFmtId="9" fontId="17" fillId="0" borderId="12" xfId="0" applyNumberFormat="1" applyFont="1" applyBorder="1"/>
    <xf numFmtId="0" fontId="6" fillId="0" borderId="0" xfId="0" applyFont="1"/>
    <xf numFmtId="0" fontId="12" fillId="0" borderId="0" xfId="0" applyFont="1"/>
    <xf numFmtId="0" fontId="20" fillId="0" borderId="202" xfId="0" applyFont="1" applyBorder="1" applyAlignment="1">
      <alignment horizontal="left" vertical="top" wrapText="1"/>
    </xf>
    <xf numFmtId="0" fontId="34" fillId="0" borderId="204" xfId="0" applyFont="1" applyBorder="1" applyAlignment="1">
      <alignment vertical="center"/>
    </xf>
    <xf numFmtId="0" fontId="34" fillId="0" borderId="47" xfId="0" applyFont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25" fillId="0" borderId="10" xfId="0" applyFont="1" applyBorder="1"/>
    <xf numFmtId="9" fontId="25" fillId="0" borderId="6" xfId="0" applyNumberFormat="1" applyFont="1" applyBorder="1"/>
    <xf numFmtId="9" fontId="25" fillId="0" borderId="12" xfId="0" applyNumberFormat="1" applyFont="1" applyBorder="1"/>
    <xf numFmtId="0" fontId="13" fillId="0" borderId="0" xfId="0" applyFont="1"/>
    <xf numFmtId="0" fontId="22" fillId="0" borderId="202" xfId="0" applyFont="1" applyBorder="1" applyAlignment="1">
      <alignment horizontal="left" vertical="top" wrapText="1"/>
    </xf>
    <xf numFmtId="0" fontId="35" fillId="0" borderId="204" xfId="0" applyFont="1" applyBorder="1" applyAlignment="1">
      <alignment vertical="center"/>
    </xf>
    <xf numFmtId="0" fontId="35" fillId="0" borderId="47" xfId="0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15" fillId="0" borderId="10" xfId="0" applyFont="1" applyBorder="1"/>
    <xf numFmtId="9" fontId="15" fillId="0" borderId="6" xfId="0" applyNumberFormat="1" applyFont="1" applyBorder="1"/>
    <xf numFmtId="9" fontId="15" fillId="0" borderId="12" xfId="0" applyNumberFormat="1" applyFont="1" applyBorder="1"/>
    <xf numFmtId="9" fontId="15" fillId="0" borderId="203" xfId="0" applyNumberFormat="1" applyFont="1" applyBorder="1"/>
    <xf numFmtId="0" fontId="27" fillId="0" borderId="177" xfId="0" applyFont="1" applyBorder="1" applyAlignment="1">
      <alignment horizontal="left" vertical="top" wrapText="1"/>
    </xf>
    <xf numFmtId="0" fontId="0" fillId="0" borderId="207" xfId="0" applyBorder="1" applyAlignment="1">
      <alignment vertical="center" wrapText="1"/>
    </xf>
    <xf numFmtId="0" fontId="0" fillId="0" borderId="207" xfId="0" applyBorder="1" applyAlignment="1">
      <alignment horizontal="right" textRotation="180"/>
    </xf>
    <xf numFmtId="0" fontId="0" fillId="0" borderId="208" xfId="0" applyBorder="1" applyAlignment="1">
      <alignment horizontal="right" textRotation="180"/>
    </xf>
    <xf numFmtId="0" fontId="0" fillId="0" borderId="208" xfId="0" quotePrefix="1" applyBorder="1" applyAlignment="1">
      <alignment horizontal="right" textRotation="180"/>
    </xf>
    <xf numFmtId="0" fontId="0" fillId="0" borderId="209" xfId="0" quotePrefix="1" applyBorder="1" applyAlignment="1">
      <alignment horizontal="right" textRotation="180"/>
    </xf>
    <xf numFmtId="0" fontId="36" fillId="0" borderId="210" xfId="0" applyFont="1" applyBorder="1" applyAlignment="1">
      <alignment vertical="center"/>
    </xf>
    <xf numFmtId="0" fontId="39" fillId="0" borderId="211" xfId="0" applyFont="1" applyBorder="1"/>
    <xf numFmtId="0" fontId="36" fillId="0" borderId="212" xfId="0" applyFont="1" applyBorder="1" applyAlignment="1">
      <alignment vertical="center"/>
    </xf>
    <xf numFmtId="0" fontId="39" fillId="0" borderId="43" xfId="0" applyFont="1" applyBorder="1"/>
    <xf numFmtId="0" fontId="36" fillId="0" borderId="213" xfId="0" applyFont="1" applyBorder="1" applyAlignment="1">
      <alignment vertical="center"/>
    </xf>
    <xf numFmtId="0" fontId="36" fillId="0" borderId="214" xfId="0" applyFont="1" applyBorder="1" applyAlignment="1">
      <alignment vertical="center"/>
    </xf>
    <xf numFmtId="0" fontId="39" fillId="0" borderId="207" xfId="0" applyFont="1" applyBorder="1"/>
    <xf numFmtId="0" fontId="39" fillId="0" borderId="215" xfId="0" applyFont="1" applyBorder="1"/>
    <xf numFmtId="0" fontId="39" fillId="0" borderId="216" xfId="0" applyFont="1" applyBorder="1"/>
    <xf numFmtId="0" fontId="0" fillId="0" borderId="178" xfId="0" applyBorder="1"/>
    <xf numFmtId="182" fontId="39" fillId="0" borderId="217" xfId="0" applyNumberFormat="1" applyFont="1" applyBorder="1"/>
    <xf numFmtId="9" fontId="39" fillId="0" borderId="218" xfId="0" applyNumberFormat="1" applyFont="1" applyBorder="1"/>
    <xf numFmtId="9" fontId="39" fillId="0" borderId="219" xfId="0" applyNumberFormat="1" applyFont="1" applyBorder="1"/>
    <xf numFmtId="182" fontId="40" fillId="0" borderId="217" xfId="0" applyNumberFormat="1" applyFont="1" applyBorder="1"/>
    <xf numFmtId="9" fontId="2" fillId="0" borderId="203" xfId="0" applyNumberFormat="1" applyFont="1" applyBorder="1"/>
    <xf numFmtId="9" fontId="2" fillId="0" borderId="6" xfId="0" applyNumberFormat="1" applyFont="1" applyBorder="1"/>
    <xf numFmtId="9" fontId="2" fillId="0" borderId="12" xfId="0" applyNumberFormat="1" applyFont="1" applyBorder="1"/>
    <xf numFmtId="9" fontId="25" fillId="0" borderId="203" xfId="0" applyNumberFormat="1" applyFont="1" applyBorder="1"/>
    <xf numFmtId="0" fontId="39" fillId="0" borderId="0" xfId="0" applyFont="1"/>
    <xf numFmtId="0" fontId="27" fillId="0" borderId="202" xfId="0" applyFont="1" applyBorder="1" applyAlignment="1">
      <alignment horizontal="left" vertical="top" wrapText="1"/>
    </xf>
    <xf numFmtId="0" fontId="39" fillId="0" borderId="203" xfId="0" applyFont="1" applyBorder="1" applyAlignment="1">
      <alignment vertical="center" wrapText="1"/>
    </xf>
    <xf numFmtId="0" fontId="36" fillId="0" borderId="204" xfId="0" applyFont="1" applyBorder="1" applyAlignment="1">
      <alignment vertical="center"/>
    </xf>
    <xf numFmtId="0" fontId="39" fillId="0" borderId="205" xfId="0" applyFont="1" applyBorder="1"/>
    <xf numFmtId="0" fontId="36" fillId="0" borderId="47" xfId="0" applyFont="1" applyBorder="1" applyAlignment="1">
      <alignment vertical="center"/>
    </xf>
    <xf numFmtId="0" fontId="39" fillId="0" borderId="49" xfId="0" applyFont="1" applyBorder="1"/>
    <xf numFmtId="0" fontId="36" fillId="0" borderId="25" xfId="0" applyFont="1" applyBorder="1" applyAlignment="1">
      <alignment vertical="center"/>
    </xf>
    <xf numFmtId="0" fontId="39" fillId="0" borderId="26" xfId="0" applyFont="1" applyBorder="1"/>
    <xf numFmtId="0" fontId="36" fillId="0" borderId="16" xfId="0" applyFont="1" applyBorder="1" applyAlignment="1">
      <alignment vertical="center"/>
    </xf>
    <xf numFmtId="0" fontId="39" fillId="0" borderId="21" xfId="0" applyFont="1" applyBorder="1"/>
    <xf numFmtId="0" fontId="39" fillId="0" borderId="49" xfId="0" applyFont="1" applyBorder="1" applyAlignment="1">
      <alignment vertical="top"/>
    </xf>
    <xf numFmtId="0" fontId="39" fillId="0" borderId="21" xfId="0" applyFont="1" applyBorder="1" applyAlignment="1">
      <alignment vertical="top"/>
    </xf>
    <xf numFmtId="0" fontId="39" fillId="0" borderId="203" xfId="0" applyFont="1" applyBorder="1"/>
    <xf numFmtId="0" fontId="39" fillId="0" borderId="6" xfId="0" applyFont="1" applyBorder="1"/>
    <xf numFmtId="0" fontId="39" fillId="0" borderId="12" xfId="0" applyFont="1" applyBorder="1"/>
    <xf numFmtId="0" fontId="39" fillId="0" borderId="10" xfId="0" applyFont="1" applyBorder="1"/>
    <xf numFmtId="9" fontId="39" fillId="0" borderId="203" xfId="0" applyNumberFormat="1" applyFont="1" applyBorder="1"/>
    <xf numFmtId="9" fontId="39" fillId="0" borderId="6" xfId="0" applyNumberFormat="1" applyFont="1" applyBorder="1"/>
    <xf numFmtId="9" fontId="39" fillId="0" borderId="12" xfId="0" applyNumberFormat="1" applyFont="1" applyBorder="1"/>
    <xf numFmtId="178" fontId="39" fillId="0" borderId="49" xfId="0" applyNumberFormat="1" applyFont="1" applyBorder="1"/>
    <xf numFmtId="178" fontId="39" fillId="0" borderId="26" xfId="0" applyNumberFormat="1" applyFont="1" applyBorder="1"/>
    <xf numFmtId="178" fontId="39" fillId="0" borderId="21" xfId="0" applyNumberFormat="1" applyFont="1" applyBorder="1"/>
    <xf numFmtId="178" fontId="39" fillId="0" borderId="49" xfId="0" applyNumberFormat="1" applyFont="1" applyBorder="1" applyAlignment="1">
      <alignment vertical="top"/>
    </xf>
    <xf numFmtId="178" fontId="39" fillId="0" borderId="21" xfId="0" applyNumberFormat="1" applyFont="1" applyBorder="1" applyAlignment="1">
      <alignment vertical="top"/>
    </xf>
    <xf numFmtId="178" fontId="39" fillId="0" borderId="6" xfId="0" applyNumberFormat="1" applyFont="1" applyBorder="1"/>
    <xf numFmtId="178" fontId="39" fillId="0" borderId="12" xfId="0" applyNumberFormat="1" applyFont="1" applyBorder="1"/>
    <xf numFmtId="9" fontId="40" fillId="0" borderId="203" xfId="0" applyNumberFormat="1" applyFont="1" applyBorder="1"/>
    <xf numFmtId="9" fontId="17" fillId="0" borderId="203" xfId="0" applyNumberFormat="1" applyFont="1" applyBorder="1"/>
    <xf numFmtId="9" fontId="41" fillId="0" borderId="6" xfId="0" applyNumberFormat="1" applyFont="1" applyBorder="1"/>
    <xf numFmtId="9" fontId="41" fillId="0" borderId="12" xfId="0" applyNumberFormat="1" applyFont="1" applyBorder="1"/>
    <xf numFmtId="0" fontId="10" fillId="0" borderId="0" xfId="0" applyFont="1"/>
    <xf numFmtId="0" fontId="25" fillId="0" borderId="0" xfId="0" applyFont="1"/>
    <xf numFmtId="178" fontId="39" fillId="0" borderId="203" xfId="0" applyNumberFormat="1" applyFont="1" applyBorder="1"/>
    <xf numFmtId="177" fontId="2" fillId="0" borderId="7" xfId="0" applyNumberFormat="1" applyFont="1" applyBorder="1"/>
    <xf numFmtId="177" fontId="2" fillId="0" borderId="206" xfId="0" applyNumberFormat="1" applyFont="1" applyBorder="1"/>
    <xf numFmtId="177" fontId="2" fillId="0" borderId="48" xfId="0" applyNumberFormat="1" applyFont="1" applyBorder="1"/>
    <xf numFmtId="177" fontId="2" fillId="0" borderId="48" xfId="0" applyNumberFormat="1" applyFont="1" applyBorder="1" applyAlignment="1">
      <alignment horizontal="right"/>
    </xf>
    <xf numFmtId="177" fontId="2" fillId="0" borderId="43" xfId="0" applyNumberFormat="1" applyFont="1" applyBorder="1"/>
    <xf numFmtId="177" fontId="2" fillId="0" borderId="4" xfId="0" applyNumberFormat="1" applyFont="1" applyBorder="1"/>
    <xf numFmtId="177" fontId="2" fillId="0" borderId="42" xfId="0" applyNumberFormat="1" applyFont="1" applyBorder="1"/>
    <xf numFmtId="177" fontId="2" fillId="0" borderId="0" xfId="0" applyNumberFormat="1" applyFont="1"/>
    <xf numFmtId="177" fontId="2" fillId="0" borderId="44" xfId="0" applyNumberFormat="1" applyFont="1" applyBorder="1"/>
    <xf numFmtId="177" fontId="2" fillId="0" borderId="0" xfId="0" applyNumberFormat="1" applyFont="1" applyAlignment="1">
      <alignment vertical="top"/>
    </xf>
    <xf numFmtId="177" fontId="2" fillId="0" borderId="44" xfId="0" applyNumberFormat="1" applyFont="1" applyBorder="1" applyAlignment="1">
      <alignment vertical="top"/>
    </xf>
    <xf numFmtId="177" fontId="2" fillId="0" borderId="48" xfId="0" applyNumberFormat="1" applyFont="1" applyBorder="1" applyAlignment="1">
      <alignment vertical="top"/>
    </xf>
    <xf numFmtId="177" fontId="2" fillId="0" borderId="0" xfId="0" applyNumberFormat="1" applyFont="1" applyAlignment="1">
      <alignment horizontal="right"/>
    </xf>
    <xf numFmtId="177" fontId="2" fillId="0" borderId="220" xfId="0" applyNumberFormat="1" applyFont="1" applyBorder="1"/>
    <xf numFmtId="177" fontId="2" fillId="0" borderId="221" xfId="0" applyNumberFormat="1" applyFont="1" applyBorder="1"/>
    <xf numFmtId="177" fontId="2" fillId="0" borderId="222" xfId="0" applyNumberFormat="1" applyFont="1" applyBorder="1"/>
    <xf numFmtId="177" fontId="2" fillId="0" borderId="223" xfId="0" applyNumberFormat="1" applyFont="1" applyBorder="1"/>
    <xf numFmtId="177" fontId="2" fillId="0" borderId="224" xfId="0" applyNumberFormat="1" applyFont="1" applyBorder="1"/>
    <xf numFmtId="177" fontId="2" fillId="0" borderId="224" xfId="0" applyNumberFormat="1" applyFont="1" applyBorder="1" applyAlignment="1">
      <alignment vertical="top"/>
    </xf>
    <xf numFmtId="0" fontId="0" fillId="0" borderId="225" xfId="0" quotePrefix="1" applyBorder="1" applyAlignment="1">
      <alignment horizontal="right" textRotation="180"/>
    </xf>
    <xf numFmtId="0" fontId="2" fillId="0" borderId="5" xfId="0" applyFont="1" applyBorder="1"/>
    <xf numFmtId="0" fontId="2" fillId="0" borderId="50" xfId="0" applyFont="1" applyBorder="1"/>
    <xf numFmtId="0" fontId="0" fillId="0" borderId="0" xfId="0" quotePrefix="1"/>
    <xf numFmtId="0" fontId="2" fillId="0" borderId="226" xfId="0" applyFont="1" applyBorder="1"/>
    <xf numFmtId="0" fontId="2" fillId="0" borderId="227" xfId="0" applyFont="1" applyBorder="1"/>
    <xf numFmtId="0" fontId="2" fillId="0" borderId="228" xfId="0" applyFont="1" applyBorder="1"/>
    <xf numFmtId="0" fontId="2" fillId="0" borderId="229" xfId="0" applyFont="1" applyBorder="1"/>
    <xf numFmtId="0" fontId="2" fillId="0" borderId="227" xfId="0" applyFont="1" applyBorder="1" applyAlignment="1">
      <alignment vertical="top"/>
    </xf>
    <xf numFmtId="0" fontId="2" fillId="0" borderId="229" xfId="0" applyFont="1" applyBorder="1" applyAlignment="1">
      <alignment vertical="top"/>
    </xf>
    <xf numFmtId="0" fontId="17" fillId="0" borderId="11" xfId="0" applyFont="1" applyBorder="1"/>
    <xf numFmtId="9" fontId="17" fillId="0" borderId="11" xfId="0" applyNumberFormat="1" applyFont="1" applyBorder="1"/>
    <xf numFmtId="9" fontId="2" fillId="0" borderId="11" xfId="0" applyNumberFormat="1" applyFont="1" applyBorder="1"/>
    <xf numFmtId="0" fontId="0" fillId="0" borderId="45" xfId="0" applyBorder="1" applyAlignment="1">
      <alignment horizontal="center"/>
    </xf>
    <xf numFmtId="0" fontId="9" fillId="0" borderId="17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178" fontId="11" fillId="0" borderId="21" xfId="1" applyNumberFormat="1" applyFont="1" applyBorder="1" applyAlignment="1">
      <alignment horizontal="center" vertical="center"/>
    </xf>
    <xf numFmtId="0" fontId="14" fillId="0" borderId="106" xfId="0" applyFont="1" applyBorder="1" applyAlignment="1" applyProtection="1">
      <alignment vertical="top" wrapText="1"/>
      <protection locked="0"/>
    </xf>
    <xf numFmtId="0" fontId="17" fillId="3" borderId="203" xfId="0" applyFont="1" applyFill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185" fontId="0" fillId="0" borderId="45" xfId="0" applyNumberFormat="1" applyBorder="1"/>
    <xf numFmtId="181" fontId="1" fillId="0" borderId="0" xfId="0" applyNumberFormat="1" applyFont="1"/>
    <xf numFmtId="0" fontId="1" fillId="0" borderId="205" xfId="0" applyFont="1" applyBorder="1"/>
    <xf numFmtId="0" fontId="1" fillId="0" borderId="7" xfId="0" applyFont="1" applyBorder="1"/>
    <xf numFmtId="0" fontId="1" fillId="0" borderId="226" xfId="0" applyFont="1" applyBorder="1"/>
    <xf numFmtId="0" fontId="1" fillId="0" borderId="49" xfId="0" applyFont="1" applyBorder="1"/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0" fontId="1" fillId="0" borderId="227" xfId="0" applyFont="1" applyBorder="1"/>
    <xf numFmtId="0" fontId="1" fillId="0" borderId="26" xfId="0" applyFont="1" applyBorder="1"/>
    <xf numFmtId="0" fontId="1" fillId="0" borderId="4" xfId="0" applyFont="1" applyBorder="1"/>
    <xf numFmtId="0" fontId="1" fillId="0" borderId="228" xfId="0" applyFont="1" applyBorder="1"/>
    <xf numFmtId="0" fontId="1" fillId="0" borderId="21" xfId="0" applyFont="1" applyBorder="1"/>
    <xf numFmtId="0" fontId="1" fillId="0" borderId="0" xfId="0" applyFont="1"/>
    <xf numFmtId="0" fontId="1" fillId="0" borderId="229" xfId="0" applyFont="1" applyBorder="1"/>
    <xf numFmtId="0" fontId="1" fillId="0" borderId="49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27" xfId="0" applyFont="1" applyBorder="1" applyAlignment="1">
      <alignment vertical="top"/>
    </xf>
    <xf numFmtId="0" fontId="1" fillId="0" borderId="0" xfId="0" applyFont="1" applyAlignment="1">
      <alignment horizontal="right"/>
    </xf>
    <xf numFmtId="0" fontId="1" fillId="0" borderId="229" xfId="0" applyFont="1" applyBorder="1" applyAlignment="1">
      <alignment vertical="top"/>
    </xf>
    <xf numFmtId="9" fontId="1" fillId="0" borderId="203" xfId="0" applyNumberFormat="1" applyFont="1" applyBorder="1"/>
    <xf numFmtId="9" fontId="1" fillId="0" borderId="6" xfId="0" applyNumberFormat="1" applyFont="1" applyBorder="1"/>
    <xf numFmtId="9" fontId="1" fillId="0" borderId="12" xfId="0" applyNumberFormat="1" applyFont="1" applyBorder="1"/>
    <xf numFmtId="9" fontId="1" fillId="0" borderId="11" xfId="0" applyNumberFormat="1" applyFont="1" applyBorder="1"/>
    <xf numFmtId="178" fontId="1" fillId="0" borderId="49" xfId="0" applyNumberFormat="1" applyFont="1" applyBorder="1"/>
    <xf numFmtId="178" fontId="1" fillId="0" borderId="48" xfId="0" applyNumberFormat="1" applyFont="1" applyBorder="1"/>
    <xf numFmtId="178" fontId="1" fillId="0" borderId="48" xfId="0" applyNumberFormat="1" applyFont="1" applyBorder="1" applyAlignment="1">
      <alignment horizontal="right"/>
    </xf>
    <xf numFmtId="178" fontId="1" fillId="0" borderId="43" xfId="0" applyNumberFormat="1" applyFont="1" applyBorder="1"/>
    <xf numFmtId="178" fontId="1" fillId="0" borderId="26" xfId="0" applyNumberFormat="1" applyFont="1" applyBorder="1"/>
    <xf numFmtId="178" fontId="1" fillId="0" borderId="4" xfId="0" applyNumberFormat="1" applyFont="1" applyBorder="1"/>
    <xf numFmtId="178" fontId="1" fillId="0" borderId="42" xfId="0" applyNumberFormat="1" applyFont="1" applyBorder="1"/>
    <xf numFmtId="178" fontId="1" fillId="0" borderId="21" xfId="0" applyNumberFormat="1" applyFont="1" applyBorder="1"/>
    <xf numFmtId="178" fontId="1" fillId="0" borderId="0" xfId="0" applyNumberFormat="1" applyFont="1"/>
    <xf numFmtId="178" fontId="1" fillId="0" borderId="44" xfId="0" applyNumberFormat="1" applyFont="1" applyBorder="1"/>
    <xf numFmtId="178" fontId="1" fillId="0" borderId="49" xfId="0" applyNumberFormat="1" applyFont="1" applyBorder="1" applyAlignment="1">
      <alignment vertical="top"/>
    </xf>
    <xf numFmtId="178" fontId="1" fillId="0" borderId="48" xfId="0" applyNumberFormat="1" applyFont="1" applyBorder="1" applyAlignment="1">
      <alignment vertical="top"/>
    </xf>
    <xf numFmtId="178" fontId="1" fillId="0" borderId="43" xfId="0" applyNumberFormat="1" applyFont="1" applyBorder="1" applyAlignment="1">
      <alignment vertical="top"/>
    </xf>
    <xf numFmtId="178" fontId="1" fillId="0" borderId="21" xfId="0" applyNumberFormat="1" applyFont="1" applyBorder="1" applyAlignment="1">
      <alignment vertical="top"/>
    </xf>
    <xf numFmtId="178" fontId="1" fillId="0" borderId="0" xfId="0" applyNumberFormat="1" applyFont="1" applyAlignment="1">
      <alignment vertical="top"/>
    </xf>
    <xf numFmtId="178" fontId="1" fillId="0" borderId="44" xfId="0" applyNumberFormat="1" applyFont="1" applyBorder="1" applyAlignment="1">
      <alignment vertical="top"/>
    </xf>
    <xf numFmtId="178" fontId="1" fillId="0" borderId="0" xfId="0" applyNumberFormat="1" applyFont="1" applyAlignment="1">
      <alignment horizontal="right"/>
    </xf>
    <xf numFmtId="178" fontId="1" fillId="0" borderId="203" xfId="0" applyNumberFormat="1" applyFont="1" applyBorder="1"/>
    <xf numFmtId="178" fontId="1" fillId="0" borderId="6" xfId="0" applyNumberFormat="1" applyFont="1" applyBorder="1"/>
    <xf numFmtId="178" fontId="1" fillId="0" borderId="12" xfId="0" applyNumberFormat="1" applyFont="1" applyBorder="1"/>
    <xf numFmtId="178" fontId="1" fillId="4" borderId="205" xfId="0" applyNumberFormat="1" applyFont="1" applyFill="1" applyBorder="1"/>
    <xf numFmtId="178" fontId="1" fillId="4" borderId="230" xfId="0" applyNumberFormat="1" applyFont="1" applyFill="1" applyBorder="1"/>
    <xf numFmtId="178" fontId="1" fillId="4" borderId="230" xfId="0" applyNumberFormat="1" applyFont="1" applyFill="1" applyBorder="1" applyAlignment="1">
      <alignment horizontal="right"/>
    </xf>
    <xf numFmtId="178" fontId="1" fillId="4" borderId="231" xfId="0" applyNumberFormat="1" applyFont="1" applyFill="1" applyBorder="1"/>
    <xf numFmtId="178" fontId="39" fillId="4" borderId="205" xfId="0" applyNumberFormat="1" applyFont="1" applyFill="1" applyBorder="1"/>
    <xf numFmtId="0" fontId="0" fillId="0" borderId="257" xfId="0" applyBorder="1"/>
    <xf numFmtId="0" fontId="0" fillId="0" borderId="258" xfId="0" applyBorder="1"/>
    <xf numFmtId="0" fontId="0" fillId="0" borderId="259" xfId="0" applyBorder="1"/>
    <xf numFmtId="178" fontId="0" fillId="0" borderId="0" xfId="0" applyNumberFormat="1"/>
    <xf numFmtId="0" fontId="0" fillId="0" borderId="206" xfId="0" applyBorder="1" applyAlignment="1">
      <alignment horizontal="right" textRotation="180"/>
    </xf>
    <xf numFmtId="0" fontId="0" fillId="0" borderId="18" xfId="0" applyBorder="1" applyAlignment="1">
      <alignment horizontal="right" textRotation="180"/>
    </xf>
    <xf numFmtId="0" fontId="0" fillId="0" borderId="18" xfId="0" quotePrefix="1" applyBorder="1" applyAlignment="1">
      <alignment horizontal="right" textRotation="180"/>
    </xf>
    <xf numFmtId="0" fontId="0" fillId="0" borderId="181" xfId="0" quotePrefix="1" applyBorder="1" applyAlignment="1">
      <alignment horizontal="right" textRotation="180"/>
    </xf>
    <xf numFmtId="0" fontId="25" fillId="0" borderId="1" xfId="0" applyFont="1" applyBorder="1"/>
    <xf numFmtId="0" fontId="25" fillId="0" borderId="232" xfId="0" applyFont="1" applyBorder="1"/>
    <xf numFmtId="9" fontId="25" fillId="0" borderId="11" xfId="0" applyNumberFormat="1" applyFont="1" applyBorder="1"/>
    <xf numFmtId="9" fontId="25" fillId="0" borderId="233" xfId="0" applyNumberFormat="1" applyFont="1" applyBorder="1"/>
    <xf numFmtId="0" fontId="20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vertical="center" wrapText="1"/>
    </xf>
    <xf numFmtId="0" fontId="34" fillId="0" borderId="41" xfId="0" applyFont="1" applyBorder="1" applyAlignment="1">
      <alignment vertical="center"/>
    </xf>
    <xf numFmtId="0" fontId="25" fillId="0" borderId="41" xfId="0" applyFont="1" applyBorder="1"/>
    <xf numFmtId="9" fontId="25" fillId="0" borderId="232" xfId="0" applyNumberFormat="1" applyFont="1" applyBorder="1"/>
    <xf numFmtId="9" fontId="25" fillId="0" borderId="202" xfId="0" applyNumberFormat="1" applyFont="1" applyBorder="1"/>
    <xf numFmtId="0" fontId="35" fillId="0" borderId="51" xfId="0" applyFont="1" applyBorder="1" applyAlignment="1">
      <alignment vertical="center"/>
    </xf>
    <xf numFmtId="9" fontId="15" fillId="0" borderId="11" xfId="0" applyNumberFormat="1" applyFont="1" applyBorder="1"/>
    <xf numFmtId="0" fontId="15" fillId="0" borderId="41" xfId="0" applyFont="1" applyBorder="1"/>
    <xf numFmtId="9" fontId="15" fillId="0" borderId="10" xfId="0" applyNumberFormat="1" applyFont="1" applyBorder="1"/>
    <xf numFmtId="0" fontId="0" fillId="0" borderId="226" xfId="0" applyBorder="1" applyAlignment="1">
      <alignment vertical="center" wrapText="1"/>
    </xf>
    <xf numFmtId="0" fontId="15" fillId="0" borderId="52" xfId="0" applyFont="1" applyBorder="1"/>
    <xf numFmtId="0" fontId="25" fillId="0" borderId="52" xfId="0" applyFont="1" applyBorder="1"/>
    <xf numFmtId="0" fontId="0" fillId="0" borderId="17" xfId="0" applyBorder="1" applyAlignment="1">
      <alignment vertical="center" wrapText="1"/>
    </xf>
    <xf numFmtId="0" fontId="25" fillId="0" borderId="60" xfId="0" applyFont="1" applyBorder="1"/>
    <xf numFmtId="0" fontId="17" fillId="0" borderId="52" xfId="0" applyFont="1" applyBorder="1"/>
    <xf numFmtId="0" fontId="17" fillId="0" borderId="1" xfId="0" applyFont="1" applyBorder="1"/>
    <xf numFmtId="0" fontId="17" fillId="0" borderId="60" xfId="0" applyFont="1" applyBorder="1"/>
    <xf numFmtId="0" fontId="39" fillId="0" borderId="52" xfId="0" applyFont="1" applyBorder="1"/>
    <xf numFmtId="0" fontId="39" fillId="0" borderId="1" xfId="0" applyFont="1" applyBorder="1"/>
    <xf numFmtId="0" fontId="39" fillId="0" borderId="60" xfId="0" applyFont="1" applyBorder="1"/>
    <xf numFmtId="0" fontId="39" fillId="0" borderId="260" xfId="0" applyFont="1" applyBorder="1"/>
    <xf numFmtId="0" fontId="39" fillId="0" borderId="261" xfId="0" applyFont="1" applyBorder="1"/>
    <xf numFmtId="0" fontId="1" fillId="4" borderId="262" xfId="0" applyFont="1" applyFill="1" applyBorder="1"/>
    <xf numFmtId="0" fontId="1" fillId="4" borderId="263" xfId="0" applyFont="1" applyFill="1" applyBorder="1"/>
    <xf numFmtId="0" fontId="1" fillId="4" borderId="264" xfId="0" applyFont="1" applyFill="1" applyBorder="1"/>
    <xf numFmtId="0" fontId="1" fillId="0" borderId="260" xfId="0" applyFont="1" applyBorder="1"/>
    <xf numFmtId="0" fontId="1" fillId="0" borderId="265" xfId="0" applyFont="1" applyBorder="1"/>
    <xf numFmtId="0" fontId="1" fillId="0" borderId="261" xfId="0" applyFont="1" applyBorder="1"/>
    <xf numFmtId="0" fontId="1" fillId="0" borderId="266" xfId="0" applyFont="1" applyBorder="1"/>
    <xf numFmtId="0" fontId="1" fillId="0" borderId="267" xfId="0" applyFont="1" applyBorder="1"/>
    <xf numFmtId="0" fontId="39" fillId="4" borderId="262" xfId="0" applyFont="1" applyFill="1" applyBorder="1"/>
    <xf numFmtId="9" fontId="25" fillId="0" borderId="1" xfId="0" applyNumberFormat="1" applyFont="1" applyBorder="1"/>
    <xf numFmtId="0" fontId="38" fillId="0" borderId="25" xfId="0" applyFont="1" applyBorder="1" applyAlignment="1">
      <alignment vertical="center"/>
    </xf>
    <xf numFmtId="0" fontId="38" fillId="0" borderId="47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51" xfId="0" applyFont="1" applyBorder="1" applyAlignment="1">
      <alignment vertical="center"/>
    </xf>
    <xf numFmtId="0" fontId="37" fillId="0" borderId="202" xfId="0" applyFont="1" applyBorder="1" applyAlignment="1">
      <alignment horizontal="left" vertical="top" wrapText="1"/>
    </xf>
    <xf numFmtId="0" fontId="24" fillId="0" borderId="202" xfId="0" applyFont="1" applyBorder="1" applyAlignment="1">
      <alignment vertical="center"/>
    </xf>
    <xf numFmtId="0" fontId="0" fillId="0" borderId="51" xfId="0" applyBorder="1"/>
    <xf numFmtId="9" fontId="25" fillId="0" borderId="41" xfId="0" applyNumberFormat="1" applyFont="1" applyBorder="1"/>
    <xf numFmtId="2" fontId="0" fillId="0" borderId="0" xfId="0" applyNumberFormat="1"/>
    <xf numFmtId="0" fontId="0" fillId="0" borderId="50" xfId="0" applyBorder="1"/>
    <xf numFmtId="178" fontId="2" fillId="0" borderId="45" xfId="0" applyNumberFormat="1" applyFont="1" applyBorder="1"/>
    <xf numFmtId="9" fontId="25" fillId="0" borderId="60" xfId="0" applyNumberFormat="1" applyFont="1" applyBorder="1"/>
    <xf numFmtId="0" fontId="2" fillId="0" borderId="45" xfId="0" applyFont="1" applyBorder="1"/>
    <xf numFmtId="0" fontId="15" fillId="0" borderId="1" xfId="0" applyFont="1" applyBorder="1"/>
    <xf numFmtId="0" fontId="15" fillId="0" borderId="60" xfId="0" applyFont="1" applyBorder="1"/>
    <xf numFmtId="0" fontId="35" fillId="0" borderId="202" xfId="0" applyFont="1" applyBorder="1" applyAlignment="1">
      <alignment vertical="center"/>
    </xf>
    <xf numFmtId="9" fontId="15" fillId="0" borderId="52" xfId="0" applyNumberFormat="1" applyFont="1" applyBorder="1"/>
    <xf numFmtId="9" fontId="15" fillId="0" borderId="1" xfId="0" applyNumberFormat="1" applyFont="1" applyBorder="1"/>
    <xf numFmtId="9" fontId="15" fillId="0" borderId="60" xfId="0" applyNumberFormat="1" applyFont="1" applyBorder="1"/>
    <xf numFmtId="178" fontId="23" fillId="0" borderId="27" xfId="0" applyNumberFormat="1" applyFont="1" applyBorder="1"/>
    <xf numFmtId="178" fontId="17" fillId="0" borderId="52" xfId="0" applyNumberFormat="1" applyFont="1" applyBorder="1"/>
    <xf numFmtId="178" fontId="23" fillId="0" borderId="52" xfId="0" applyNumberFormat="1" applyFont="1" applyBorder="1"/>
    <xf numFmtId="178" fontId="26" fillId="0" borderId="52" xfId="0" applyNumberFormat="1" applyFont="1" applyBorder="1"/>
    <xf numFmtId="0" fontId="39" fillId="0" borderId="17" xfId="0" applyFont="1" applyBorder="1" applyAlignment="1">
      <alignment vertical="center" wrapText="1"/>
    </xf>
    <xf numFmtId="178" fontId="40" fillId="0" borderId="52" xfId="0" applyNumberFormat="1" applyFont="1" applyBorder="1"/>
    <xf numFmtId="178" fontId="39" fillId="0" borderId="1" xfId="0" applyNumberFormat="1" applyFont="1" applyBorder="1"/>
    <xf numFmtId="178" fontId="39" fillId="0" borderId="60" xfId="0" applyNumberFormat="1" applyFont="1" applyBorder="1"/>
    <xf numFmtId="178" fontId="26" fillId="0" borderId="41" xfId="0" applyNumberFormat="1" applyFont="1" applyBorder="1"/>
    <xf numFmtId="0" fontId="15" fillId="0" borderId="232" xfId="0" applyFont="1" applyBorder="1"/>
    <xf numFmtId="178" fontId="41" fillId="0" borderId="1" xfId="0" applyNumberFormat="1" applyFont="1" applyBorder="1"/>
    <xf numFmtId="178" fontId="41" fillId="0" borderId="60" xfId="0" applyNumberFormat="1" applyFont="1" applyBorder="1"/>
    <xf numFmtId="0" fontId="34" fillId="0" borderId="51" xfId="0" applyFont="1" applyBorder="1" applyAlignment="1">
      <alignment vertical="center"/>
    </xf>
    <xf numFmtId="178" fontId="26" fillId="0" borderId="232" xfId="0" applyNumberFormat="1" applyFont="1" applyBorder="1"/>
    <xf numFmtId="178" fontId="39" fillId="0" borderId="52" xfId="0" applyNumberFormat="1" applyFont="1" applyBorder="1"/>
    <xf numFmtId="2" fontId="0" fillId="0" borderId="45" xfId="0" applyNumberFormat="1" applyBorder="1"/>
    <xf numFmtId="0" fontId="15" fillId="0" borderId="45" xfId="0" applyFont="1" applyBorder="1"/>
    <xf numFmtId="178" fontId="22" fillId="0" borderId="268" xfId="0" applyNumberFormat="1" applyFont="1" applyBorder="1" applyAlignment="1" applyProtection="1">
      <alignment horizontal="center"/>
      <protection locked="0"/>
    </xf>
    <xf numFmtId="0" fontId="9" fillId="0" borderId="269" xfId="1" applyFont="1" applyBorder="1" applyAlignment="1">
      <alignment horizontal="center" vertical="center"/>
    </xf>
    <xf numFmtId="178" fontId="11" fillId="0" borderId="269" xfId="1" applyNumberFormat="1" applyFont="1" applyBorder="1" applyAlignment="1">
      <alignment horizontal="center" vertical="center"/>
    </xf>
    <xf numFmtId="0" fontId="17" fillId="0" borderId="270" xfId="0" applyFont="1" applyBorder="1" applyAlignment="1" applyProtection="1">
      <alignment horizontal="center"/>
      <protection locked="0"/>
    </xf>
    <xf numFmtId="180" fontId="31" fillId="0" borderId="234" xfId="0" applyNumberFormat="1" applyFont="1" applyBorder="1" applyAlignment="1" applyProtection="1">
      <alignment vertical="top" wrapText="1"/>
      <protection locked="0"/>
    </xf>
    <xf numFmtId="178" fontId="21" fillId="3" borderId="271" xfId="1" applyNumberFormat="1" applyFont="1" applyFill="1" applyBorder="1" applyAlignment="1" applyProtection="1">
      <alignment horizontal="center" vertical="center"/>
      <protection locked="0"/>
    </xf>
    <xf numFmtId="178" fontId="22" fillId="0" borderId="199" xfId="0" applyNumberFormat="1" applyFont="1" applyBorder="1" applyAlignment="1" applyProtection="1">
      <alignment horizontal="center"/>
      <protection locked="0"/>
    </xf>
    <xf numFmtId="180" fontId="30" fillId="0" borderId="109" xfId="0" applyNumberFormat="1" applyFont="1" applyBorder="1" applyAlignment="1" applyProtection="1">
      <alignment vertical="top"/>
      <protection locked="0"/>
    </xf>
    <xf numFmtId="178" fontId="21" fillId="3" borderId="272" xfId="1" applyNumberFormat="1" applyFont="1" applyFill="1" applyBorder="1" applyAlignment="1" applyProtection="1">
      <alignment horizontal="center" vertical="center"/>
      <protection locked="0"/>
    </xf>
    <xf numFmtId="0" fontId="32" fillId="0" borderId="272" xfId="1" applyFont="1" applyBorder="1" applyAlignment="1">
      <alignment horizontal="center" vertical="center"/>
    </xf>
    <xf numFmtId="180" fontId="30" fillId="0" borderId="235" xfId="0" applyNumberFormat="1" applyFont="1" applyBorder="1" applyAlignment="1" applyProtection="1">
      <alignment vertical="top" wrapText="1"/>
      <protection locked="0"/>
    </xf>
    <xf numFmtId="180" fontId="30" fillId="0" borderId="236" xfId="0" applyNumberFormat="1" applyFont="1" applyBorder="1" applyAlignment="1" applyProtection="1">
      <alignment vertical="top" wrapText="1"/>
      <protection locked="0"/>
    </xf>
    <xf numFmtId="178" fontId="21" fillId="3" borderId="273" xfId="1" applyNumberFormat="1" applyFont="1" applyFill="1" applyBorder="1" applyAlignment="1" applyProtection="1">
      <alignment horizontal="center" vertical="center"/>
      <protection locked="0"/>
    </xf>
    <xf numFmtId="178" fontId="22" fillId="0" borderId="237" xfId="0" applyNumberFormat="1" applyFont="1" applyBorder="1" applyAlignment="1" applyProtection="1">
      <alignment horizontal="center"/>
      <protection locked="0"/>
    </xf>
    <xf numFmtId="0" fontId="32" fillId="0" borderId="273" xfId="1" applyFont="1" applyBorder="1" applyAlignment="1">
      <alignment horizontal="center" vertical="center"/>
    </xf>
    <xf numFmtId="179" fontId="27" fillId="0" borderId="237" xfId="0" applyNumberFormat="1" applyFont="1" applyBorder="1" applyAlignment="1" applyProtection="1">
      <alignment horizontal="center"/>
      <protection locked="0"/>
    </xf>
    <xf numFmtId="178" fontId="23" fillId="0" borderId="237" xfId="0" applyNumberFormat="1" applyFont="1" applyBorder="1" applyAlignment="1" applyProtection="1">
      <alignment horizontal="center"/>
      <protection locked="0"/>
    </xf>
    <xf numFmtId="178" fontId="11" fillId="0" borderId="274" xfId="1" applyNumberFormat="1" applyFont="1" applyBorder="1" applyAlignment="1">
      <alignment horizontal="center" vertical="center"/>
    </xf>
    <xf numFmtId="181" fontId="18" fillId="0" borderId="238" xfId="0" applyNumberFormat="1" applyFont="1" applyBorder="1" applyAlignment="1" applyProtection="1">
      <alignment horizontal="center"/>
      <protection locked="0"/>
    </xf>
    <xf numFmtId="0" fontId="9" fillId="0" borderId="274" xfId="1" applyFont="1" applyBorder="1" applyAlignment="1">
      <alignment horizontal="center" vertical="center"/>
    </xf>
    <xf numFmtId="0" fontId="4" fillId="0" borderId="238" xfId="0" applyFont="1" applyBorder="1" applyAlignment="1" applyProtection="1">
      <alignment horizontal="center"/>
      <protection locked="0"/>
    </xf>
    <xf numFmtId="178" fontId="18" fillId="0" borderId="238" xfId="0" applyNumberFormat="1" applyFont="1" applyBorder="1" applyAlignment="1" applyProtection="1">
      <alignment horizontal="center"/>
      <protection locked="0"/>
    </xf>
    <xf numFmtId="0" fontId="9" fillId="0" borderId="275" xfId="1" applyFont="1" applyBorder="1" applyAlignment="1">
      <alignment horizontal="center" vertical="center"/>
    </xf>
    <xf numFmtId="0" fontId="32" fillId="0" borderId="276" xfId="1" applyFont="1" applyBorder="1" applyAlignment="1">
      <alignment horizontal="center" vertical="center"/>
    </xf>
    <xf numFmtId="178" fontId="11" fillId="0" borderId="275" xfId="1" applyNumberFormat="1" applyFont="1" applyBorder="1" applyAlignment="1">
      <alignment horizontal="center" vertical="center"/>
    </xf>
    <xf numFmtId="178" fontId="21" fillId="3" borderId="277" xfId="1" applyNumberFormat="1" applyFont="1" applyFill="1" applyBorder="1" applyAlignment="1" applyProtection="1">
      <alignment horizontal="center" vertical="center"/>
      <protection locked="0"/>
    </xf>
    <xf numFmtId="0" fontId="32" fillId="0" borderId="277" xfId="1" applyFont="1" applyBorder="1" applyAlignment="1">
      <alignment horizontal="center" vertical="center"/>
    </xf>
    <xf numFmtId="178" fontId="11" fillId="0" borderId="278" xfId="1" applyNumberFormat="1" applyFont="1" applyBorder="1" applyAlignment="1">
      <alignment horizontal="center" vertical="center"/>
    </xf>
    <xf numFmtId="178" fontId="21" fillId="3" borderId="276" xfId="1" applyNumberFormat="1" applyFont="1" applyFill="1" applyBorder="1" applyAlignment="1" applyProtection="1">
      <alignment horizontal="center" vertical="center"/>
      <protection locked="0"/>
    </xf>
    <xf numFmtId="0" fontId="9" fillId="0" borderId="278" xfId="1" applyFont="1" applyBorder="1" applyAlignment="1">
      <alignment horizontal="center" vertical="center"/>
    </xf>
    <xf numFmtId="178" fontId="21" fillId="3" borderId="279" xfId="1" applyNumberFormat="1" applyFont="1" applyFill="1" applyBorder="1" applyAlignment="1" applyProtection="1">
      <alignment horizontal="center" vertical="center"/>
      <protection locked="0"/>
    </xf>
    <xf numFmtId="180" fontId="2" fillId="0" borderId="280" xfId="0" applyNumberFormat="1" applyFont="1" applyBorder="1" applyAlignment="1" applyProtection="1">
      <alignment horizontal="center"/>
      <protection locked="0"/>
    </xf>
    <xf numFmtId="0" fontId="0" fillId="0" borderId="188" xfId="0" applyBorder="1"/>
    <xf numFmtId="180" fontId="31" fillId="0" borderId="239" xfId="0" applyNumberFormat="1" applyFont="1" applyBorder="1" applyAlignment="1" applyProtection="1">
      <alignment vertical="top" wrapText="1"/>
      <protection locked="0"/>
    </xf>
    <xf numFmtId="178" fontId="11" fillId="0" borderId="16" xfId="1" applyNumberFormat="1" applyFont="1" applyBorder="1" applyAlignment="1">
      <alignment horizontal="center" vertical="center"/>
    </xf>
    <xf numFmtId="178" fontId="11" fillId="0" borderId="44" xfId="1" applyNumberFormat="1" applyFont="1" applyBorder="1" applyAlignment="1">
      <alignment horizontal="center" vertical="center"/>
    </xf>
    <xf numFmtId="0" fontId="9" fillId="0" borderId="281" xfId="1" applyFont="1" applyBorder="1" applyAlignment="1">
      <alignment horizontal="center" vertical="center"/>
    </xf>
    <xf numFmtId="0" fontId="9" fillId="0" borderId="282" xfId="1" applyFont="1" applyBorder="1" applyAlignment="1">
      <alignment horizontal="center" vertical="center"/>
    </xf>
    <xf numFmtId="0" fontId="32" fillId="0" borderId="283" xfId="1" applyFont="1" applyBorder="1" applyAlignment="1">
      <alignment horizontal="center" vertical="center"/>
    </xf>
    <xf numFmtId="0" fontId="32" fillId="0" borderId="284" xfId="1" applyFont="1" applyBorder="1" applyAlignment="1">
      <alignment horizontal="center" vertical="center"/>
    </xf>
    <xf numFmtId="178" fontId="11" fillId="0" borderId="281" xfId="1" applyNumberFormat="1" applyFont="1" applyBorder="1" applyAlignment="1">
      <alignment horizontal="center" vertical="center"/>
    </xf>
    <xf numFmtId="178" fontId="11" fillId="0" borderId="282" xfId="1" applyNumberFormat="1" applyFont="1" applyBorder="1" applyAlignment="1">
      <alignment horizontal="center" vertical="center"/>
    </xf>
    <xf numFmtId="178" fontId="11" fillId="0" borderId="285" xfId="1" applyNumberFormat="1" applyFont="1" applyBorder="1" applyAlignment="1">
      <alignment horizontal="center" vertical="center"/>
    </xf>
    <xf numFmtId="178" fontId="11" fillId="0" borderId="286" xfId="1" applyNumberFormat="1" applyFont="1" applyBorder="1" applyAlignment="1">
      <alignment horizontal="center" vertical="center"/>
    </xf>
    <xf numFmtId="180" fontId="31" fillId="0" borderId="240" xfId="0" applyNumberFormat="1" applyFont="1" applyBorder="1" applyAlignment="1" applyProtection="1">
      <alignment vertical="top" wrapText="1"/>
      <protection locked="0"/>
    </xf>
    <xf numFmtId="0" fontId="27" fillId="0" borderId="241" xfId="0" applyFont="1" applyBorder="1" applyAlignment="1" applyProtection="1">
      <alignment horizontal="center"/>
      <protection locked="0"/>
    </xf>
    <xf numFmtId="180" fontId="31" fillId="0" borderId="242" xfId="0" applyNumberFormat="1" applyFont="1" applyBorder="1" applyAlignment="1" applyProtection="1">
      <alignment vertical="top" wrapText="1"/>
      <protection locked="0"/>
    </xf>
    <xf numFmtId="0" fontId="27" fillId="0" borderId="243" xfId="0" applyFont="1" applyBorder="1" applyAlignment="1" applyProtection="1">
      <alignment horizontal="center"/>
      <protection locked="0"/>
    </xf>
    <xf numFmtId="178" fontId="21" fillId="3" borderId="283" xfId="1" applyNumberFormat="1" applyFont="1" applyFill="1" applyBorder="1" applyAlignment="1" applyProtection="1">
      <alignment horizontal="center" vertical="center"/>
      <protection locked="0"/>
    </xf>
    <xf numFmtId="178" fontId="21" fillId="3" borderId="284" xfId="1" applyNumberFormat="1" applyFont="1" applyFill="1" applyBorder="1" applyAlignment="1" applyProtection="1">
      <alignment horizontal="center" vertical="center"/>
      <protection locked="0"/>
    </xf>
    <xf numFmtId="178" fontId="22" fillId="0" borderId="243" xfId="0" applyNumberFormat="1" applyFont="1" applyBorder="1" applyAlignment="1" applyProtection="1">
      <alignment horizontal="center"/>
      <protection locked="0"/>
    </xf>
    <xf numFmtId="179" fontId="32" fillId="0" borderId="241" xfId="0" applyNumberFormat="1" applyFont="1" applyBorder="1" applyAlignment="1" applyProtection="1">
      <alignment horizontal="center"/>
      <protection locked="0"/>
    </xf>
    <xf numFmtId="181" fontId="18" fillId="0" borderId="244" xfId="0" applyNumberFormat="1" applyFont="1" applyBorder="1" applyAlignment="1" applyProtection="1">
      <alignment horizontal="center"/>
      <protection locked="0"/>
    </xf>
    <xf numFmtId="178" fontId="18" fillId="0" borderId="244" xfId="0" applyNumberFormat="1" applyFont="1" applyBorder="1" applyAlignment="1" applyProtection="1">
      <alignment horizontal="center"/>
      <protection locked="0"/>
    </xf>
    <xf numFmtId="178" fontId="23" fillId="0" borderId="243" xfId="0" applyNumberFormat="1" applyFont="1" applyBorder="1" applyAlignment="1" applyProtection="1">
      <alignment horizontal="center"/>
      <protection locked="0"/>
    </xf>
    <xf numFmtId="0" fontId="5" fillId="0" borderId="243" xfId="0" applyFont="1" applyBorder="1" applyAlignment="1" applyProtection="1">
      <alignment horizontal="center"/>
      <protection locked="0"/>
    </xf>
    <xf numFmtId="180" fontId="6" fillId="0" borderId="245" xfId="0" applyNumberFormat="1" applyFont="1" applyBorder="1" applyAlignment="1" applyProtection="1">
      <alignment vertical="top" wrapText="1"/>
      <protection locked="0"/>
    </xf>
    <xf numFmtId="178" fontId="21" fillId="3" borderId="245" xfId="1" applyNumberFormat="1" applyFont="1" applyFill="1" applyBorder="1" applyAlignment="1" applyProtection="1">
      <alignment horizontal="center" vertical="center"/>
      <protection locked="0"/>
    </xf>
    <xf numFmtId="178" fontId="21" fillId="3" borderId="246" xfId="1" applyNumberFormat="1" applyFont="1" applyFill="1" applyBorder="1" applyAlignment="1" applyProtection="1">
      <alignment horizontal="center" vertical="center"/>
      <protection locked="0"/>
    </xf>
    <xf numFmtId="178" fontId="21" fillId="3" borderId="47" xfId="1" applyNumberFormat="1" applyFont="1" applyFill="1" applyBorder="1" applyAlignment="1" applyProtection="1">
      <alignment horizontal="center" vertical="center"/>
      <protection locked="0"/>
    </xf>
    <xf numFmtId="178" fontId="21" fillId="3" borderId="50" xfId="1" applyNumberFormat="1" applyFont="1" applyFill="1" applyBorder="1" applyAlignment="1" applyProtection="1">
      <alignment horizontal="center" vertical="center"/>
      <protection locked="0"/>
    </xf>
    <xf numFmtId="178" fontId="21" fillId="3" borderId="49" xfId="1" applyNumberFormat="1" applyFont="1" applyFill="1" applyBorder="1" applyAlignment="1" applyProtection="1">
      <alignment horizontal="center" vertical="center"/>
      <protection locked="0"/>
    </xf>
    <xf numFmtId="178" fontId="21" fillId="3" borderId="45" xfId="1" applyNumberFormat="1" applyFont="1" applyFill="1" applyBorder="1" applyAlignment="1" applyProtection="1">
      <alignment horizontal="center" vertical="center"/>
      <protection locked="0"/>
    </xf>
    <xf numFmtId="0" fontId="17" fillId="3" borderId="247" xfId="0" applyFont="1" applyFill="1" applyBorder="1" applyAlignment="1" applyProtection="1">
      <alignment horizontal="center"/>
      <protection locked="0"/>
    </xf>
    <xf numFmtId="0" fontId="9" fillId="0" borderId="24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2" fillId="0" borderId="50" xfId="1" applyFont="1" applyBorder="1" applyAlignment="1">
      <alignment horizontal="center" vertical="center"/>
    </xf>
    <xf numFmtId="178" fontId="11" fillId="0" borderId="8" xfId="1" applyNumberFormat="1" applyFont="1" applyBorder="1" applyAlignment="1">
      <alignment horizontal="center" vertical="center"/>
    </xf>
    <xf numFmtId="0" fontId="17" fillId="0" borderId="225" xfId="0" applyFont="1" applyBorder="1" applyAlignment="1" applyProtection="1">
      <alignment horizontal="center"/>
      <protection locked="0"/>
    </xf>
    <xf numFmtId="0" fontId="4" fillId="0" borderId="182" xfId="0" applyFont="1" applyBorder="1" applyAlignment="1" applyProtection="1">
      <alignment horizontal="center"/>
      <protection locked="0"/>
    </xf>
    <xf numFmtId="0" fontId="27" fillId="0" borderId="179" xfId="0" applyFont="1" applyBorder="1" applyAlignment="1" applyProtection="1">
      <alignment horizontal="center"/>
      <protection locked="0"/>
    </xf>
    <xf numFmtId="178" fontId="18" fillId="0" borderId="182" xfId="0" applyNumberFormat="1" applyFont="1" applyBorder="1" applyAlignment="1" applyProtection="1">
      <alignment horizontal="center"/>
      <protection locked="0"/>
    </xf>
    <xf numFmtId="178" fontId="22" fillId="0" borderId="179" xfId="0" applyNumberFormat="1" applyFont="1" applyBorder="1" applyAlignment="1" applyProtection="1">
      <alignment horizontal="center"/>
      <protection locked="0"/>
    </xf>
    <xf numFmtId="179" fontId="4" fillId="0" borderId="182" xfId="0" applyNumberFormat="1" applyFont="1" applyBorder="1" applyAlignment="1" applyProtection="1">
      <alignment horizontal="center"/>
      <protection locked="0"/>
    </xf>
    <xf numFmtId="179" fontId="27" fillId="0" borderId="179" xfId="0" applyNumberFormat="1" applyFont="1" applyBorder="1" applyAlignment="1" applyProtection="1">
      <alignment horizontal="center"/>
      <protection locked="0"/>
    </xf>
    <xf numFmtId="178" fontId="22" fillId="0" borderId="249" xfId="0" applyNumberFormat="1" applyFont="1" applyBorder="1" applyAlignment="1" applyProtection="1">
      <alignment horizontal="center"/>
      <protection locked="0"/>
    </xf>
    <xf numFmtId="180" fontId="31" fillId="0" borderId="250" xfId="0" applyNumberFormat="1" applyFont="1" applyBorder="1" applyAlignment="1" applyProtection="1">
      <alignment vertical="top" wrapText="1"/>
      <protection locked="0"/>
    </xf>
    <xf numFmtId="178" fontId="21" fillId="3" borderId="287" xfId="1" applyNumberFormat="1" applyFont="1" applyFill="1" applyBorder="1" applyAlignment="1" applyProtection="1">
      <alignment horizontal="center" vertical="center"/>
      <protection locked="0"/>
    </xf>
    <xf numFmtId="178" fontId="21" fillId="3" borderId="288" xfId="1" applyNumberFormat="1" applyFont="1" applyFill="1" applyBorder="1" applyAlignment="1" applyProtection="1">
      <alignment horizontal="center" vertical="center"/>
      <protection locked="0"/>
    </xf>
    <xf numFmtId="178" fontId="22" fillId="0" borderId="251" xfId="0" applyNumberFormat="1" applyFont="1" applyBorder="1" applyAlignment="1" applyProtection="1">
      <alignment horizontal="center"/>
      <protection locked="0"/>
    </xf>
    <xf numFmtId="0" fontId="20" fillId="0" borderId="45" xfId="0" applyFont="1" applyBorder="1" applyAlignment="1">
      <alignment horizontal="left" vertical="top" wrapText="1"/>
    </xf>
    <xf numFmtId="0" fontId="25" fillId="0" borderId="45" xfId="0" applyFont="1" applyBorder="1" applyAlignment="1">
      <alignment vertical="center" wrapText="1"/>
    </xf>
    <xf numFmtId="0" fontId="0" fillId="0" borderId="45" xfId="0" applyBorder="1" applyAlignment="1">
      <alignment horizontal="right" textRotation="180"/>
    </xf>
    <xf numFmtId="0" fontId="0" fillId="0" borderId="45" xfId="0" quotePrefix="1" applyBorder="1" applyAlignment="1">
      <alignment horizontal="right" textRotation="180"/>
    </xf>
    <xf numFmtId="0" fontId="34" fillId="0" borderId="45" xfId="0" applyFont="1" applyBorder="1" applyAlignment="1">
      <alignment vertical="center"/>
    </xf>
    <xf numFmtId="0" fontId="25" fillId="0" borderId="45" xfId="0" applyFont="1" applyBorder="1"/>
    <xf numFmtId="0" fontId="25" fillId="0" borderId="45" xfId="0" applyFont="1" applyBorder="1" applyAlignment="1">
      <alignment vertical="top"/>
    </xf>
    <xf numFmtId="182" fontId="25" fillId="0" borderId="45" xfId="0" applyNumberFormat="1" applyFont="1" applyBorder="1"/>
    <xf numFmtId="9" fontId="25" fillId="0" borderId="45" xfId="0" applyNumberFormat="1" applyFont="1" applyBorder="1"/>
    <xf numFmtId="178" fontId="17" fillId="0" borderId="45" xfId="0" applyNumberFormat="1" applyFont="1" applyBorder="1"/>
    <xf numFmtId="0" fontId="5" fillId="0" borderId="45" xfId="0" applyFont="1" applyBorder="1" applyAlignment="1">
      <alignment horizontal="left" vertical="top" wrapText="1"/>
    </xf>
    <xf numFmtId="0" fontId="0" fillId="0" borderId="45" xfId="0" applyBorder="1" applyAlignment="1">
      <alignment vertical="center" wrapText="1"/>
    </xf>
    <xf numFmtId="0" fontId="24" fillId="0" borderId="45" xfId="0" applyFont="1" applyBorder="1" applyAlignment="1">
      <alignment vertical="center"/>
    </xf>
    <xf numFmtId="182" fontId="17" fillId="0" borderId="45" xfId="0" applyNumberFormat="1" applyFont="1" applyBorder="1"/>
    <xf numFmtId="9" fontId="17" fillId="0" borderId="45" xfId="0" applyNumberFormat="1" applyFont="1" applyBorder="1"/>
    <xf numFmtId="178" fontId="25" fillId="0" borderId="45" xfId="0" applyNumberFormat="1" applyFont="1" applyBorder="1"/>
    <xf numFmtId="178" fontId="26" fillId="0" borderId="45" xfId="0" applyNumberFormat="1" applyFont="1" applyBorder="1"/>
    <xf numFmtId="0" fontId="22" fillId="0" borderId="45" xfId="0" applyFont="1" applyBorder="1" applyAlignment="1">
      <alignment horizontal="left" vertical="top" wrapText="1"/>
    </xf>
    <xf numFmtId="0" fontId="15" fillId="0" borderId="45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15" fillId="0" borderId="45" xfId="0" applyFont="1" applyBorder="1" applyAlignment="1">
      <alignment vertical="top"/>
    </xf>
    <xf numFmtId="182" fontId="15" fillId="0" borderId="45" xfId="0" applyNumberFormat="1" applyFont="1" applyBorder="1"/>
    <xf numFmtId="9" fontId="15" fillId="0" borderId="45" xfId="0" applyNumberFormat="1" applyFont="1" applyBorder="1"/>
    <xf numFmtId="178" fontId="15" fillId="0" borderId="45" xfId="0" applyNumberFormat="1" applyFont="1" applyBorder="1"/>
    <xf numFmtId="178" fontId="23" fillId="0" borderId="45" xfId="0" applyNumberFormat="1" applyFont="1" applyBorder="1"/>
    <xf numFmtId="9" fontId="2" fillId="0" borderId="45" xfId="0" applyNumberFormat="1" applyFont="1" applyBorder="1"/>
    <xf numFmtId="0" fontId="27" fillId="0" borderId="45" xfId="0" applyFont="1" applyBorder="1" applyAlignment="1">
      <alignment horizontal="left" vertical="top" wrapText="1"/>
    </xf>
    <xf numFmtId="0" fontId="39" fillId="0" borderId="45" xfId="0" applyFont="1" applyBorder="1" applyAlignment="1">
      <alignment vertical="center" wrapText="1"/>
    </xf>
    <xf numFmtId="0" fontId="36" fillId="0" borderId="45" xfId="0" applyFont="1" applyBorder="1" applyAlignment="1">
      <alignment vertical="center"/>
    </xf>
    <xf numFmtId="178" fontId="39" fillId="0" borderId="45" xfId="0" applyNumberFormat="1" applyFont="1" applyBorder="1"/>
    <xf numFmtId="178" fontId="40" fillId="0" borderId="45" xfId="0" applyNumberFormat="1" applyFont="1" applyBorder="1"/>
    <xf numFmtId="183" fontId="25" fillId="0" borderId="45" xfId="0" applyNumberFormat="1" applyFont="1" applyBorder="1"/>
    <xf numFmtId="9" fontId="25" fillId="0" borderId="45" xfId="0" applyNumberFormat="1" applyFont="1" applyBorder="1" applyAlignment="1">
      <alignment horizontal="center"/>
    </xf>
    <xf numFmtId="184" fontId="15" fillId="0" borderId="45" xfId="0" applyNumberFormat="1" applyFont="1" applyBorder="1"/>
    <xf numFmtId="0" fontId="39" fillId="0" borderId="45" xfId="0" applyFont="1" applyBorder="1"/>
    <xf numFmtId="9" fontId="39" fillId="0" borderId="45" xfId="0" applyNumberFormat="1" applyFont="1" applyBorder="1"/>
    <xf numFmtId="9" fontId="25" fillId="0" borderId="52" xfId="0" applyNumberFormat="1" applyFont="1" applyBorder="1"/>
    <xf numFmtId="0" fontId="37" fillId="0" borderId="45" xfId="0" applyFont="1" applyBorder="1" applyAlignment="1">
      <alignment horizontal="left" vertical="top" wrapText="1"/>
    </xf>
    <xf numFmtId="0" fontId="38" fillId="0" borderId="45" xfId="0" applyFont="1" applyBorder="1" applyAlignment="1">
      <alignment vertical="center"/>
    </xf>
    <xf numFmtId="0" fontId="0" fillId="0" borderId="252" xfId="0" applyBorder="1"/>
    <xf numFmtId="0" fontId="0" fillId="0" borderId="253" xfId="0" applyBorder="1"/>
    <xf numFmtId="0" fontId="0" fillId="0" borderId="115" xfId="0" applyBorder="1"/>
    <xf numFmtId="176" fontId="0" fillId="0" borderId="27" xfId="0" applyNumberFormat="1" applyBorder="1"/>
    <xf numFmtId="0" fontId="43" fillId="0" borderId="0" xfId="0" applyFont="1"/>
    <xf numFmtId="176" fontId="0" fillId="5" borderId="45" xfId="0" applyNumberFormat="1" applyFill="1" applyBorder="1"/>
    <xf numFmtId="0" fontId="0" fillId="0" borderId="256" xfId="0" applyBorder="1"/>
    <xf numFmtId="177" fontId="39" fillId="0" borderId="21" xfId="0" applyNumberFormat="1" applyFont="1" applyBorder="1"/>
    <xf numFmtId="0" fontId="0" fillId="0" borderId="50" xfId="0" applyBorder="1" applyAlignment="1">
      <alignment horizontal="center"/>
    </xf>
    <xf numFmtId="40" fontId="17" fillId="0" borderId="45" xfId="2" applyNumberFormat="1" applyFont="1" applyBorder="1" applyAlignment="1"/>
    <xf numFmtId="0" fontId="0" fillId="0" borderId="4" xfId="0" applyBorder="1" applyAlignment="1">
      <alignment horizontal="center"/>
    </xf>
    <xf numFmtId="0" fontId="0" fillId="0" borderId="289" xfId="0" applyBorder="1"/>
    <xf numFmtId="2" fontId="0" fillId="0" borderId="289" xfId="0" applyNumberFormat="1" applyBorder="1"/>
    <xf numFmtId="0" fontId="0" fillId="0" borderId="290" xfId="0" applyBorder="1"/>
    <xf numFmtId="2" fontId="0" fillId="0" borderId="290" xfId="0" applyNumberFormat="1" applyBorder="1"/>
    <xf numFmtId="180" fontId="6" fillId="0" borderId="292" xfId="0" applyNumberFormat="1" applyFont="1" applyBorder="1" applyAlignment="1" applyProtection="1">
      <alignment vertical="top" wrapText="1"/>
      <protection locked="0"/>
    </xf>
    <xf numFmtId="0" fontId="8" fillId="0" borderId="293" xfId="1" applyFont="1" applyBorder="1" applyAlignment="1">
      <alignment horizontal="center" vertical="center"/>
    </xf>
    <xf numFmtId="0" fontId="8" fillId="0" borderId="294" xfId="1" applyFont="1" applyBorder="1" applyAlignment="1">
      <alignment horizontal="center" vertical="center"/>
    </xf>
    <xf numFmtId="0" fontId="8" fillId="0" borderId="295" xfId="1" applyFont="1" applyBorder="1" applyAlignment="1">
      <alignment horizontal="center" vertical="center"/>
    </xf>
    <xf numFmtId="0" fontId="5" fillId="0" borderId="296" xfId="0" applyFont="1" applyBorder="1" applyAlignment="1" applyProtection="1">
      <alignment horizontal="center"/>
      <protection locked="0"/>
    </xf>
    <xf numFmtId="178" fontId="19" fillId="3" borderId="293" xfId="1" applyNumberFormat="1" applyFont="1" applyFill="1" applyBorder="1" applyAlignment="1">
      <alignment horizontal="center" vertical="center"/>
    </xf>
    <xf numFmtId="178" fontId="19" fillId="3" borderId="294" xfId="1" applyNumberFormat="1" applyFont="1" applyFill="1" applyBorder="1" applyAlignment="1">
      <alignment horizontal="center" vertical="center"/>
    </xf>
    <xf numFmtId="178" fontId="19" fillId="3" borderId="295" xfId="1" applyNumberFormat="1" applyFont="1" applyFill="1" applyBorder="1" applyAlignment="1">
      <alignment horizontal="center" vertical="center"/>
    </xf>
    <xf numFmtId="178" fontId="20" fillId="0" borderId="296" xfId="0" applyNumberFormat="1" applyFont="1" applyBorder="1" applyAlignment="1" applyProtection="1">
      <alignment horizontal="center"/>
      <protection locked="0"/>
    </xf>
    <xf numFmtId="179" fontId="5" fillId="0" borderId="296" xfId="0" applyNumberFormat="1" applyFont="1" applyBorder="1" applyAlignment="1" applyProtection="1">
      <alignment horizontal="center"/>
      <protection locked="0"/>
    </xf>
    <xf numFmtId="180" fontId="5" fillId="0" borderId="296" xfId="0" applyNumberFormat="1" applyFont="1" applyBorder="1" applyAlignment="1" applyProtection="1">
      <alignment horizontal="center"/>
      <protection locked="0"/>
    </xf>
    <xf numFmtId="178" fontId="19" fillId="3" borderId="292" xfId="1" applyNumberFormat="1" applyFont="1" applyFill="1" applyBorder="1" applyAlignment="1">
      <alignment horizontal="center" vertical="center"/>
    </xf>
    <xf numFmtId="178" fontId="19" fillId="3" borderId="297" xfId="1" applyNumberFormat="1" applyFont="1" applyFill="1" applyBorder="1" applyAlignment="1">
      <alignment horizontal="center" vertical="center"/>
    </xf>
    <xf numFmtId="180" fontId="6" fillId="0" borderId="291" xfId="0" applyNumberFormat="1" applyFont="1" applyBorder="1" applyAlignment="1" applyProtection="1">
      <alignment vertical="top" wrapText="1"/>
      <protection locked="0"/>
    </xf>
    <xf numFmtId="180" fontId="31" fillId="0" borderId="298" xfId="0" applyNumberFormat="1" applyFont="1" applyBorder="1" applyAlignment="1" applyProtection="1">
      <alignment vertical="top" wrapText="1"/>
      <protection locked="0"/>
    </xf>
    <xf numFmtId="0" fontId="8" fillId="0" borderId="299" xfId="1" applyFont="1" applyBorder="1" applyAlignment="1">
      <alignment horizontal="center" vertical="center"/>
    </xf>
    <xf numFmtId="0" fontId="8" fillId="0" borderId="300" xfId="1" applyFont="1" applyBorder="1" applyAlignment="1">
      <alignment horizontal="center" vertical="center"/>
    </xf>
    <xf numFmtId="0" fontId="5" fillId="0" borderId="301" xfId="0" applyFont="1" applyBorder="1" applyAlignment="1" applyProtection="1">
      <alignment horizontal="center"/>
      <protection locked="0"/>
    </xf>
    <xf numFmtId="178" fontId="19" fillId="3" borderId="299" xfId="1" applyNumberFormat="1" applyFont="1" applyFill="1" applyBorder="1" applyAlignment="1">
      <alignment horizontal="center" vertical="center"/>
    </xf>
    <xf numFmtId="178" fontId="19" fillId="3" borderId="300" xfId="1" applyNumberFormat="1" applyFont="1" applyFill="1" applyBorder="1" applyAlignment="1">
      <alignment horizontal="center" vertical="center"/>
    </xf>
    <xf numFmtId="178" fontId="20" fillId="0" borderId="301" xfId="0" applyNumberFormat="1" applyFont="1" applyBorder="1" applyAlignment="1" applyProtection="1">
      <alignment horizontal="center"/>
      <protection locked="0"/>
    </xf>
    <xf numFmtId="180" fontId="31" fillId="0" borderId="302" xfId="0" applyNumberFormat="1" applyFont="1" applyBorder="1" applyAlignment="1" applyProtection="1">
      <alignment vertical="top" wrapText="1"/>
      <protection locked="0"/>
    </xf>
    <xf numFmtId="179" fontId="5" fillId="0" borderId="303" xfId="0" applyNumberFormat="1" applyFont="1" applyBorder="1" applyAlignment="1" applyProtection="1">
      <alignment horizontal="center"/>
      <protection locked="0"/>
    </xf>
    <xf numFmtId="0" fontId="5" fillId="0" borderId="303" xfId="0" applyFont="1" applyBorder="1" applyAlignment="1" applyProtection="1">
      <alignment horizontal="center"/>
      <protection locked="0"/>
    </xf>
    <xf numFmtId="181" fontId="20" fillId="0" borderId="301" xfId="0" applyNumberFormat="1" applyFont="1" applyBorder="1" applyAlignment="1" applyProtection="1">
      <alignment horizontal="center"/>
      <protection locked="0"/>
    </xf>
    <xf numFmtId="180" fontId="30" fillId="0" borderId="304" xfId="0" applyNumberFormat="1" applyFont="1" applyBorder="1" applyAlignment="1" applyProtection="1">
      <alignment vertical="top" wrapText="1"/>
      <protection locked="0"/>
    </xf>
    <xf numFmtId="0" fontId="8" fillId="0" borderId="305" xfId="1" applyFont="1" applyBorder="1" applyAlignment="1">
      <alignment horizontal="center" vertical="center"/>
    </xf>
    <xf numFmtId="0" fontId="8" fillId="0" borderId="306" xfId="1" applyFont="1" applyBorder="1" applyAlignment="1">
      <alignment horizontal="center" vertical="center"/>
    </xf>
    <xf numFmtId="0" fontId="5" fillId="0" borderId="307" xfId="0" applyFont="1" applyBorder="1" applyAlignment="1" applyProtection="1">
      <alignment horizontal="center"/>
      <protection locked="0"/>
    </xf>
    <xf numFmtId="178" fontId="19" fillId="3" borderId="305" xfId="1" applyNumberFormat="1" applyFont="1" applyFill="1" applyBorder="1" applyAlignment="1">
      <alignment horizontal="center" vertical="center"/>
    </xf>
    <xf numFmtId="178" fontId="19" fillId="3" borderId="306" xfId="1" applyNumberFormat="1" applyFont="1" applyFill="1" applyBorder="1" applyAlignment="1">
      <alignment horizontal="center" vertical="center"/>
    </xf>
    <xf numFmtId="178" fontId="20" fillId="0" borderId="307" xfId="0" applyNumberFormat="1" applyFont="1" applyBorder="1" applyAlignment="1" applyProtection="1">
      <alignment horizontal="center"/>
      <protection locked="0"/>
    </xf>
    <xf numFmtId="179" fontId="5" fillId="0" borderId="307" xfId="0" applyNumberFormat="1" applyFont="1" applyBorder="1" applyAlignment="1" applyProtection="1">
      <alignment horizontal="center"/>
      <protection locked="0"/>
    </xf>
    <xf numFmtId="181" fontId="20" fillId="0" borderId="307" xfId="0" applyNumberFormat="1" applyFont="1" applyBorder="1" applyAlignment="1" applyProtection="1">
      <alignment horizontal="center"/>
      <protection locked="0"/>
    </xf>
    <xf numFmtId="0" fontId="0" fillId="0" borderId="43" xfId="0" applyBorder="1" applyAlignment="1">
      <alignment horizontal="center"/>
    </xf>
    <xf numFmtId="2" fontId="0" fillId="5" borderId="289" xfId="0" applyNumberFormat="1" applyFill="1" applyBorder="1"/>
    <xf numFmtId="9" fontId="2" fillId="0" borderId="202" xfId="0" applyNumberFormat="1" applyFont="1" applyBorder="1"/>
    <xf numFmtId="9" fontId="1" fillId="0" borderId="202" xfId="0" applyNumberFormat="1" applyFont="1" applyBorder="1"/>
    <xf numFmtId="9" fontId="39" fillId="0" borderId="202" xfId="0" applyNumberFormat="1" applyFont="1" applyBorder="1"/>
    <xf numFmtId="178" fontId="0" fillId="0" borderId="45" xfId="0" applyNumberFormat="1" applyBorder="1"/>
    <xf numFmtId="9" fontId="45" fillId="0" borderId="45" xfId="0" applyNumberFormat="1" applyFont="1" applyBorder="1"/>
    <xf numFmtId="178" fontId="45" fillId="0" borderId="45" xfId="0" applyNumberFormat="1" applyFont="1" applyBorder="1"/>
    <xf numFmtId="178" fontId="46" fillId="0" borderId="45" xfId="0" applyNumberFormat="1" applyFont="1" applyBorder="1"/>
    <xf numFmtId="0" fontId="47" fillId="0" borderId="45" xfId="0" applyFont="1" applyBorder="1" applyAlignment="1">
      <alignment vertical="center"/>
    </xf>
    <xf numFmtId="178" fontId="48" fillId="0" borderId="45" xfId="0" applyNumberFormat="1" applyFont="1" applyBorder="1"/>
    <xf numFmtId="178" fontId="49" fillId="0" borderId="45" xfId="0" applyNumberFormat="1" applyFont="1" applyBorder="1"/>
    <xf numFmtId="184" fontId="0" fillId="0" borderId="45" xfId="0" applyNumberFormat="1" applyBorder="1"/>
    <xf numFmtId="178" fontId="50" fillId="0" borderId="45" xfId="0" applyNumberFormat="1" applyFont="1" applyBorder="1"/>
    <xf numFmtId="178" fontId="2" fillId="0" borderId="245" xfId="0" applyNumberFormat="1" applyFont="1" applyBorder="1"/>
    <xf numFmtId="178" fontId="2" fillId="0" borderId="308" xfId="0" applyNumberFormat="1" applyFont="1" applyBorder="1"/>
    <xf numFmtId="178" fontId="2" fillId="0" borderId="309" xfId="0" applyNumberFormat="1" applyFont="1" applyBorder="1"/>
    <xf numFmtId="0" fontId="0" fillId="0" borderId="28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0" xfId="0" applyBorder="1" applyAlignment="1">
      <alignment horizontal="center"/>
    </xf>
    <xf numFmtId="0" fontId="44" fillId="0" borderId="0" xfId="0" applyFont="1" applyAlignment="1" applyProtection="1">
      <alignment vertical="center" wrapText="1"/>
      <protection locked="0"/>
    </xf>
    <xf numFmtId="0" fontId="44" fillId="0" borderId="0" xfId="0" applyFont="1" applyAlignment="1" applyProtection="1">
      <alignment vertical="center"/>
      <protection locked="0"/>
    </xf>
    <xf numFmtId="0" fontId="44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255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254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4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5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</cellXfs>
  <cellStyles count="3">
    <cellStyle name="桁区切り" xfId="2" builtinId="6"/>
    <cellStyle name="標準" xfId="0" builtinId="0"/>
    <cellStyle name="標準_平成18年感染症発生動向調査年報.月報（ver20070615.koja）" xfId="1" xr:uid="{00000000-0005-0000-0000-00000100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B0BFD8"/>
      <color rgb="FFF6A573"/>
      <color rgb="FF77B7CD"/>
      <color rgb="FF9785B0"/>
      <color rgb="FFAAC47E"/>
      <color rgb="FFC87978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性器クラミジア感染症（全国・沖縄県定点あたり報告数）</a:t>
            </a:r>
          </a:p>
        </c:rich>
      </c:tx>
      <c:layout>
        <c:manualLayout>
          <c:xMode val="edge"/>
          <c:yMode val="edge"/>
          <c:x val="0.28191752208984344"/>
          <c:y val="6.94455151148064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518049772581E-2"/>
          <c:y val="0.14924104766624452"/>
          <c:w val="0.90588350934884265"/>
          <c:h val="0.57973386193858623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'保健所別（令和8年）'!$C$14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'保健所別（令和8年）'!$D$14:$O$14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3.25</c:v>
                </c:pt>
                <c:pt idx="7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D-4F6C-A4DE-15B72C74D03B}"/>
            </c:ext>
          </c:extLst>
        </c:ser>
        <c:ser>
          <c:idx val="1"/>
          <c:order val="1"/>
          <c:tx>
            <c:strRef>
              <c:f>'保健所別（令和8年）'!$C$15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'保健所別（令和8年）'!$D$15:$O$15</c:f>
              <c:numCache>
                <c:formatCode>0.00_);[Red]\(0.00\)</c:formatCode>
                <c:ptCount val="12"/>
                <c:pt idx="0">
                  <c:v>2.35</c:v>
                </c:pt>
                <c:pt idx="1">
                  <c:v>2.17</c:v>
                </c:pt>
                <c:pt idx="2">
                  <c:v>2.36</c:v>
                </c:pt>
                <c:pt idx="3">
                  <c:v>2.2200000000000002</c:v>
                </c:pt>
                <c:pt idx="4">
                  <c:v>2.25</c:v>
                </c:pt>
                <c:pt idx="5">
                  <c:v>2.42</c:v>
                </c:pt>
                <c:pt idx="6">
                  <c:v>2.42</c:v>
                </c:pt>
                <c:pt idx="7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D-4F6C-A4DE-15B72C74D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58592"/>
        <c:axId val="1"/>
      </c:lineChart>
      <c:catAx>
        <c:axId val="63355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220046447073697E-2"/>
              <c:y val="5.439825266596919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58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13615313792584"/>
          <c:y val="5.4398252665969198E-2"/>
          <c:w val="0.19956452432974681"/>
          <c:h val="6.597250518510361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性器ヘルペスウイルス感染症（保健所別定点あたり報告数）</a:t>
            </a:r>
          </a:p>
        </c:rich>
      </c:tx>
      <c:layout>
        <c:manualLayout>
          <c:xMode val="edge"/>
          <c:yMode val="edge"/>
          <c:x val="0.26797413068464482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80392156862744E-2"/>
          <c:y val="0.13078740157480315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'保健所別（令和8年）'!$C$22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'保健所別（令和8年）'!$D$22:$O$22</c:f>
              <c:numCache>
                <c:formatCode>0.00_);[Red]\(0.00\)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C-4CF9-B939-0B91515CB896}"/>
            </c:ext>
          </c:extLst>
        </c:ser>
        <c:ser>
          <c:idx val="0"/>
          <c:order val="1"/>
          <c:tx>
            <c:strRef>
              <c:f>'保健所別（令和8年）'!$C$23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'保健所別（令和8年）'!$D$23:$O$23</c:f>
              <c:numCache>
                <c:formatCode>0.00_);[Red]\(0.00\)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0.5</c:v>
                </c:pt>
                <c:pt idx="4">
                  <c:v>0.25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C-4CF9-B939-0B91515CB896}"/>
            </c:ext>
          </c:extLst>
        </c:ser>
        <c:ser>
          <c:idx val="1"/>
          <c:order val="2"/>
          <c:tx>
            <c:strRef>
              <c:f>'保健所別（令和8年）'!$C$24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'保健所別（令和8年）'!$D$24:$O$24</c:f>
              <c:numCache>
                <c:formatCode>0.00_);[Red]\(0.00\)</c:formatCode>
                <c:ptCount val="12"/>
                <c:pt idx="0">
                  <c:v>1.33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0.67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C-4CF9-B939-0B91515CB896}"/>
            </c:ext>
          </c:extLst>
        </c:ser>
        <c:ser>
          <c:idx val="4"/>
          <c:order val="3"/>
          <c:tx>
            <c:strRef>
              <c:f>'保健所別（令和8年）'!$C$25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'保健所別（令和8年）'!$D$25:$O$25</c:f>
              <c:numCache>
                <c:formatCode>0.00_);[Red]\(0.00\)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  <c:pt idx="4">
                  <c:v>0.25</c:v>
                </c:pt>
                <c:pt idx="5">
                  <c:v>1</c:v>
                </c:pt>
                <c:pt idx="6">
                  <c:v>0.25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0C-4CF9-B939-0B91515CB896}"/>
            </c:ext>
          </c:extLst>
        </c:ser>
        <c:ser>
          <c:idx val="3"/>
          <c:order val="4"/>
          <c:tx>
            <c:strRef>
              <c:f>'保健所別（令和8年）'!$C$26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'保健所別（令和8年）'!$D$26:$O$26</c:f>
              <c:numCache>
                <c:formatCode>0.00_);[Red]\(0.00\)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0.25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0C-4CF9-B939-0B91515CB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67520"/>
        <c:axId val="1"/>
      </c:lineChart>
      <c:catAx>
        <c:axId val="6389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752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61658518175424"/>
          <c:y val="0.90741032370953634"/>
          <c:w val="0.53638399121678404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性器ヘルペスウイルス感染症（保健所別報告数）</a:t>
            </a:r>
          </a:p>
        </c:rich>
      </c:tx>
      <c:layout>
        <c:manualLayout>
          <c:xMode val="edge"/>
          <c:yMode val="edge"/>
          <c:x val="0.30718995419690182"/>
          <c:y val="1.7361145646267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3425962379702538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'保健所別（令和8年）'!$D$16:$O$16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4-440C-877C-4CCD89BE0476}"/>
            </c:ext>
          </c:extLst>
        </c:ser>
        <c:ser>
          <c:idx val="0"/>
          <c:order val="1"/>
          <c:tx>
            <c:strRef>
              <c:f>'保健所別（令和8年）'!$C$17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'保健所別（令和8年）'!$D$17:$O$17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4-440C-877C-4CCD89BE0476}"/>
            </c:ext>
          </c:extLst>
        </c:ser>
        <c:ser>
          <c:idx val="1"/>
          <c:order val="2"/>
          <c:tx>
            <c:strRef>
              <c:f>'保健所別（令和8年）'!$C$18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'保健所別（令和8年）'!$D$18:$O$18</c:f>
              <c:numCache>
                <c:formatCode>General</c:formatCode>
                <c:ptCount val="12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4-440C-877C-4CCD89BE0476}"/>
            </c:ext>
          </c:extLst>
        </c:ser>
        <c:ser>
          <c:idx val="4"/>
          <c:order val="3"/>
          <c:tx>
            <c:strRef>
              <c:f>'保健所別（令和8年）'!$C$19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'保健所別（令和8年）'!$D$19:$O$19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4-440C-877C-4CCD89BE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70472"/>
        <c:axId val="1"/>
      </c:lineChart>
      <c:catAx>
        <c:axId val="63897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3.110374361099599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704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758211105964693"/>
          <c:y val="0.90278067873094814"/>
          <c:w val="0.48583919166966882"/>
          <c:h val="6.5972648155822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性器ヘルペスウイルス感染症（全国・沖縄県男女別定点あたり報告数）</a:t>
            </a:r>
          </a:p>
        </c:rich>
      </c:tx>
      <c:layout>
        <c:manualLayout>
          <c:xMode val="edge"/>
          <c:yMode val="edge"/>
          <c:x val="0.25446650541231364"/>
          <c:y val="3.628244386118401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89978213507625"/>
          <c:y val="0.14131087780694082"/>
          <c:w val="0.81441394335511985"/>
          <c:h val="0.43714093030037909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'保健所別（令和8年）'!$C$126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'保健所別（令和8年）'!$D$126:$O$126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7-4425-9E84-116E17CC0E71}"/>
            </c:ext>
          </c:extLst>
        </c:ser>
        <c:ser>
          <c:idx val="0"/>
          <c:order val="1"/>
          <c:tx>
            <c:strRef>
              <c:f>'保健所別（令和8年）'!$C$127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'保健所別（令和8年）'!$D$127:$O$127</c:f>
              <c:numCache>
                <c:formatCode>0.00_);[Red]\(0.00\)</c:formatCode>
                <c:ptCount val="12"/>
                <c:pt idx="0">
                  <c:v>0.35</c:v>
                </c:pt>
                <c:pt idx="1">
                  <c:v>0.33</c:v>
                </c:pt>
                <c:pt idx="2">
                  <c:v>0.38</c:v>
                </c:pt>
                <c:pt idx="3">
                  <c:v>0.39</c:v>
                </c:pt>
                <c:pt idx="4">
                  <c:v>0.34</c:v>
                </c:pt>
                <c:pt idx="5">
                  <c:v>0.39</c:v>
                </c:pt>
                <c:pt idx="6">
                  <c:v>0.39</c:v>
                </c:pt>
                <c:pt idx="7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7-4425-9E84-116E17CC0E71}"/>
            </c:ext>
          </c:extLst>
        </c:ser>
        <c:ser>
          <c:idx val="1"/>
          <c:order val="2"/>
          <c:tx>
            <c:strRef>
              <c:f>'保健所別（令和8年）'!$C$226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'保健所別（令和8年）'!$D$226:$O$226</c:f>
              <c:numCache>
                <c:formatCode>0.00_);[Red]\(0.00\)</c:formatCode>
                <c:ptCount val="12"/>
                <c:pt idx="0">
                  <c:v>0.67</c:v>
                </c:pt>
                <c:pt idx="1">
                  <c:v>0.25</c:v>
                </c:pt>
                <c:pt idx="2">
                  <c:v>0.17</c:v>
                </c:pt>
                <c:pt idx="3">
                  <c:v>0.08</c:v>
                </c:pt>
                <c:pt idx="4">
                  <c:v>0.17</c:v>
                </c:pt>
                <c:pt idx="5">
                  <c:v>0.67</c:v>
                </c:pt>
                <c:pt idx="6">
                  <c:v>0.17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7-4425-9E84-116E17CC0E71}"/>
            </c:ext>
          </c:extLst>
        </c:ser>
        <c:ser>
          <c:idx val="4"/>
          <c:order val="3"/>
          <c:tx>
            <c:strRef>
              <c:f>'保健所別（令和8年）'!$C$227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'保健所別（令和8年）'!$D$227:$O$227</c:f>
              <c:numCache>
                <c:formatCode>0.00_);[Red]\(0.00\)</c:formatCode>
                <c:ptCount val="12"/>
                <c:pt idx="0">
                  <c:v>0.56999999999999995</c:v>
                </c:pt>
                <c:pt idx="1">
                  <c:v>0.53</c:v>
                </c:pt>
                <c:pt idx="2">
                  <c:v>0.61</c:v>
                </c:pt>
                <c:pt idx="3">
                  <c:v>0.53</c:v>
                </c:pt>
                <c:pt idx="4">
                  <c:v>0.56000000000000005</c:v>
                </c:pt>
                <c:pt idx="5">
                  <c:v>0.66</c:v>
                </c:pt>
                <c:pt idx="6">
                  <c:v>0.66</c:v>
                </c:pt>
                <c:pt idx="7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B7-4425-9E84-116E17CC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68832"/>
        <c:axId val="1"/>
      </c:lineChart>
      <c:catAx>
        <c:axId val="6389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2309368191721136E-2"/>
              <c:y val="1.628681831437736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88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性器ヘルペスウイルス感染症（沖縄県・年齢別報告数）</a:t>
            </a:r>
          </a:p>
        </c:rich>
      </c:tx>
      <c:layout>
        <c:manualLayout>
          <c:xMode val="edge"/>
          <c:yMode val="edge"/>
          <c:x val="0.28627492151716327"/>
          <c:y val="1.5046296296296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751692391355687E-2"/>
          <c:y val="0.15046332750072905"/>
          <c:w val="0.84444552242330784"/>
          <c:h val="0.7419006999125109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性ﾍﾙ!$AB$4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F-4BF5-8DF8-F5A7A8F656DA}"/>
            </c:ext>
          </c:extLst>
        </c:ser>
        <c:ser>
          <c:idx val="2"/>
          <c:order val="1"/>
          <c:tx>
            <c:strRef>
              <c:f>性ﾍﾙ!$AC$4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F-4BF5-8DF8-F5A7A8F656DA}"/>
            </c:ext>
          </c:extLst>
        </c:ser>
        <c:ser>
          <c:idx val="3"/>
          <c:order val="2"/>
          <c:tx>
            <c:strRef>
              <c:f>性ﾍﾙ!$AD$4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性ﾍﾙ!$AD$5:$AD$16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F-4BF5-8DF8-F5A7A8F656DA}"/>
            </c:ext>
          </c:extLst>
        </c:ser>
        <c:ser>
          <c:idx val="4"/>
          <c:order val="3"/>
          <c:tx>
            <c:strRef>
              <c:f>性ﾍﾙ!$AE$4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性ﾍﾙ!$AE$5:$AE$16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F-4BF5-8DF8-F5A7A8F656DA}"/>
            </c:ext>
          </c:extLst>
        </c:ser>
        <c:ser>
          <c:idx val="5"/>
          <c:order val="4"/>
          <c:tx>
            <c:strRef>
              <c:f>性ﾍﾙ!$AF$4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性ﾍﾙ!$AF$5:$AF$16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F-4BF5-8DF8-F5A7A8F656DA}"/>
            </c:ext>
          </c:extLst>
        </c:ser>
        <c:ser>
          <c:idx val="6"/>
          <c:order val="5"/>
          <c:tx>
            <c:strRef>
              <c:f>性ﾍﾙ!$AG$4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性ﾍﾙ!$AG$5:$AG$16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1F-4BF5-8DF8-F5A7A8F656DA}"/>
            </c:ext>
          </c:extLst>
        </c:ser>
        <c:ser>
          <c:idx val="9"/>
          <c:order val="6"/>
          <c:tx>
            <c:strRef>
              <c:f>性ﾍﾙ!$AH$4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性ﾍﾙ!$AH$5:$AH$16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1F-4BF5-8DF8-F5A7A8F656DA}"/>
            </c:ext>
          </c:extLst>
        </c:ser>
        <c:ser>
          <c:idx val="7"/>
          <c:order val="7"/>
          <c:tx>
            <c:strRef>
              <c:f>性ﾍﾙ!$AI$4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1F-4BF5-8DF8-F5A7A8F656DA}"/>
            </c:ext>
          </c:extLst>
        </c:ser>
        <c:ser>
          <c:idx val="8"/>
          <c:order val="8"/>
          <c:tx>
            <c:strRef>
              <c:f>性ﾍﾙ!$AJ$4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性ﾍﾙ!$AJ$5:$AJ$16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1F-4BF5-8DF8-F5A7A8F656DA}"/>
            </c:ext>
          </c:extLst>
        </c:ser>
        <c:ser>
          <c:idx val="10"/>
          <c:order val="9"/>
          <c:tx>
            <c:strRef>
              <c:f>性ﾍﾙ!$AK$4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性ﾍﾙ!$AK$5:$AK$16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1F-4BF5-8DF8-F5A7A8F656DA}"/>
            </c:ext>
          </c:extLst>
        </c:ser>
        <c:ser>
          <c:idx val="11"/>
          <c:order val="10"/>
          <c:tx>
            <c:strRef>
              <c:f>性ﾍﾙ!$AL$4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性ﾍﾙ!$AL$5:$AL$16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F-4BF5-8DF8-F5A7A8F65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38966536"/>
        <c:axId val="1"/>
      </c:barChart>
      <c:catAx>
        <c:axId val="638966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4.9768518518518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6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590523733552909"/>
          <c:y val="4.9768518518518517E-2"/>
          <c:w val="7.1895562074348551E-2"/>
          <c:h val="0.8368084718576844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性器ヘルペスウイルス感染症（沖縄県・男女別報告数）</a:t>
            </a:r>
          </a:p>
        </c:rich>
      </c:tx>
      <c:layout>
        <c:manualLayout>
          <c:xMode val="edge"/>
          <c:yMode val="edge"/>
          <c:x val="0.32374768840169488"/>
          <c:y val="1.59188638005615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789431808828776"/>
          <c:w val="0.80653697729904172"/>
          <c:h val="0.4414749375840214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'保健所別（令和8年）'!$D$220:$O$220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8</c:v>
                </c:pt>
                <c:pt idx="6">
                  <c:v>2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F-42E5-A14A-7943F4E20285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'保健所別（令和8年）'!$D$120:$O$120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F-42E5-A14A-7943F4E2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50603720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'保健所別（令和8年）'!$D$226:$O$226</c:f>
              <c:numCache>
                <c:formatCode>0.00_);[Red]\(0.00\)</c:formatCode>
                <c:ptCount val="12"/>
                <c:pt idx="0">
                  <c:v>0.67</c:v>
                </c:pt>
                <c:pt idx="1">
                  <c:v>0.25</c:v>
                </c:pt>
                <c:pt idx="2">
                  <c:v>0.17</c:v>
                </c:pt>
                <c:pt idx="3">
                  <c:v>0.08</c:v>
                </c:pt>
                <c:pt idx="4">
                  <c:v>0.17</c:v>
                </c:pt>
                <c:pt idx="5">
                  <c:v>0.67</c:v>
                </c:pt>
                <c:pt idx="6">
                  <c:v>0.17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F-42E5-A14A-7943F4E20285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'保健所別（令和8年）'!$D$126:$O$126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F-42E5-A14A-7943F4E2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0603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7.9302969481755956E-2"/>
              <c:y val="5.03783368542346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37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4.7495038729914861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3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性器ヘルペスウイルス感染症（沖縄県定点あたり報告数：過去5年分）</a:t>
            </a:r>
          </a:p>
        </c:rich>
      </c:tx>
      <c:layout>
        <c:manualLayout>
          <c:xMode val="edge"/>
          <c:yMode val="edge"/>
          <c:x val="0.24052314561597235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02098022060961E-2"/>
          <c:y val="0.11111147564887722"/>
          <c:w val="0.93333452478365597"/>
          <c:h val="0.67014116123169365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'総合（令和8年）'!$V$265</c:f>
              <c:strCache>
                <c:ptCount val="1"/>
                <c:pt idx="0">
                  <c:v>2022年</c:v>
                </c:pt>
              </c:strCache>
            </c:strRef>
          </c:tx>
          <c:spPr>
            <a:ln>
              <a:solidFill>
                <a:srgbClr val="AAC47E"/>
              </a:solidFill>
            </a:ln>
          </c:spPr>
          <c:marker>
            <c:symbol val="circle"/>
            <c:size val="5"/>
            <c:spPr>
              <a:solidFill>
                <a:srgbClr val="AAC47E"/>
              </a:solidFill>
              <a:ln>
                <a:solidFill>
                  <a:srgbClr val="AAC47E"/>
                </a:solidFill>
              </a:ln>
            </c:spPr>
          </c:marker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'総合（令和8年）'!$W$265:$AH$265</c:f>
              <c:numCache>
                <c:formatCode>0.00_ </c:formatCode>
                <c:ptCount val="12"/>
                <c:pt idx="0">
                  <c:v>0.33</c:v>
                </c:pt>
                <c:pt idx="1">
                  <c:v>0.57999999999999996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0.42</c:v>
                </c:pt>
                <c:pt idx="6">
                  <c:v>0.42</c:v>
                </c:pt>
                <c:pt idx="7">
                  <c:v>0.33</c:v>
                </c:pt>
                <c:pt idx="8">
                  <c:v>0.17</c:v>
                </c:pt>
                <c:pt idx="9">
                  <c:v>0.5</c:v>
                </c:pt>
                <c:pt idx="10">
                  <c:v>0.75</c:v>
                </c:pt>
                <c:pt idx="1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0F-42C1-B6FA-DE16F5DDB6A4}"/>
            </c:ext>
          </c:extLst>
        </c:ser>
        <c:ser>
          <c:idx val="14"/>
          <c:order val="14"/>
          <c:tx>
            <c:strRef>
              <c:f>'総合（令和8年）'!$V$266</c:f>
              <c:strCache>
                <c:ptCount val="1"/>
                <c:pt idx="0">
                  <c:v>2023年</c:v>
                </c:pt>
              </c:strCache>
            </c:strRef>
          </c:tx>
          <c:spPr>
            <a:ln>
              <a:solidFill>
                <a:srgbClr val="9785B0"/>
              </a:solidFill>
            </a:ln>
          </c:spPr>
          <c:marker>
            <c:symbol val="x"/>
            <c:size val="7"/>
            <c:spPr>
              <a:noFill/>
              <a:ln>
                <a:solidFill>
                  <a:srgbClr val="9785B0"/>
                </a:solidFill>
              </a:ln>
            </c:spPr>
          </c:marker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'総合（令和8年）'!$W$266:$AH$266</c:f>
              <c:numCache>
                <c:formatCode>0.00_ </c:formatCode>
                <c:ptCount val="12"/>
                <c:pt idx="0">
                  <c:v>0.67</c:v>
                </c:pt>
                <c:pt idx="1">
                  <c:v>0.33</c:v>
                </c:pt>
                <c:pt idx="2">
                  <c:v>0.75</c:v>
                </c:pt>
                <c:pt idx="3">
                  <c:v>0.83</c:v>
                </c:pt>
                <c:pt idx="4">
                  <c:v>0.5</c:v>
                </c:pt>
                <c:pt idx="5">
                  <c:v>1.25</c:v>
                </c:pt>
                <c:pt idx="6">
                  <c:v>0.42</c:v>
                </c:pt>
                <c:pt idx="7">
                  <c:v>0.75</c:v>
                </c:pt>
                <c:pt idx="8">
                  <c:v>1</c:v>
                </c:pt>
                <c:pt idx="9">
                  <c:v>0.67</c:v>
                </c:pt>
                <c:pt idx="10">
                  <c:v>0.33</c:v>
                </c:pt>
                <c:pt idx="1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0F-42C1-B6FA-DE16F5DDB6A4}"/>
            </c:ext>
          </c:extLst>
        </c:ser>
        <c:ser>
          <c:idx val="15"/>
          <c:order val="15"/>
          <c:tx>
            <c:strRef>
              <c:f>'総合（令和8年）'!$V$267</c:f>
              <c:strCache>
                <c:ptCount val="1"/>
                <c:pt idx="0">
                  <c:v>2024年</c:v>
                </c:pt>
              </c:strCache>
            </c:strRef>
          </c:tx>
          <c:spPr>
            <a:ln>
              <a:solidFill>
                <a:srgbClr val="77B7CD"/>
              </a:solidFill>
            </a:ln>
          </c:spPr>
          <c:marker>
            <c:spPr>
              <a:noFill/>
              <a:ln>
                <a:solidFill>
                  <a:srgbClr val="77B7CD"/>
                </a:solidFill>
              </a:ln>
            </c:spPr>
          </c:marker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'総合（令和8年）'!$W$267:$AH$267</c:f>
              <c:numCache>
                <c:formatCode>0.00_ </c:formatCode>
                <c:ptCount val="12"/>
                <c:pt idx="0">
                  <c:v>0.42</c:v>
                </c:pt>
                <c:pt idx="1">
                  <c:v>0.5</c:v>
                </c:pt>
                <c:pt idx="2">
                  <c:v>0.17</c:v>
                </c:pt>
                <c:pt idx="3">
                  <c:v>0.5</c:v>
                </c:pt>
                <c:pt idx="4">
                  <c:v>0.42</c:v>
                </c:pt>
                <c:pt idx="5">
                  <c:v>0.5</c:v>
                </c:pt>
                <c:pt idx="6">
                  <c:v>0.08</c:v>
                </c:pt>
                <c:pt idx="7">
                  <c:v>0.33</c:v>
                </c:pt>
                <c:pt idx="8">
                  <c:v>0.75</c:v>
                </c:pt>
                <c:pt idx="9">
                  <c:v>0.33</c:v>
                </c:pt>
                <c:pt idx="10">
                  <c:v>0.42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0F-42C1-B6FA-DE16F5DDB6A4}"/>
            </c:ext>
          </c:extLst>
        </c:ser>
        <c:ser>
          <c:idx val="16"/>
          <c:order val="16"/>
          <c:tx>
            <c:strRef>
              <c:f>'総合（令和8年）'!$V$268</c:f>
              <c:strCache>
                <c:ptCount val="1"/>
                <c:pt idx="0">
                  <c:v>2025年</c:v>
                </c:pt>
              </c:strCache>
            </c:strRef>
          </c:tx>
          <c:spPr>
            <a:ln>
              <a:solidFill>
                <a:srgbClr val="F6A573"/>
              </a:solidFill>
            </a:ln>
          </c:spPr>
          <c:marker>
            <c:symbol val="square"/>
            <c:size val="5"/>
            <c:spPr>
              <a:solidFill>
                <a:srgbClr val="F6A573"/>
              </a:solidFill>
              <a:ln>
                <a:solidFill>
                  <a:srgbClr val="F6A573"/>
                </a:solidFill>
              </a:ln>
            </c:spPr>
          </c:marker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'総合（令和8年）'!$W$268:$AH$268</c:f>
              <c:numCache>
                <c:formatCode>0.00_ </c:formatCode>
                <c:ptCount val="12"/>
                <c:pt idx="0">
                  <c:v>0.42</c:v>
                </c:pt>
                <c:pt idx="1">
                  <c:v>0.75</c:v>
                </c:pt>
                <c:pt idx="2">
                  <c:v>0.75</c:v>
                </c:pt>
                <c:pt idx="3">
                  <c:v>0.42</c:v>
                </c:pt>
                <c:pt idx="4">
                  <c:v>0.08</c:v>
                </c:pt>
                <c:pt idx="5">
                  <c:v>0.5</c:v>
                </c:pt>
                <c:pt idx="6">
                  <c:v>0.17</c:v>
                </c:pt>
                <c:pt idx="7">
                  <c:v>0.33</c:v>
                </c:pt>
                <c:pt idx="8">
                  <c:v>0.08</c:v>
                </c:pt>
                <c:pt idx="9">
                  <c:v>0.17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0F-42C1-B6FA-DE16F5DDB6A4}"/>
            </c:ext>
          </c:extLst>
        </c:ser>
        <c:ser>
          <c:idx val="17"/>
          <c:order val="17"/>
          <c:tx>
            <c:strRef>
              <c:f>'総合（令和8年）'!$V$269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  <c:spPr>
              <a:solidFill>
                <a:srgbClr val="B0BFD8"/>
              </a:solidFill>
              <a:ln>
                <a:solidFill>
                  <a:srgbClr val="B0BFD8"/>
                </a:solidFill>
              </a:ln>
            </c:spPr>
          </c:marker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'総合（令和8年）'!$W$269:$AH$269</c:f>
              <c:numCache>
                <c:formatCode>0.00_ 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0.25</c:v>
                </c:pt>
                <c:pt idx="7">
                  <c:v>0.5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0F-42C1-B6FA-DE16F5DDB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5360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'総合（令和8年）'!$V$252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chemeClr val="accent6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'総合（令和8年）'!$W$252:$AH$252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0.16666666666666666</c:v>
                      </c:pt>
                      <c:pt idx="1">
                        <c:v>8.3333333333333329E-2</c:v>
                      </c:pt>
                      <c:pt idx="2">
                        <c:v>0.16666666666666666</c:v>
                      </c:pt>
                      <c:pt idx="3">
                        <c:v>0.25</c:v>
                      </c:pt>
                      <c:pt idx="4">
                        <c:v>0.33333333333333331</c:v>
                      </c:pt>
                      <c:pt idx="5">
                        <c:v>0.25</c:v>
                      </c:pt>
                      <c:pt idx="6">
                        <c:v>8.3333333333333329E-2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0.33333333333333331</c:v>
                      </c:pt>
                      <c:pt idx="10">
                        <c:v>0.33333333333333331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CC3-48A6-BE6B-AA107BB5B58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'総合（令和8年）'!$V$253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'総合（令和8年）'!$W$253:$AH$253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</c:v>
                      </c:pt>
                      <c:pt idx="3">
                        <c:v>0.25</c:v>
                      </c:pt>
                      <c:pt idx="4">
                        <c:v>0.33333333333333331</c:v>
                      </c:pt>
                      <c:pt idx="5">
                        <c:v>0.41666666666666669</c:v>
                      </c:pt>
                      <c:pt idx="6">
                        <c:v>8.3333333333333329E-2</c:v>
                      </c:pt>
                      <c:pt idx="7">
                        <c:v>8.3333333333333329E-2</c:v>
                      </c:pt>
                      <c:pt idx="8">
                        <c:v>8.3333333333333329E-2</c:v>
                      </c:pt>
                      <c:pt idx="9">
                        <c:v>0.25</c:v>
                      </c:pt>
                      <c:pt idx="10">
                        <c:v>8.3333333333333329E-2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CC3-48A6-BE6B-AA107BB5B58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'総合（令和8年）'!$V$254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'総合（令和8年）'!$W$254:$AH$254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8.3333333333333329E-2</c:v>
                      </c:pt>
                      <c:pt idx="1">
                        <c:v>0.33333333333333331</c:v>
                      </c:pt>
                      <c:pt idx="2">
                        <c:v>0.41666666666666669</c:v>
                      </c:pt>
                      <c:pt idx="3">
                        <c:v>8.3333333333333329E-2</c:v>
                      </c:pt>
                      <c:pt idx="4">
                        <c:v>0</c:v>
                      </c:pt>
                      <c:pt idx="5">
                        <c:v>0.41666666666666669</c:v>
                      </c:pt>
                      <c:pt idx="6">
                        <c:v>8.3333333333333329E-2</c:v>
                      </c:pt>
                      <c:pt idx="7">
                        <c:v>0.66666666666666663</c:v>
                      </c:pt>
                      <c:pt idx="8">
                        <c:v>0.25</c:v>
                      </c:pt>
                      <c:pt idx="9">
                        <c:v>0.41666666666666669</c:v>
                      </c:pt>
                      <c:pt idx="10">
                        <c:v>0.5</c:v>
                      </c:pt>
                      <c:pt idx="11">
                        <c:v>0.41666666666666669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CC3-48A6-BE6B-AA107BB5B581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'総合（令和8年）'!$V$255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'総合（令和8年）'!$W$255:$AH$255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0.41666666666666669</c:v>
                      </c:pt>
                      <c:pt idx="1">
                        <c:v>0.16666666666666666</c:v>
                      </c:pt>
                      <c:pt idx="2">
                        <c:v>0.33333333333333331</c:v>
                      </c:pt>
                      <c:pt idx="3">
                        <c:v>0.58333333333333337</c:v>
                      </c:pt>
                      <c:pt idx="4">
                        <c:v>0.58333333333333337</c:v>
                      </c:pt>
                      <c:pt idx="5">
                        <c:v>0.25</c:v>
                      </c:pt>
                      <c:pt idx="6">
                        <c:v>0.25</c:v>
                      </c:pt>
                      <c:pt idx="7">
                        <c:v>0.66666666666666663</c:v>
                      </c:pt>
                      <c:pt idx="8">
                        <c:v>0.5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CC3-48A6-BE6B-AA107BB5B581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'総合（令和8年）'!$V$256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'総合（令和8年）'!$W$256:$AH$256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0.75</c:v>
                      </c:pt>
                      <c:pt idx="1">
                        <c:v>0.41666666666666669</c:v>
                      </c:pt>
                      <c:pt idx="2">
                        <c:v>0.75</c:v>
                      </c:pt>
                      <c:pt idx="3">
                        <c:v>0.58333333333333337</c:v>
                      </c:pt>
                      <c:pt idx="4">
                        <c:v>0.58333333333333337</c:v>
                      </c:pt>
                      <c:pt idx="5">
                        <c:v>0.33333333333333331</c:v>
                      </c:pt>
                      <c:pt idx="6">
                        <c:v>8.3333333333333329E-2</c:v>
                      </c:pt>
                      <c:pt idx="7">
                        <c:v>0.41666666666666669</c:v>
                      </c:pt>
                      <c:pt idx="8">
                        <c:v>0.41666666666666669</c:v>
                      </c:pt>
                      <c:pt idx="9">
                        <c:v>0.41666666666666669</c:v>
                      </c:pt>
                      <c:pt idx="10">
                        <c:v>0.33333333333333331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CC3-48A6-BE6B-AA107BB5B581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'総合（令和8年）'!$V$257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'総合（令和8年）'!$W$257:$AH$257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0.75</c:v>
                      </c:pt>
                      <c:pt idx="1">
                        <c:v>0.41666666666666669</c:v>
                      </c:pt>
                      <c:pt idx="2">
                        <c:v>0.25</c:v>
                      </c:pt>
                      <c:pt idx="3">
                        <c:v>0.33333333333333331</c:v>
                      </c:pt>
                      <c:pt idx="4">
                        <c:v>0.25</c:v>
                      </c:pt>
                      <c:pt idx="5">
                        <c:v>0.33333333333333331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0.36363636363636365</c:v>
                      </c:pt>
                      <c:pt idx="9">
                        <c:v>0.18</c:v>
                      </c:pt>
                      <c:pt idx="10">
                        <c:v>0</c:v>
                      </c:pt>
                      <c:pt idx="11">
                        <c:v>0.36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A0F-42C1-B6FA-DE16F5DDB6A4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'総合（令和8年）'!$V$258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'総合（令和8年）'!$W$258:$AH$258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0.18</c:v>
                      </c:pt>
                      <c:pt idx="1">
                        <c:v>0</c:v>
                      </c:pt>
                      <c:pt idx="2">
                        <c:v>0.18</c:v>
                      </c:pt>
                      <c:pt idx="3">
                        <c:v>0.08</c:v>
                      </c:pt>
                      <c:pt idx="4">
                        <c:v>0.57999999999999996</c:v>
                      </c:pt>
                      <c:pt idx="5">
                        <c:v>0.83</c:v>
                      </c:pt>
                      <c:pt idx="6">
                        <c:v>0.08</c:v>
                      </c:pt>
                      <c:pt idx="7">
                        <c:v>0.25</c:v>
                      </c:pt>
                      <c:pt idx="8">
                        <c:v>0.5</c:v>
                      </c:pt>
                      <c:pt idx="9">
                        <c:v>0.17</c:v>
                      </c:pt>
                      <c:pt idx="10">
                        <c:v>0.5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A0F-42C1-B6FA-DE16F5DDB6A4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'総合（令和8年）'!$V$259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'総合（令和8年）'!$W$259:$AH$259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</c:v>
                      </c:pt>
                      <c:pt idx="1">
                        <c:v>0.08</c:v>
                      </c:pt>
                      <c:pt idx="2">
                        <c:v>0.08</c:v>
                      </c:pt>
                      <c:pt idx="3">
                        <c:v>0.33</c:v>
                      </c:pt>
                      <c:pt idx="4">
                        <c:v>0.33</c:v>
                      </c:pt>
                      <c:pt idx="5">
                        <c:v>0.33</c:v>
                      </c:pt>
                      <c:pt idx="6">
                        <c:v>0.25</c:v>
                      </c:pt>
                      <c:pt idx="7">
                        <c:v>0.08</c:v>
                      </c:pt>
                      <c:pt idx="8">
                        <c:v>0</c:v>
                      </c:pt>
                      <c:pt idx="9">
                        <c:v>0.09</c:v>
                      </c:pt>
                      <c:pt idx="10">
                        <c:v>0.09</c:v>
                      </c:pt>
                      <c:pt idx="11">
                        <c:v>0.09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A0F-42C1-B6FA-DE16F5DDB6A4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'総合（令和8年）'!$V$260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'総合（令和8年）'!$W$260:$AH$260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0.09</c:v>
                      </c:pt>
                      <c:pt idx="1">
                        <c:v>0.25</c:v>
                      </c:pt>
                      <c:pt idx="2">
                        <c:v>0.25</c:v>
                      </c:pt>
                      <c:pt idx="3">
                        <c:v>0.3</c:v>
                      </c:pt>
                      <c:pt idx="4">
                        <c:v>0.3</c:v>
                      </c:pt>
                      <c:pt idx="5">
                        <c:v>0.75</c:v>
                      </c:pt>
                      <c:pt idx="6">
                        <c:v>0.5</c:v>
                      </c:pt>
                      <c:pt idx="7">
                        <c:v>0.5</c:v>
                      </c:pt>
                      <c:pt idx="8">
                        <c:v>0.57999999999999996</c:v>
                      </c:pt>
                      <c:pt idx="9">
                        <c:v>0.25</c:v>
                      </c:pt>
                      <c:pt idx="10">
                        <c:v>0.92</c:v>
                      </c:pt>
                      <c:pt idx="11">
                        <c:v>0.67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A0F-42C1-B6FA-DE16F5DDB6A4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'総合（令和8年）'!$V$261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'総合（令和8年）'!$W$261:$AH$261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0.92</c:v>
                      </c:pt>
                      <c:pt idx="2">
                        <c:v>0.57999999999999996</c:v>
                      </c:pt>
                      <c:pt idx="3">
                        <c:v>0.57999999999999996</c:v>
                      </c:pt>
                      <c:pt idx="4">
                        <c:v>0.75</c:v>
                      </c:pt>
                      <c:pt idx="5">
                        <c:v>0.75</c:v>
                      </c:pt>
                      <c:pt idx="6">
                        <c:v>1.17</c:v>
                      </c:pt>
                      <c:pt idx="7">
                        <c:v>0.57999999999999996</c:v>
                      </c:pt>
                      <c:pt idx="8">
                        <c:v>0.92</c:v>
                      </c:pt>
                      <c:pt idx="9">
                        <c:v>1.08</c:v>
                      </c:pt>
                      <c:pt idx="10">
                        <c:v>0.75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A0F-42C1-B6FA-DE16F5DDB6A4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'総合（令和8年）'!$V$262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'総合（令和8年）'!$W$262:$AH$262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</c:v>
                      </c:pt>
                      <c:pt idx="1">
                        <c:v>0.57999999999999996</c:v>
                      </c:pt>
                      <c:pt idx="2">
                        <c:v>0.75</c:v>
                      </c:pt>
                      <c:pt idx="3">
                        <c:v>0.67</c:v>
                      </c:pt>
                      <c:pt idx="4">
                        <c:v>0.83</c:v>
                      </c:pt>
                      <c:pt idx="5">
                        <c:v>0.75</c:v>
                      </c:pt>
                      <c:pt idx="6">
                        <c:v>0.75</c:v>
                      </c:pt>
                      <c:pt idx="7">
                        <c:v>0.42</c:v>
                      </c:pt>
                      <c:pt idx="8">
                        <c:v>0.75</c:v>
                      </c:pt>
                      <c:pt idx="9">
                        <c:v>0.83</c:v>
                      </c:pt>
                      <c:pt idx="10">
                        <c:v>0.57999999999999996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A0F-42C1-B6FA-DE16F5DDB6A4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'総合（令和8年）'!$V$263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'総合（令和8年）'!$W$263:$AH$263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</c:v>
                      </c:pt>
                      <c:pt idx="1">
                        <c:v>0.67</c:v>
                      </c:pt>
                      <c:pt idx="2">
                        <c:v>0.75</c:v>
                      </c:pt>
                      <c:pt idx="3">
                        <c:v>0.73</c:v>
                      </c:pt>
                      <c:pt idx="4">
                        <c:v>0</c:v>
                      </c:pt>
                      <c:pt idx="5">
                        <c:v>0.64</c:v>
                      </c:pt>
                      <c:pt idx="6">
                        <c:v>0.83</c:v>
                      </c:pt>
                      <c:pt idx="7">
                        <c:v>0.67</c:v>
                      </c:pt>
                      <c:pt idx="8">
                        <c:v>1.67</c:v>
                      </c:pt>
                      <c:pt idx="9">
                        <c:v>1.08</c:v>
                      </c:pt>
                      <c:pt idx="10">
                        <c:v>1.17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A0F-42C1-B6FA-DE16F5DDB6A4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'総合（令和8年）'!$V$264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'総合（令和8年）'!$W$264:$AH$264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0.33</c:v>
                      </c:pt>
                      <c:pt idx="2">
                        <c:v>0.83</c:v>
                      </c:pt>
                      <c:pt idx="3">
                        <c:v>0.42</c:v>
                      </c:pt>
                      <c:pt idx="4">
                        <c:v>0.67</c:v>
                      </c:pt>
                      <c:pt idx="5">
                        <c:v>0.42</c:v>
                      </c:pt>
                      <c:pt idx="6">
                        <c:v>0.42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0.67</c:v>
                      </c:pt>
                      <c:pt idx="10">
                        <c:v>0.42</c:v>
                      </c:pt>
                      <c:pt idx="11">
                        <c:v>0.67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A0F-42C1-B6FA-DE16F5DDB6A4}"/>
                  </c:ext>
                </c:extLst>
              </c15:ser>
            </c15:filteredLineSeries>
          </c:ext>
        </c:extLst>
      </c:lineChart>
      <c:catAx>
        <c:axId val="65060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3.8803865113191129E-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53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229275239677608"/>
          <c:y val="0.89236402741324006"/>
          <c:w val="0.58096859193676231"/>
          <c:h val="7.596806049297376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  定点あたり報告数の年次推移</a:t>
            </a:r>
          </a:p>
        </c:rich>
      </c:tx>
      <c:layout>
        <c:manualLayout>
          <c:xMode val="edge"/>
          <c:yMode val="edge"/>
          <c:x val="0.28888925533522969"/>
          <c:y val="1.0416540037758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458338278328038"/>
          <c:w val="0.93298481463886329"/>
          <c:h val="0.69560403907844848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年次別!$G$195:$G$338</c:f>
              <c:numCache>
                <c:formatCode>General</c:formatCode>
                <c:ptCount val="144"/>
                <c:pt idx="0">
                  <c:v>0.18</c:v>
                </c:pt>
                <c:pt idx="1">
                  <c:v>0</c:v>
                </c:pt>
                <c:pt idx="2">
                  <c:v>0.18</c:v>
                </c:pt>
                <c:pt idx="3">
                  <c:v>0.08</c:v>
                </c:pt>
                <c:pt idx="4">
                  <c:v>0.57999999999999996</c:v>
                </c:pt>
                <c:pt idx="5">
                  <c:v>0.83</c:v>
                </c:pt>
                <c:pt idx="6">
                  <c:v>0.08</c:v>
                </c:pt>
                <c:pt idx="7">
                  <c:v>0.25</c:v>
                </c:pt>
                <c:pt idx="8">
                  <c:v>0.5</c:v>
                </c:pt>
                <c:pt idx="9">
                  <c:v>0.17</c:v>
                </c:pt>
                <c:pt idx="10">
                  <c:v>0.5</c:v>
                </c:pt>
                <c:pt idx="11">
                  <c:v>0.25</c:v>
                </c:pt>
                <c:pt idx="12">
                  <c:v>0.42</c:v>
                </c:pt>
                <c:pt idx="13">
                  <c:v>0.08</c:v>
                </c:pt>
                <c:pt idx="14">
                  <c:v>0.08</c:v>
                </c:pt>
                <c:pt idx="15">
                  <c:v>0.33</c:v>
                </c:pt>
                <c:pt idx="16">
                  <c:v>0.33</c:v>
                </c:pt>
                <c:pt idx="17">
                  <c:v>0.33</c:v>
                </c:pt>
                <c:pt idx="18">
                  <c:v>0.25</c:v>
                </c:pt>
                <c:pt idx="19">
                  <c:v>0.08</c:v>
                </c:pt>
                <c:pt idx="20">
                  <c:v>0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0.25</c:v>
                </c:pt>
                <c:pt idx="26">
                  <c:v>0.25</c:v>
                </c:pt>
                <c:pt idx="27">
                  <c:v>0.3</c:v>
                </c:pt>
                <c:pt idx="28">
                  <c:v>0.3</c:v>
                </c:pt>
                <c:pt idx="29">
                  <c:v>0.75</c:v>
                </c:pt>
                <c:pt idx="30">
                  <c:v>0.5</c:v>
                </c:pt>
                <c:pt idx="31">
                  <c:v>0.5</c:v>
                </c:pt>
                <c:pt idx="32">
                  <c:v>0.57999999999999996</c:v>
                </c:pt>
                <c:pt idx="33">
                  <c:v>0.25</c:v>
                </c:pt>
                <c:pt idx="34">
                  <c:v>0.92</c:v>
                </c:pt>
                <c:pt idx="35">
                  <c:v>0.67</c:v>
                </c:pt>
                <c:pt idx="36">
                  <c:v>0.5</c:v>
                </c:pt>
                <c:pt idx="37">
                  <c:v>0.92</c:v>
                </c:pt>
                <c:pt idx="38">
                  <c:v>0.57999999999999996</c:v>
                </c:pt>
                <c:pt idx="39">
                  <c:v>0.57999999999999996</c:v>
                </c:pt>
                <c:pt idx="40">
                  <c:v>0.75</c:v>
                </c:pt>
                <c:pt idx="41">
                  <c:v>0.75</c:v>
                </c:pt>
                <c:pt idx="42">
                  <c:v>1.17</c:v>
                </c:pt>
                <c:pt idx="43">
                  <c:v>0.57999999999999996</c:v>
                </c:pt>
                <c:pt idx="44">
                  <c:v>0.92</c:v>
                </c:pt>
                <c:pt idx="45">
                  <c:v>1.08</c:v>
                </c:pt>
                <c:pt idx="46">
                  <c:v>0.75</c:v>
                </c:pt>
                <c:pt idx="47" formatCode="0.00">
                  <c:v>0.5</c:v>
                </c:pt>
                <c:pt idx="48" formatCode="0.00">
                  <c:v>0.33</c:v>
                </c:pt>
                <c:pt idx="49" formatCode="0.00">
                  <c:v>0.57999999999999996</c:v>
                </c:pt>
                <c:pt idx="50" formatCode="0.00">
                  <c:v>0.75</c:v>
                </c:pt>
                <c:pt idx="51" formatCode="0.00">
                  <c:v>0.67</c:v>
                </c:pt>
                <c:pt idx="52" formatCode="0.00">
                  <c:v>0.83</c:v>
                </c:pt>
                <c:pt idx="53" formatCode="0.00">
                  <c:v>0.75</c:v>
                </c:pt>
                <c:pt idx="54" formatCode="0.00">
                  <c:v>0.75</c:v>
                </c:pt>
                <c:pt idx="55" formatCode="0.00">
                  <c:v>0.42</c:v>
                </c:pt>
                <c:pt idx="56" formatCode="0.00">
                  <c:v>0.75</c:v>
                </c:pt>
                <c:pt idx="57" formatCode="0.00">
                  <c:v>0.83</c:v>
                </c:pt>
                <c:pt idx="58" formatCode="0.00">
                  <c:v>0.57999999999999996</c:v>
                </c:pt>
                <c:pt idx="59" formatCode="0.00">
                  <c:v>0.42</c:v>
                </c:pt>
                <c:pt idx="60" formatCode="0.00">
                  <c:v>1</c:v>
                </c:pt>
                <c:pt idx="61" formatCode="0.00">
                  <c:v>0.67</c:v>
                </c:pt>
                <c:pt idx="62" formatCode="0.00">
                  <c:v>0.75</c:v>
                </c:pt>
                <c:pt idx="63" formatCode="0.00">
                  <c:v>0.73</c:v>
                </c:pt>
                <c:pt idx="64" formatCode="0.00">
                  <c:v>0</c:v>
                </c:pt>
                <c:pt idx="65" formatCode="0.00">
                  <c:v>0.64</c:v>
                </c:pt>
                <c:pt idx="66" formatCode="0.00">
                  <c:v>0.83</c:v>
                </c:pt>
                <c:pt idx="67" formatCode="0.00">
                  <c:v>0.67</c:v>
                </c:pt>
                <c:pt idx="68" formatCode="0.00">
                  <c:v>1.67</c:v>
                </c:pt>
                <c:pt idx="69" formatCode="0.00">
                  <c:v>1.08</c:v>
                </c:pt>
                <c:pt idx="70" formatCode="0.00">
                  <c:v>1.17</c:v>
                </c:pt>
                <c:pt idx="71" formatCode="0.00">
                  <c:v>1.08</c:v>
                </c:pt>
                <c:pt idx="72" formatCode="0.00">
                  <c:v>0.5</c:v>
                </c:pt>
                <c:pt idx="73" formatCode="0.00">
                  <c:v>0.33</c:v>
                </c:pt>
                <c:pt idx="74" formatCode="0.00">
                  <c:v>0.83</c:v>
                </c:pt>
                <c:pt idx="75" formatCode="0.00">
                  <c:v>0.42</c:v>
                </c:pt>
                <c:pt idx="76" formatCode="0.00">
                  <c:v>0.67</c:v>
                </c:pt>
                <c:pt idx="77" formatCode="0.00">
                  <c:v>0.42</c:v>
                </c:pt>
                <c:pt idx="78" formatCode="0.00">
                  <c:v>0.42</c:v>
                </c:pt>
                <c:pt idx="79" formatCode="0.00">
                  <c:v>0.25</c:v>
                </c:pt>
                <c:pt idx="80" formatCode="0.00">
                  <c:v>0.17</c:v>
                </c:pt>
                <c:pt idx="81" formatCode="0.00">
                  <c:v>0.67</c:v>
                </c:pt>
                <c:pt idx="82" formatCode="0.00">
                  <c:v>0.42</c:v>
                </c:pt>
                <c:pt idx="83" formatCode="0.00">
                  <c:v>0.67</c:v>
                </c:pt>
                <c:pt idx="84" formatCode="0.00">
                  <c:v>0.33</c:v>
                </c:pt>
                <c:pt idx="85" formatCode="0.00">
                  <c:v>0.57999999999999996</c:v>
                </c:pt>
                <c:pt idx="86" formatCode="0.00">
                  <c:v>0.17</c:v>
                </c:pt>
                <c:pt idx="87" formatCode="0.00">
                  <c:v>0.33</c:v>
                </c:pt>
                <c:pt idx="88" formatCode="0.00">
                  <c:v>0.25</c:v>
                </c:pt>
                <c:pt idx="89" formatCode="0.00">
                  <c:v>0.42</c:v>
                </c:pt>
                <c:pt idx="90" formatCode="0.00">
                  <c:v>0.42</c:v>
                </c:pt>
                <c:pt idx="91" formatCode="0.00">
                  <c:v>0.33</c:v>
                </c:pt>
                <c:pt idx="92" formatCode="0.00">
                  <c:v>0.17</c:v>
                </c:pt>
                <c:pt idx="93" formatCode="0.00">
                  <c:v>0.5</c:v>
                </c:pt>
                <c:pt idx="94" formatCode="0.00">
                  <c:v>0.75</c:v>
                </c:pt>
                <c:pt idx="95" formatCode="0.00">
                  <c:v>0.67</c:v>
                </c:pt>
                <c:pt idx="96" formatCode="0.00">
                  <c:v>0.67</c:v>
                </c:pt>
                <c:pt idx="97" formatCode="0.00">
                  <c:v>0.33</c:v>
                </c:pt>
                <c:pt idx="98" formatCode="0.00">
                  <c:v>0.75</c:v>
                </c:pt>
                <c:pt idx="99" formatCode="0.00">
                  <c:v>0.83</c:v>
                </c:pt>
                <c:pt idx="100" formatCode="0.00">
                  <c:v>0.5</c:v>
                </c:pt>
                <c:pt idx="101" formatCode="0.00">
                  <c:v>1.25</c:v>
                </c:pt>
                <c:pt idx="102" formatCode="0.00">
                  <c:v>0.42</c:v>
                </c:pt>
                <c:pt idx="103" formatCode="0.00">
                  <c:v>0.75</c:v>
                </c:pt>
                <c:pt idx="104" formatCode="0.00">
                  <c:v>1</c:v>
                </c:pt>
                <c:pt idx="105" formatCode="0.00">
                  <c:v>0.67</c:v>
                </c:pt>
                <c:pt idx="106" formatCode="0.00">
                  <c:v>0.33</c:v>
                </c:pt>
                <c:pt idx="107" formatCode="0.00">
                  <c:v>0.57999999999999996</c:v>
                </c:pt>
                <c:pt idx="108" formatCode="0.00">
                  <c:v>0.42</c:v>
                </c:pt>
                <c:pt idx="109" formatCode="0.00">
                  <c:v>0.5</c:v>
                </c:pt>
                <c:pt idx="110" formatCode="0.00">
                  <c:v>0.17</c:v>
                </c:pt>
                <c:pt idx="111" formatCode="0.00">
                  <c:v>0.5</c:v>
                </c:pt>
                <c:pt idx="112" formatCode="0.00">
                  <c:v>0.42</c:v>
                </c:pt>
                <c:pt idx="113" formatCode="0.00">
                  <c:v>0.5</c:v>
                </c:pt>
                <c:pt idx="114" formatCode="0.00">
                  <c:v>0.08</c:v>
                </c:pt>
                <c:pt idx="115" formatCode="0.00">
                  <c:v>0.33</c:v>
                </c:pt>
                <c:pt idx="116" formatCode="0.00">
                  <c:v>0.75</c:v>
                </c:pt>
                <c:pt idx="117" formatCode="0.00">
                  <c:v>0.33</c:v>
                </c:pt>
                <c:pt idx="118" formatCode="0.00">
                  <c:v>0.42</c:v>
                </c:pt>
                <c:pt idx="119" formatCode="0.00">
                  <c:v>0.75</c:v>
                </c:pt>
                <c:pt idx="120" formatCode="0.00">
                  <c:v>0.42</c:v>
                </c:pt>
                <c:pt idx="121" formatCode="0.00">
                  <c:v>0.75</c:v>
                </c:pt>
                <c:pt idx="122" formatCode="0.00">
                  <c:v>0.75</c:v>
                </c:pt>
                <c:pt idx="123" formatCode="0.00">
                  <c:v>0.42</c:v>
                </c:pt>
                <c:pt idx="124" formatCode="0.00">
                  <c:v>0.08</c:v>
                </c:pt>
                <c:pt idx="125" formatCode="0.00">
                  <c:v>0.5</c:v>
                </c:pt>
                <c:pt idx="126" formatCode="0.00">
                  <c:v>0.17</c:v>
                </c:pt>
                <c:pt idx="127" formatCode="0.00">
                  <c:v>0.33</c:v>
                </c:pt>
                <c:pt idx="128" formatCode="0.00">
                  <c:v>0.08</c:v>
                </c:pt>
                <c:pt idx="129" formatCode="0.00">
                  <c:v>0.17</c:v>
                </c:pt>
                <c:pt idx="130" formatCode="0.00">
                  <c:v>0.5</c:v>
                </c:pt>
                <c:pt idx="131" formatCode="0.00">
                  <c:v>0.5</c:v>
                </c:pt>
                <c:pt idx="132" formatCode="0.00">
                  <c:v>0.75</c:v>
                </c:pt>
                <c:pt idx="133" formatCode="0.00">
                  <c:v>0.33</c:v>
                </c:pt>
                <c:pt idx="134" formatCode="0.00">
                  <c:v>0.17</c:v>
                </c:pt>
                <c:pt idx="135" formatCode="0.00">
                  <c:v>0.33</c:v>
                </c:pt>
                <c:pt idx="136" formatCode="0.00">
                  <c:v>0.25</c:v>
                </c:pt>
                <c:pt idx="137" formatCode="0.00">
                  <c:v>0.67</c:v>
                </c:pt>
                <c:pt idx="138" formatCode="0.00">
                  <c:v>0.25</c:v>
                </c:pt>
                <c:pt idx="139" formatCode="0.00">
                  <c:v>0.5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8-4EC9-84E0-63F3D58A7B8B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年次別!$H$195:$H$338</c:f>
              <c:numCache>
                <c:formatCode>General</c:formatCode>
                <c:ptCount val="144"/>
                <c:pt idx="0">
                  <c:v>0.79</c:v>
                </c:pt>
                <c:pt idx="1">
                  <c:v>0.74</c:v>
                </c:pt>
                <c:pt idx="2">
                  <c:v>0.84</c:v>
                </c:pt>
                <c:pt idx="3">
                  <c:v>0.74</c:v>
                </c:pt>
                <c:pt idx="4">
                  <c:v>0.81</c:v>
                </c:pt>
                <c:pt idx="5">
                  <c:v>0.8</c:v>
                </c:pt>
                <c:pt idx="6">
                  <c:v>0.75</c:v>
                </c:pt>
                <c:pt idx="7">
                  <c:v>0.73</c:v>
                </c:pt>
                <c:pt idx="8">
                  <c:v>0.77</c:v>
                </c:pt>
                <c:pt idx="9">
                  <c:v>0.73</c:v>
                </c:pt>
                <c:pt idx="10">
                  <c:v>0.68</c:v>
                </c:pt>
                <c:pt idx="11">
                  <c:v>0.74</c:v>
                </c:pt>
                <c:pt idx="12">
                  <c:v>0.7</c:v>
                </c:pt>
                <c:pt idx="13">
                  <c:v>0.76</c:v>
                </c:pt>
                <c:pt idx="14">
                  <c:v>0.76</c:v>
                </c:pt>
                <c:pt idx="15">
                  <c:v>0.73</c:v>
                </c:pt>
                <c:pt idx="16">
                  <c:v>0.77</c:v>
                </c:pt>
                <c:pt idx="17">
                  <c:v>0.82</c:v>
                </c:pt>
                <c:pt idx="18">
                  <c:v>0.84</c:v>
                </c:pt>
                <c:pt idx="19">
                  <c:v>0.84</c:v>
                </c:pt>
                <c:pt idx="20">
                  <c:v>0.75</c:v>
                </c:pt>
                <c:pt idx="21">
                  <c:v>0.76</c:v>
                </c:pt>
                <c:pt idx="22">
                  <c:v>0.74</c:v>
                </c:pt>
                <c:pt idx="23">
                  <c:v>0.77</c:v>
                </c:pt>
                <c:pt idx="24">
                  <c:v>0.78</c:v>
                </c:pt>
                <c:pt idx="25">
                  <c:v>0.74</c:v>
                </c:pt>
                <c:pt idx="26">
                  <c:v>0.8</c:v>
                </c:pt>
                <c:pt idx="27">
                  <c:v>0.75</c:v>
                </c:pt>
                <c:pt idx="28">
                  <c:v>0.86</c:v>
                </c:pt>
                <c:pt idx="29">
                  <c:v>0.86</c:v>
                </c:pt>
                <c:pt idx="30">
                  <c:v>0.78</c:v>
                </c:pt>
                <c:pt idx="31">
                  <c:v>0.78</c:v>
                </c:pt>
                <c:pt idx="32">
                  <c:v>0.73</c:v>
                </c:pt>
                <c:pt idx="33">
                  <c:v>0.81</c:v>
                </c:pt>
                <c:pt idx="34">
                  <c:v>0.73</c:v>
                </c:pt>
                <c:pt idx="35">
                  <c:v>0.74</c:v>
                </c:pt>
                <c:pt idx="36">
                  <c:v>0.74</c:v>
                </c:pt>
                <c:pt idx="37">
                  <c:v>0.7</c:v>
                </c:pt>
                <c:pt idx="38">
                  <c:v>0.77</c:v>
                </c:pt>
                <c:pt idx="39">
                  <c:v>0.79</c:v>
                </c:pt>
                <c:pt idx="40">
                  <c:v>0.81</c:v>
                </c:pt>
                <c:pt idx="41">
                  <c:v>0.79</c:v>
                </c:pt>
                <c:pt idx="42">
                  <c:v>0.84</c:v>
                </c:pt>
                <c:pt idx="43">
                  <c:v>0.81</c:v>
                </c:pt>
                <c:pt idx="44">
                  <c:v>0.69</c:v>
                </c:pt>
                <c:pt idx="45">
                  <c:v>0.78</c:v>
                </c:pt>
                <c:pt idx="46">
                  <c:v>0.77</c:v>
                </c:pt>
                <c:pt idx="47" formatCode="0.00">
                  <c:v>0.76</c:v>
                </c:pt>
                <c:pt idx="48" formatCode="0.00">
                  <c:v>0.74</c:v>
                </c:pt>
                <c:pt idx="49" formatCode="0.00">
                  <c:v>0.77</c:v>
                </c:pt>
                <c:pt idx="50" formatCode="0.00">
                  <c:v>0.8</c:v>
                </c:pt>
                <c:pt idx="51" formatCode="0.00">
                  <c:v>0.76</c:v>
                </c:pt>
                <c:pt idx="52" formatCode="0.00">
                  <c:v>0.8</c:v>
                </c:pt>
                <c:pt idx="53" formatCode="0.00">
                  <c:v>0.77</c:v>
                </c:pt>
                <c:pt idx="54" formatCode="0.00">
                  <c:v>0.82</c:v>
                </c:pt>
                <c:pt idx="55" formatCode="0.00">
                  <c:v>0.81</c:v>
                </c:pt>
                <c:pt idx="56" formatCode="0.00">
                  <c:v>0.87</c:v>
                </c:pt>
                <c:pt idx="57" formatCode="0.00">
                  <c:v>0.85</c:v>
                </c:pt>
                <c:pt idx="58" formatCode="0.00">
                  <c:v>0.78</c:v>
                </c:pt>
                <c:pt idx="59" formatCode="0.00">
                  <c:v>0.81</c:v>
                </c:pt>
                <c:pt idx="60" formatCode="0.00">
                  <c:v>0.82</c:v>
                </c:pt>
                <c:pt idx="61" formatCode="0.00">
                  <c:v>0.76</c:v>
                </c:pt>
                <c:pt idx="62" formatCode="0.00">
                  <c:v>0.76</c:v>
                </c:pt>
                <c:pt idx="63" formatCode="0.00">
                  <c:v>0.76</c:v>
                </c:pt>
                <c:pt idx="64" formatCode="0.00">
                  <c:v>0.62</c:v>
                </c:pt>
                <c:pt idx="65" formatCode="0.00">
                  <c:v>0.82</c:v>
                </c:pt>
                <c:pt idx="66" formatCode="0.00">
                  <c:v>0.76</c:v>
                </c:pt>
                <c:pt idx="67" formatCode="0.00">
                  <c:v>0.79</c:v>
                </c:pt>
                <c:pt idx="68" formatCode="0.00">
                  <c:v>0.78</c:v>
                </c:pt>
                <c:pt idx="69" formatCode="0.00">
                  <c:v>0.82</c:v>
                </c:pt>
                <c:pt idx="70" formatCode="0.00">
                  <c:v>0.72</c:v>
                </c:pt>
                <c:pt idx="71" formatCode="0.00">
                  <c:v>0.76</c:v>
                </c:pt>
                <c:pt idx="72" formatCode="0.00">
                  <c:v>0.73</c:v>
                </c:pt>
                <c:pt idx="73" formatCode="0.00">
                  <c:v>0.64</c:v>
                </c:pt>
                <c:pt idx="74" formatCode="0.00">
                  <c:v>0.82</c:v>
                </c:pt>
                <c:pt idx="75" formatCode="0.00">
                  <c:v>0.72</c:v>
                </c:pt>
                <c:pt idx="76" formatCode="0.00">
                  <c:v>0.71</c:v>
                </c:pt>
                <c:pt idx="77" formatCode="0.00">
                  <c:v>0.78</c:v>
                </c:pt>
                <c:pt idx="78" formatCode="0.00">
                  <c:v>0.77</c:v>
                </c:pt>
                <c:pt idx="79" formatCode="0.00">
                  <c:v>0.77</c:v>
                </c:pt>
                <c:pt idx="80" formatCode="0.00">
                  <c:v>0.75</c:v>
                </c:pt>
                <c:pt idx="81" formatCode="0.00">
                  <c:v>0.79</c:v>
                </c:pt>
                <c:pt idx="82" formatCode="0.00">
                  <c:v>0.84</c:v>
                </c:pt>
                <c:pt idx="83" formatCode="0.00">
                  <c:v>0.81</c:v>
                </c:pt>
                <c:pt idx="84" formatCode="0.00">
                  <c:v>0.78</c:v>
                </c:pt>
                <c:pt idx="85" formatCode="0.00">
                  <c:v>0.63</c:v>
                </c:pt>
                <c:pt idx="86" formatCode="0.00">
                  <c:v>0.72</c:v>
                </c:pt>
                <c:pt idx="87" formatCode="0.00">
                  <c:v>0.76</c:v>
                </c:pt>
                <c:pt idx="88" formatCode="0.00">
                  <c:v>0.75</c:v>
                </c:pt>
                <c:pt idx="89" formatCode="0.00">
                  <c:v>0.82</c:v>
                </c:pt>
                <c:pt idx="90" formatCode="0.00">
                  <c:v>0.78</c:v>
                </c:pt>
                <c:pt idx="91" formatCode="0.00">
                  <c:v>0.77</c:v>
                </c:pt>
                <c:pt idx="92" formatCode="0.00">
                  <c:v>0.69</c:v>
                </c:pt>
                <c:pt idx="93" formatCode="0.00">
                  <c:v>0.75</c:v>
                </c:pt>
                <c:pt idx="94" formatCode="0.00">
                  <c:v>0.71</c:v>
                </c:pt>
                <c:pt idx="95" formatCode="0.00">
                  <c:v>0.68</c:v>
                </c:pt>
                <c:pt idx="96" formatCode="0.00">
                  <c:v>0.71</c:v>
                </c:pt>
                <c:pt idx="97" formatCode="0.00">
                  <c:v>0.68</c:v>
                </c:pt>
                <c:pt idx="98" formatCode="0.00">
                  <c:v>0.84</c:v>
                </c:pt>
                <c:pt idx="99" formatCode="0.00">
                  <c:v>0.78</c:v>
                </c:pt>
                <c:pt idx="100" formatCode="0.00">
                  <c:v>0.81</c:v>
                </c:pt>
                <c:pt idx="101" formatCode="0.00">
                  <c:v>0.85</c:v>
                </c:pt>
                <c:pt idx="102" formatCode="0.00">
                  <c:v>0.79</c:v>
                </c:pt>
                <c:pt idx="103" formatCode="0.00">
                  <c:v>0.84</c:v>
                </c:pt>
                <c:pt idx="104" formatCode="0.00">
                  <c:v>0.81</c:v>
                </c:pt>
                <c:pt idx="105" formatCode="0.00">
                  <c:v>0.87</c:v>
                </c:pt>
                <c:pt idx="106" formatCode="0.00">
                  <c:v>0.81</c:v>
                </c:pt>
                <c:pt idx="107" formatCode="0.00">
                  <c:v>0.81</c:v>
                </c:pt>
                <c:pt idx="108" formatCode="0.00">
                  <c:v>0.83</c:v>
                </c:pt>
                <c:pt idx="109" formatCode="0.00">
                  <c:v>0.76</c:v>
                </c:pt>
                <c:pt idx="110" formatCode="0.00">
                  <c:v>0.82</c:v>
                </c:pt>
                <c:pt idx="111" formatCode="0.00">
                  <c:v>0.88</c:v>
                </c:pt>
                <c:pt idx="112" formatCode="0.00">
                  <c:v>0.86</c:v>
                </c:pt>
                <c:pt idx="113" formatCode="0.00">
                  <c:v>0.91</c:v>
                </c:pt>
                <c:pt idx="114" formatCode="0.00">
                  <c:v>0.88</c:v>
                </c:pt>
                <c:pt idx="115" formatCode="0.00">
                  <c:v>0.87</c:v>
                </c:pt>
                <c:pt idx="116" formatCode="0.00">
                  <c:v>0.85</c:v>
                </c:pt>
                <c:pt idx="117" formatCode="0.00">
                  <c:v>0.9</c:v>
                </c:pt>
                <c:pt idx="118" formatCode="0.00">
                  <c:v>0.76</c:v>
                </c:pt>
                <c:pt idx="119" formatCode="0.00">
                  <c:v>0.86</c:v>
                </c:pt>
                <c:pt idx="120" formatCode="0.00">
                  <c:v>0.82</c:v>
                </c:pt>
                <c:pt idx="121" formatCode="0.00">
                  <c:v>0.76</c:v>
                </c:pt>
                <c:pt idx="122" formatCode="0.00">
                  <c:v>0.9</c:v>
                </c:pt>
                <c:pt idx="123" formatCode="0.00">
                  <c:v>0.9</c:v>
                </c:pt>
                <c:pt idx="124" formatCode="0.00">
                  <c:v>0.9</c:v>
                </c:pt>
                <c:pt idx="125" formatCode="0.00">
                  <c:v>0.95</c:v>
                </c:pt>
                <c:pt idx="126" formatCode="0.00">
                  <c:v>0.96</c:v>
                </c:pt>
                <c:pt idx="127" formatCode="0.00">
                  <c:v>0.87</c:v>
                </c:pt>
                <c:pt idx="128" formatCode="0.00">
                  <c:v>0.97</c:v>
                </c:pt>
                <c:pt idx="129" formatCode="0.00">
                  <c:v>0.93</c:v>
                </c:pt>
                <c:pt idx="130" formatCode="0.00">
                  <c:v>0.92</c:v>
                </c:pt>
                <c:pt idx="131" formatCode="0.00">
                  <c:v>0.95</c:v>
                </c:pt>
                <c:pt idx="132" formatCode="0.00">
                  <c:v>0.92</c:v>
                </c:pt>
                <c:pt idx="133" formatCode="0.00">
                  <c:v>0.86</c:v>
                </c:pt>
                <c:pt idx="134" formatCode="0.00">
                  <c:v>0.99</c:v>
                </c:pt>
                <c:pt idx="135" formatCode="0.00">
                  <c:v>0.92</c:v>
                </c:pt>
                <c:pt idx="136" formatCode="0.00">
                  <c:v>0.9</c:v>
                </c:pt>
                <c:pt idx="137" formatCode="0.00">
                  <c:v>1.05</c:v>
                </c:pt>
                <c:pt idx="138" formatCode="0.00">
                  <c:v>1.05</c:v>
                </c:pt>
                <c:pt idx="139" formatCode="0.00">
                  <c:v>0.93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8-4EC9-84E0-63F3D58A7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6016"/>
        <c:axId val="1"/>
      </c:lineChart>
      <c:catAx>
        <c:axId val="650606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5293592227673118E-3"/>
              <c:y val="5.4678638854353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601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8170040263291696"/>
          <c:y val="6.365741124464705E-2"/>
          <c:w val="0.21105458944557295"/>
          <c:h val="7.674310026610856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尖圭コンジローマ（全国・沖縄県定点あたり報告数）</a:t>
            </a:r>
          </a:p>
        </c:rich>
      </c:tx>
      <c:layout>
        <c:manualLayout>
          <c:xMode val="edge"/>
          <c:yMode val="edge"/>
          <c:x val="0.27189569931209578"/>
          <c:y val="1.17936477452513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509786766856E-2"/>
          <c:y val="0.14735767785124418"/>
          <c:w val="0.90588350934884265"/>
          <c:h val="0.57179328193731871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'保健所別（令和8年）'!$C$38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'保健所別（令和8年）'!$D$38:$O$38</c:f>
              <c:numCache>
                <c:formatCode>0.00_);[Red]\(0.00\)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0.83</c:v>
                </c:pt>
                <c:pt idx="7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F-4D8E-914F-06081CE72C31}"/>
            </c:ext>
          </c:extLst>
        </c:ser>
        <c:ser>
          <c:idx val="1"/>
          <c:order val="1"/>
          <c:tx>
            <c:strRef>
              <c:f>'保健所別（令和8年）'!$C$39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'保健所別（令和8年）'!$D$39:$O$39</c:f>
              <c:numCache>
                <c:formatCode>0.00_);[Red]\(0.00\)</c:formatCode>
                <c:ptCount val="12"/>
                <c:pt idx="0">
                  <c:v>0.47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0.48</c:v>
                </c:pt>
                <c:pt idx="5">
                  <c:v>0.56000000000000005</c:v>
                </c:pt>
                <c:pt idx="6">
                  <c:v>0.55000000000000004</c:v>
                </c:pt>
                <c:pt idx="7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F-4D8E-914F-06081CE72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2184"/>
        <c:axId val="1"/>
      </c:lineChart>
      <c:catAx>
        <c:axId val="641872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"/>
              <c:y val="3.92043677467145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2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041504125709772"/>
          <c:y val="5.7612920336177494E-2"/>
          <c:w val="0.19259286706808709"/>
          <c:h val="6.597272901862877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尖圭コンジローマ（保健所別定点あたり報告数）</a:t>
            </a:r>
          </a:p>
        </c:rich>
      </c:tx>
      <c:layout>
        <c:manualLayout>
          <c:xMode val="edge"/>
          <c:yMode val="edge"/>
          <c:x val="0.31111152282435284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723311546840956E-2"/>
          <c:y val="0.14467629046369204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'保健所別（令和8年）'!$C$34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'保健所別（令和8年）'!$D$34:$O$34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5-4B55-8DE2-19E86151AA76}"/>
            </c:ext>
          </c:extLst>
        </c:ser>
        <c:ser>
          <c:idx val="0"/>
          <c:order val="1"/>
          <c:tx>
            <c:strRef>
              <c:f>'保健所別（令和8年）'!$C$35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'保健所別（令和8年）'!$D$35:$O$35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0.25</c:v>
                </c:pt>
                <c:pt idx="6">
                  <c:v>0.5</c:v>
                </c:pt>
                <c:pt idx="7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5-4B55-8DE2-19E86151AA76}"/>
            </c:ext>
          </c:extLst>
        </c:ser>
        <c:ser>
          <c:idx val="1"/>
          <c:order val="2"/>
          <c:tx>
            <c:strRef>
              <c:f>'保健所別（令和8年）'!$C$36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'保健所別（令和8年）'!$D$36:$O$36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1.67</c:v>
                </c:pt>
                <c:pt idx="7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5-4B55-8DE2-19E86151AA76}"/>
            </c:ext>
          </c:extLst>
        </c:ser>
        <c:ser>
          <c:idx val="4"/>
          <c:order val="3"/>
          <c:tx>
            <c:strRef>
              <c:f>'保健所別（令和8年）'!$C$37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'保健所別（令和8年）'!$D$37:$O$37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5-4B55-8DE2-19E86151AA76}"/>
            </c:ext>
          </c:extLst>
        </c:ser>
        <c:ser>
          <c:idx val="3"/>
          <c:order val="4"/>
          <c:tx>
            <c:strRef>
              <c:f>'保健所別（令和8年）'!$C$38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'保健所別（令和8年）'!$D$38:$O$38</c:f>
              <c:numCache>
                <c:formatCode>0.00_);[Red]\(0.00\)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0.83</c:v>
                </c:pt>
                <c:pt idx="7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F5-4B55-8DE2-19E86151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7432"/>
        <c:axId val="1"/>
      </c:lineChart>
      <c:catAx>
        <c:axId val="64187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7930283224400872E-3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74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921596075000429"/>
          <c:y val="0.91319736074657332"/>
          <c:w val="0.52592647487691491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尖圭コンジローマ（保健所別報告数）</a:t>
            </a:r>
          </a:p>
        </c:rich>
      </c:tx>
      <c:layout>
        <c:manualLayout>
          <c:xMode val="edge"/>
          <c:yMode val="edge"/>
          <c:x val="0.35032720909886261"/>
          <c:y val="1.73610116917203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4236147564887722"/>
          <c:w val="0.93333452478365597"/>
          <c:h val="0.65625222524761706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'保健所別（令和8年）'!$C$28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'保健所別（令和8年）'!$D$28:$O$28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0-41CC-BA4C-415995C7BF84}"/>
            </c:ext>
          </c:extLst>
        </c:ser>
        <c:ser>
          <c:idx val="0"/>
          <c:order val="1"/>
          <c:tx>
            <c:strRef>
              <c:f>'保健所別（令和8年）'!$C$29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'保健所別（令和8年）'!$D$29:$O$29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0-41CC-BA4C-415995C7BF84}"/>
            </c:ext>
          </c:extLst>
        </c:ser>
        <c:ser>
          <c:idx val="1"/>
          <c:order val="2"/>
          <c:tx>
            <c:strRef>
              <c:f>'保健所別（令和8年）'!$C$30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'保健所別（令和8年）'!$D$30:$O$30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0-41CC-BA4C-415995C7BF84}"/>
            </c:ext>
          </c:extLst>
        </c:ser>
        <c:ser>
          <c:idx val="4"/>
          <c:order val="3"/>
          <c:tx>
            <c:strRef>
              <c:f>'保健所別（令和8年）'!$C$31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'保健所別（令和8年）'!$D$31:$O$31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E0-41CC-BA4C-415995C7B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7760"/>
        <c:axId val="1"/>
      </c:lineChart>
      <c:catAx>
        <c:axId val="6418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4.05091496430079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77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318123959995193"/>
          <c:y val="0.90856781014261323"/>
          <c:w val="0.47189583654984307"/>
          <c:h val="6.597250518510355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性器クラミジア感染症（保健所別定点あたり報告数）</a:t>
            </a:r>
          </a:p>
        </c:rich>
      </c:tx>
      <c:layout>
        <c:manualLayout>
          <c:xMode val="edge"/>
          <c:yMode val="edge"/>
          <c:x val="0.30370411541694542"/>
          <c:y val="3.472222222222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366013071895426E-2"/>
          <c:y val="0.13078740157480315"/>
          <c:w val="0.93464171599483759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'保健所別（令和8年）'!$D$10:$O$10</c:f>
              <c:numCache>
                <c:formatCode>0.00_);[Red]\(0.00\)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6-4307-9107-8AFE3FC29A0F}"/>
            </c:ext>
          </c:extLst>
        </c:ser>
        <c:ser>
          <c:idx val="0"/>
          <c:order val="1"/>
          <c:tx>
            <c:strRef>
              <c:f>'保健所別（令和8年）'!$C$11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'保健所別（令和8年）'!$D$11:$O$11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</c:v>
                </c:pt>
                <c:pt idx="3">
                  <c:v>1.25</c:v>
                </c:pt>
                <c:pt idx="4">
                  <c:v>2.25</c:v>
                </c:pt>
                <c:pt idx="5">
                  <c:v>2.25</c:v>
                </c:pt>
                <c:pt idx="6">
                  <c:v>3</c:v>
                </c:pt>
                <c:pt idx="7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6-4307-9107-8AFE3FC29A0F}"/>
            </c:ext>
          </c:extLst>
        </c:ser>
        <c:ser>
          <c:idx val="1"/>
          <c:order val="2"/>
          <c:tx>
            <c:strRef>
              <c:f>'保健所別（令和8年）'!$C$12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'保健所別（令和8年）'!$D$12:$O$12</c:f>
              <c:numCache>
                <c:formatCode>0.00_);[Red]\(0.00\)</c:formatCode>
                <c:ptCount val="12"/>
                <c:pt idx="0">
                  <c:v>2.33</c:v>
                </c:pt>
                <c:pt idx="1">
                  <c:v>4.67</c:v>
                </c:pt>
                <c:pt idx="2">
                  <c:v>7</c:v>
                </c:pt>
                <c:pt idx="3">
                  <c:v>4.67</c:v>
                </c:pt>
                <c:pt idx="4">
                  <c:v>3.33</c:v>
                </c:pt>
                <c:pt idx="5">
                  <c:v>5</c:v>
                </c:pt>
                <c:pt idx="6">
                  <c:v>4.33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6-4307-9107-8AFE3FC29A0F}"/>
            </c:ext>
          </c:extLst>
        </c:ser>
        <c:ser>
          <c:idx val="4"/>
          <c:order val="3"/>
          <c:tx>
            <c:strRef>
              <c:f>'保健所別（令和8年）'!$C$13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'保健所別（令和8年）'!$D$13:$O$13</c:f>
              <c:numCache>
                <c:formatCode>0.00_);[Red]\(0.00\)</c:formatCode>
                <c:ptCount val="12"/>
                <c:pt idx="0">
                  <c:v>1.25</c:v>
                </c:pt>
                <c:pt idx="1">
                  <c:v>0.75</c:v>
                </c:pt>
                <c:pt idx="2">
                  <c:v>2</c:v>
                </c:pt>
                <c:pt idx="3">
                  <c:v>1.25</c:v>
                </c:pt>
                <c:pt idx="4">
                  <c:v>2</c:v>
                </c:pt>
                <c:pt idx="5">
                  <c:v>1</c:v>
                </c:pt>
                <c:pt idx="6">
                  <c:v>2.25</c:v>
                </c:pt>
                <c:pt idx="7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36-4307-9107-8AFE3FC29A0F}"/>
            </c:ext>
          </c:extLst>
        </c:ser>
        <c:ser>
          <c:idx val="3"/>
          <c:order val="4"/>
          <c:tx>
            <c:strRef>
              <c:f>'保健所別（令和8年）'!$C$14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'保健所別（令和8年）'!$D$14:$O$14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3.25</c:v>
                </c:pt>
                <c:pt idx="7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6-4307-9107-8AFE3FC2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61216"/>
        <c:axId val="1"/>
      </c:lineChart>
      <c:catAx>
        <c:axId val="63356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612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61224160705402"/>
          <c:y val="0.89236402741324006"/>
          <c:w val="0.5660136208464138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尖圭コンジローマ（全国・沖縄県男女別定点あたり報告数）</a:t>
            </a:r>
          </a:p>
        </c:rich>
      </c:tx>
      <c:layout>
        <c:manualLayout>
          <c:xMode val="edge"/>
          <c:yMode val="edge"/>
          <c:x val="0.32026184962173843"/>
          <c:y val="7.7941819772528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09150326797386"/>
          <c:y val="0.14711103820355789"/>
          <c:w val="0.81645640501547834"/>
          <c:h val="0.44509405074365704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'保健所別（令和8年）'!$C$138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'保健所別（令和8年）'!$D$138:$O$138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0.08</c:v>
                </c:pt>
                <c:pt idx="5">
                  <c:v>0.17</c:v>
                </c:pt>
                <c:pt idx="6">
                  <c:v>0.33</c:v>
                </c:pt>
                <c:pt idx="7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F-4248-BB19-166E327A4EE1}"/>
            </c:ext>
          </c:extLst>
        </c:ser>
        <c:ser>
          <c:idx val="0"/>
          <c:order val="1"/>
          <c:tx>
            <c:strRef>
              <c:f>'保健所別（令和8年）'!$C$139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'保健所別（令和8年）'!$D$139:$O$139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0.32</c:v>
                </c:pt>
                <c:pt idx="2">
                  <c:v>0.33</c:v>
                </c:pt>
                <c:pt idx="3">
                  <c:v>0.34</c:v>
                </c:pt>
                <c:pt idx="4">
                  <c:v>0.34</c:v>
                </c:pt>
                <c:pt idx="5">
                  <c:v>0.41</c:v>
                </c:pt>
                <c:pt idx="6">
                  <c:v>0.39</c:v>
                </c:pt>
                <c:pt idx="7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F-4248-BB19-166E327A4EE1}"/>
            </c:ext>
          </c:extLst>
        </c:ser>
        <c:ser>
          <c:idx val="1"/>
          <c:order val="2"/>
          <c:tx>
            <c:strRef>
              <c:f>'保健所別（令和8年）'!$C$238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'保健所別（令和8年）'!$D$238:$O$238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0.08</c:v>
                </c:pt>
                <c:pt idx="6">
                  <c:v>0.5</c:v>
                </c:pt>
                <c:pt idx="7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F-4248-BB19-166E327A4EE1}"/>
            </c:ext>
          </c:extLst>
        </c:ser>
        <c:ser>
          <c:idx val="4"/>
          <c:order val="3"/>
          <c:tx>
            <c:strRef>
              <c:f>'保健所別（令和8年）'!$C$239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'保健所別（令和8年）'!$D$239:$O$239</c:f>
              <c:numCache>
                <c:formatCode>0.00_);[Red]\(0.00\)</c:formatCode>
                <c:ptCount val="12"/>
                <c:pt idx="0">
                  <c:v>0.14000000000000001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F-4248-BB19-166E327A4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3496"/>
        <c:axId val="1"/>
      </c:lineChart>
      <c:catAx>
        <c:axId val="64187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9738562091503262E-2"/>
              <c:y val="2.47790901137357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349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尖圭コンジローマ（沖縄県・年齢別報告数）</a:t>
            </a:r>
          </a:p>
        </c:rich>
      </c:tx>
      <c:layout>
        <c:manualLayout>
          <c:xMode val="edge"/>
          <c:yMode val="edge"/>
          <c:x val="0.3363838694475117"/>
          <c:y val="1.504616118789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751692391355687E-2"/>
          <c:y val="0.14004666083406242"/>
          <c:w val="0.84575271363448945"/>
          <c:h val="0.752317366579177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尖ｺﾝ!$AB$4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4-42EF-A9E6-A293E596951D}"/>
            </c:ext>
          </c:extLst>
        </c:ser>
        <c:ser>
          <c:idx val="2"/>
          <c:order val="1"/>
          <c:tx>
            <c:strRef>
              <c:f>尖ｺﾝ!$AC$4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4-42EF-A9E6-A293E596951D}"/>
            </c:ext>
          </c:extLst>
        </c:ser>
        <c:ser>
          <c:idx val="3"/>
          <c:order val="2"/>
          <c:tx>
            <c:strRef>
              <c:f>尖ｺﾝ!$AD$4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尖ｺﾝ!$AD$5:$AD$16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64-42EF-A9E6-A293E596951D}"/>
            </c:ext>
          </c:extLst>
        </c:ser>
        <c:ser>
          <c:idx val="4"/>
          <c:order val="3"/>
          <c:tx>
            <c:strRef>
              <c:f>尖ｺﾝ!$AE$4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尖ｺﾝ!$AE$5:$AE$16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64-42EF-A9E6-A293E596951D}"/>
            </c:ext>
          </c:extLst>
        </c:ser>
        <c:ser>
          <c:idx val="5"/>
          <c:order val="4"/>
          <c:tx>
            <c:strRef>
              <c:f>尖ｺﾝ!$AF$4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64-42EF-A9E6-A293E596951D}"/>
            </c:ext>
          </c:extLst>
        </c:ser>
        <c:ser>
          <c:idx val="6"/>
          <c:order val="5"/>
          <c:tx>
            <c:strRef>
              <c:f>尖ｺﾝ!$AG$4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64-42EF-A9E6-A293E596951D}"/>
            </c:ext>
          </c:extLst>
        </c:ser>
        <c:ser>
          <c:idx val="9"/>
          <c:order val="6"/>
          <c:tx>
            <c:strRef>
              <c:f>尖ｺﾝ!$AH$4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尖ｺﾝ!$AH$5:$AH$16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64-42EF-A9E6-A293E596951D}"/>
            </c:ext>
          </c:extLst>
        </c:ser>
        <c:ser>
          <c:idx val="7"/>
          <c:order val="7"/>
          <c:tx>
            <c:strRef>
              <c:f>尖ｺﾝ!$AI$4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64-42EF-A9E6-A293E596951D}"/>
            </c:ext>
          </c:extLst>
        </c:ser>
        <c:ser>
          <c:idx val="8"/>
          <c:order val="8"/>
          <c:tx>
            <c:strRef>
              <c:f>尖ｺﾝ!$AJ$4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64-42EF-A9E6-A293E596951D}"/>
            </c:ext>
          </c:extLst>
        </c:ser>
        <c:ser>
          <c:idx val="10"/>
          <c:order val="9"/>
          <c:tx>
            <c:strRef>
              <c:f>尖ｺﾝ!$AK$4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64-42EF-A9E6-A293E596951D}"/>
            </c:ext>
          </c:extLst>
        </c:ser>
        <c:ser>
          <c:idx val="11"/>
          <c:order val="10"/>
          <c:tx>
            <c:strRef>
              <c:f>尖ｺﾝ!$AL$4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64-42EF-A9E6-A293E5969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46739320"/>
        <c:axId val="1"/>
      </c:barChart>
      <c:catAx>
        <c:axId val="54673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7930705909467733E-3"/>
              <c:y val="2.66204137070278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393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196193365737554"/>
          <c:y val="5.9027953673622971E-2"/>
          <c:w val="7.1895508474284719E-2"/>
          <c:h val="0.836808545784923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尖圭コンジローマ（沖縄県・男女別報告数）</a:t>
            </a:r>
          </a:p>
        </c:rich>
      </c:tx>
      <c:layout>
        <c:manualLayout>
          <c:xMode val="edge"/>
          <c:yMode val="edge"/>
          <c:x val="0.37908537903350314"/>
          <c:y val="1.2080075356434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188226471691037"/>
          <c:w val="0.80653697729904172"/>
          <c:h val="0.44989473876741015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'保健所別（令和8年）'!$D$232:$O$232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7-4EB8-A0AE-F68DED9B47CD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'保健所別（令和8年）'!$D$132:$O$132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7-4EB8-A0AE-F68DED9B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46742600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'保健所別（令和8年）'!$D$238:$O$238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0.08</c:v>
                </c:pt>
                <c:pt idx="6">
                  <c:v>0.5</c:v>
                </c:pt>
                <c:pt idx="7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7-4EB8-A0AE-F68DED9B47CD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'保健所別（令和8年）'!$D$138:$O$138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0.08</c:v>
                </c:pt>
                <c:pt idx="5">
                  <c:v>0.17</c:v>
                </c:pt>
                <c:pt idx="6">
                  <c:v>0.33</c:v>
                </c:pt>
                <c:pt idx="7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87-4EB8-A0AE-F68DED9B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4674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0.10196092155147272"/>
              <c:y val="4.870110748351577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42600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3.8961105471572152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尖圭コンジローマ（沖縄県定点あたり報告数・過去5年分）</a:t>
            </a:r>
          </a:p>
        </c:rich>
      </c:tx>
      <c:layout>
        <c:manualLayout>
          <c:xMode val="edge"/>
          <c:yMode val="edge"/>
          <c:x val="0.26797413068464482"/>
          <c:y val="2.08332874474606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438045734479259E-2"/>
          <c:y val="0.14004666083406242"/>
          <c:w val="0.93202733357247447"/>
          <c:h val="0.6736133952277128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'総合（令和8年）'!$V$407</c:f>
              <c:strCache>
                <c:ptCount val="1"/>
                <c:pt idx="0">
                  <c:v>2022年</c:v>
                </c:pt>
              </c:strCache>
            </c:strRef>
          </c:tx>
          <c:spPr>
            <a:ln>
              <a:solidFill>
                <a:srgbClr val="AAC47E"/>
              </a:solidFill>
            </a:ln>
          </c:spPr>
          <c:marker>
            <c:symbol val="circle"/>
            <c:size val="5"/>
            <c:spPr>
              <a:solidFill>
                <a:srgbClr val="AAC47E"/>
              </a:solidFill>
              <a:ln>
                <a:solidFill>
                  <a:srgbClr val="AAC47E"/>
                </a:solidFill>
              </a:ln>
            </c:spPr>
          </c:marker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'総合（令和8年）'!$W$407:$AH$407</c:f>
              <c:numCache>
                <c:formatCode>0.00_ </c:formatCode>
                <c:ptCount val="12"/>
                <c:pt idx="0">
                  <c:v>0.25</c:v>
                </c:pt>
                <c:pt idx="1">
                  <c:v>0.08</c:v>
                </c:pt>
                <c:pt idx="2">
                  <c:v>0.17</c:v>
                </c:pt>
                <c:pt idx="3">
                  <c:v>0.17</c:v>
                </c:pt>
                <c:pt idx="4">
                  <c:v>0.25</c:v>
                </c:pt>
                <c:pt idx="5">
                  <c:v>0.17</c:v>
                </c:pt>
                <c:pt idx="6">
                  <c:v>0.5</c:v>
                </c:pt>
                <c:pt idx="7">
                  <c:v>0.25</c:v>
                </c:pt>
                <c:pt idx="8">
                  <c:v>0.67</c:v>
                </c:pt>
                <c:pt idx="9">
                  <c:v>0.42</c:v>
                </c:pt>
                <c:pt idx="10">
                  <c:v>0.17</c:v>
                </c:pt>
                <c:pt idx="1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1-44F6-AF60-0F8B52FCB4C5}"/>
            </c:ext>
          </c:extLst>
        </c:ser>
        <c:ser>
          <c:idx val="14"/>
          <c:order val="14"/>
          <c:tx>
            <c:strRef>
              <c:f>'総合（令和8年）'!$V$408</c:f>
              <c:strCache>
                <c:ptCount val="1"/>
                <c:pt idx="0">
                  <c:v>2023年</c:v>
                </c:pt>
              </c:strCache>
            </c:strRef>
          </c:tx>
          <c:spPr>
            <a:ln>
              <a:solidFill>
                <a:srgbClr val="9785B0"/>
              </a:solidFill>
            </a:ln>
          </c:spPr>
          <c:marker>
            <c:symbol val="x"/>
            <c:size val="7"/>
            <c:spPr>
              <a:noFill/>
              <a:ln>
                <a:solidFill>
                  <a:srgbClr val="9785B0"/>
                </a:solidFill>
              </a:ln>
            </c:spPr>
          </c:marker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'総合（令和8年）'!$W$408:$AH$408</c:f>
              <c:numCache>
                <c:formatCode>0.00_ </c:formatCode>
                <c:ptCount val="12"/>
                <c:pt idx="0">
                  <c:v>0.25</c:v>
                </c:pt>
                <c:pt idx="1">
                  <c:v>0.42</c:v>
                </c:pt>
                <c:pt idx="2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0.08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21-44F6-AF60-0F8B52FCB4C5}"/>
            </c:ext>
          </c:extLst>
        </c:ser>
        <c:ser>
          <c:idx val="15"/>
          <c:order val="15"/>
          <c:tx>
            <c:strRef>
              <c:f>'総合（令和8年）'!$V$409</c:f>
              <c:strCache>
                <c:ptCount val="1"/>
                <c:pt idx="0">
                  <c:v>2024年</c:v>
                </c:pt>
              </c:strCache>
            </c:strRef>
          </c:tx>
          <c:spPr>
            <a:ln>
              <a:solidFill>
                <a:srgbClr val="77B7CD"/>
              </a:solidFill>
            </a:ln>
          </c:spPr>
          <c:marker>
            <c:spPr>
              <a:noFill/>
              <a:ln>
                <a:solidFill>
                  <a:srgbClr val="77B7CD"/>
                </a:solidFill>
              </a:ln>
            </c:spPr>
          </c:marker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'総合（令和8年）'!$W$409:$AH$409</c:f>
              <c:numCache>
                <c:formatCode>0.00_ </c:formatCode>
                <c:ptCount val="12"/>
                <c:pt idx="0">
                  <c:v>0.25</c:v>
                </c:pt>
                <c:pt idx="1">
                  <c:v>0.25</c:v>
                </c:pt>
                <c:pt idx="2">
                  <c:v>0.42</c:v>
                </c:pt>
                <c:pt idx="3">
                  <c:v>0.57999999999999996</c:v>
                </c:pt>
                <c:pt idx="4">
                  <c:v>0.33</c:v>
                </c:pt>
                <c:pt idx="5">
                  <c:v>0.5</c:v>
                </c:pt>
                <c:pt idx="6">
                  <c:v>0.42</c:v>
                </c:pt>
                <c:pt idx="7">
                  <c:v>0.42</c:v>
                </c:pt>
                <c:pt idx="8">
                  <c:v>0.33</c:v>
                </c:pt>
                <c:pt idx="9">
                  <c:v>0.42</c:v>
                </c:pt>
                <c:pt idx="10">
                  <c:v>0.17</c:v>
                </c:pt>
                <c:pt idx="11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21-44F6-AF60-0F8B52FCB4C5}"/>
            </c:ext>
          </c:extLst>
        </c:ser>
        <c:ser>
          <c:idx val="16"/>
          <c:order val="16"/>
          <c:tx>
            <c:strRef>
              <c:f>'総合（令和8年）'!$V$410</c:f>
              <c:strCache>
                <c:ptCount val="1"/>
                <c:pt idx="0">
                  <c:v>2025年</c:v>
                </c:pt>
              </c:strCache>
            </c:strRef>
          </c:tx>
          <c:spPr>
            <a:ln>
              <a:solidFill>
                <a:srgbClr val="F6A573"/>
              </a:solidFill>
            </a:ln>
          </c:spPr>
          <c:marker>
            <c:symbol val="square"/>
            <c:size val="5"/>
            <c:spPr>
              <a:solidFill>
                <a:srgbClr val="F6A573"/>
              </a:solidFill>
              <a:ln>
                <a:solidFill>
                  <a:srgbClr val="F6A573"/>
                </a:solidFill>
              </a:ln>
            </c:spPr>
          </c:marker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'総合（令和8年）'!$W$410:$AH$410</c:f>
              <c:numCache>
                <c:formatCode>0.00_ </c:formatCode>
                <c:ptCount val="12"/>
                <c:pt idx="0">
                  <c:v>0.42</c:v>
                </c:pt>
                <c:pt idx="1">
                  <c:v>0.33</c:v>
                </c:pt>
                <c:pt idx="2">
                  <c:v>0.33</c:v>
                </c:pt>
                <c:pt idx="3">
                  <c:v>0.5</c:v>
                </c:pt>
                <c:pt idx="4">
                  <c:v>0.25</c:v>
                </c:pt>
                <c:pt idx="5">
                  <c:v>0.25</c:v>
                </c:pt>
                <c:pt idx="6">
                  <c:v>0.42</c:v>
                </c:pt>
                <c:pt idx="7">
                  <c:v>0.42</c:v>
                </c:pt>
                <c:pt idx="8">
                  <c:v>0.08</c:v>
                </c:pt>
                <c:pt idx="9">
                  <c:v>0.33</c:v>
                </c:pt>
                <c:pt idx="10">
                  <c:v>0.57999999999999996</c:v>
                </c:pt>
                <c:pt idx="1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21-44F6-AF60-0F8B52FCB4C5}"/>
            </c:ext>
          </c:extLst>
        </c:ser>
        <c:ser>
          <c:idx val="17"/>
          <c:order val="17"/>
          <c:tx>
            <c:strRef>
              <c:f>'総合（令和8年）'!$V$411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  <c:spPr>
              <a:solidFill>
                <a:srgbClr val="B0BFD8"/>
              </a:solidFill>
              <a:ln>
                <a:solidFill>
                  <a:srgbClr val="B0BFD8"/>
                </a:solidFill>
              </a:ln>
            </c:spPr>
          </c:marker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'総合（令和8年）'!$W$411:$AH$411</c:f>
              <c:numCache>
                <c:formatCode>0.00_ 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0.83</c:v>
                </c:pt>
                <c:pt idx="7">
                  <c:v>0.67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21-44F6-AF60-0F8B52FC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744568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'総合（令和8年）'!$V$394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'総合（令和8年）'!$W$394:$AH$394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0.25</c:v>
                      </c:pt>
                      <c:pt idx="1">
                        <c:v>0.16666666666666666</c:v>
                      </c:pt>
                      <c:pt idx="2">
                        <c:v>0.16666666666666666</c:v>
                      </c:pt>
                      <c:pt idx="3">
                        <c:v>0.41666666666666669</c:v>
                      </c:pt>
                      <c:pt idx="4">
                        <c:v>0.41666666666666669</c:v>
                      </c:pt>
                      <c:pt idx="5">
                        <c:v>0.41666666666666669</c:v>
                      </c:pt>
                      <c:pt idx="6">
                        <c:v>0.25</c:v>
                      </c:pt>
                      <c:pt idx="7">
                        <c:v>0.33333333333333331</c:v>
                      </c:pt>
                      <c:pt idx="8">
                        <c:v>0.33333333333333331</c:v>
                      </c:pt>
                      <c:pt idx="9">
                        <c:v>0.25</c:v>
                      </c:pt>
                      <c:pt idx="10">
                        <c:v>0.25</c:v>
                      </c:pt>
                      <c:pt idx="11">
                        <c:v>8.3333333333333329E-2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19D-4590-9FFF-5702C4EA7F04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'総合（令和8年）'!$V$395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'総合（令和8年）'!$W$395:$AH$395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0.33333333333333331</c:v>
                      </c:pt>
                      <c:pt idx="2">
                        <c:v>0.41666666666666669</c:v>
                      </c:pt>
                      <c:pt idx="3">
                        <c:v>8.3333333333333329E-2</c:v>
                      </c:pt>
                      <c:pt idx="4">
                        <c:v>0.16666666666666666</c:v>
                      </c:pt>
                      <c:pt idx="5">
                        <c:v>0.25</c:v>
                      </c:pt>
                      <c:pt idx="6">
                        <c:v>0.16666666666666666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0.16666666666666666</c:v>
                      </c:pt>
                      <c:pt idx="10">
                        <c:v>0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9D-4590-9FFF-5702C4EA7F04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'総合（令和8年）'!$V$396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'総合（令和8年）'!$W$396:$AH$396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0.58333333333333337</c:v>
                      </c:pt>
                      <c:pt idx="3">
                        <c:v>0.33333333333333331</c:v>
                      </c:pt>
                      <c:pt idx="4">
                        <c:v>0.16666666666666666</c:v>
                      </c:pt>
                      <c:pt idx="5">
                        <c:v>0</c:v>
                      </c:pt>
                      <c:pt idx="6">
                        <c:v>0.33333333333333331</c:v>
                      </c:pt>
                      <c:pt idx="7">
                        <c:v>0.25</c:v>
                      </c:pt>
                      <c:pt idx="8">
                        <c:v>0.16666666666666666</c:v>
                      </c:pt>
                      <c:pt idx="9">
                        <c:v>0.33333333333333331</c:v>
                      </c:pt>
                      <c:pt idx="10">
                        <c:v>8.3333333333333329E-2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9D-4590-9FFF-5702C4EA7F04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'総合（令和8年）'!$V$397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'総合（令和8年）'!$W$397:$AH$397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8.3333333333333329E-2</c:v>
                      </c:pt>
                      <c:pt idx="2">
                        <c:v>0.16666666666666666</c:v>
                      </c:pt>
                      <c:pt idx="3">
                        <c:v>0.58333333333333337</c:v>
                      </c:pt>
                      <c:pt idx="4">
                        <c:v>0.41666666666666669</c:v>
                      </c:pt>
                      <c:pt idx="5">
                        <c:v>0.5</c:v>
                      </c:pt>
                      <c:pt idx="6">
                        <c:v>0.16666666666666666</c:v>
                      </c:pt>
                      <c:pt idx="7">
                        <c:v>0.5</c:v>
                      </c:pt>
                      <c:pt idx="8">
                        <c:v>0.33333333333333331</c:v>
                      </c:pt>
                      <c:pt idx="9">
                        <c:v>0.25</c:v>
                      </c:pt>
                      <c:pt idx="10">
                        <c:v>8.3333333333333329E-2</c:v>
                      </c:pt>
                      <c:pt idx="11">
                        <c:v>0.41666666666666669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9D-4590-9FFF-5702C4EA7F04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'総合（令和8年）'!$V$398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'総合（令和8年）'!$W$398:$AH$398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0.16666666666666666</c:v>
                      </c:pt>
                      <c:pt idx="1">
                        <c:v>0.16666666666666666</c:v>
                      </c:pt>
                      <c:pt idx="2">
                        <c:v>0</c:v>
                      </c:pt>
                      <c:pt idx="3">
                        <c:v>0.5</c:v>
                      </c:pt>
                      <c:pt idx="4">
                        <c:v>0.25</c:v>
                      </c:pt>
                      <c:pt idx="5">
                        <c:v>0.16666666666666666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0.25</c:v>
                      </c:pt>
                      <c:pt idx="9">
                        <c:v>0.16666666666666666</c:v>
                      </c:pt>
                      <c:pt idx="10">
                        <c:v>0.25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9D-4590-9FFF-5702C4EA7F0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'総合（令和8年）'!$V$399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'総合（令和8年）'!$W$399:$AH$399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</c:v>
                      </c:pt>
                      <c:pt idx="2">
                        <c:v>8.3333333333333329E-2</c:v>
                      </c:pt>
                      <c:pt idx="3">
                        <c:v>0.25</c:v>
                      </c:pt>
                      <c:pt idx="4">
                        <c:v>0</c:v>
                      </c:pt>
                      <c:pt idx="5">
                        <c:v>0.16666666666666666</c:v>
                      </c:pt>
                      <c:pt idx="6">
                        <c:v>8.3333333333333329E-2</c:v>
                      </c:pt>
                      <c:pt idx="7">
                        <c:v>0.18</c:v>
                      </c:pt>
                      <c:pt idx="8">
                        <c:v>0</c:v>
                      </c:pt>
                      <c:pt idx="9">
                        <c:v>0.36</c:v>
                      </c:pt>
                      <c:pt idx="10">
                        <c:v>0.45</c:v>
                      </c:pt>
                      <c:pt idx="11">
                        <c:v>0.27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A21-44F6-AF60-0F8B52FCB4C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'総合（令和8年）'!$V$400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'総合（令和8年）'!$W$400:$AH$400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0.09</c:v>
                      </c:pt>
                      <c:pt idx="1">
                        <c:v>0.18</c:v>
                      </c:pt>
                      <c:pt idx="2">
                        <c:v>0.27</c:v>
                      </c:pt>
                      <c:pt idx="3">
                        <c:v>0.25</c:v>
                      </c:pt>
                      <c:pt idx="4">
                        <c:v>0.17</c:v>
                      </c:pt>
                      <c:pt idx="5">
                        <c:v>0.17</c:v>
                      </c:pt>
                      <c:pt idx="6">
                        <c:v>0.17</c:v>
                      </c:pt>
                      <c:pt idx="7">
                        <c:v>0.25</c:v>
                      </c:pt>
                      <c:pt idx="8">
                        <c:v>0.08</c:v>
                      </c:pt>
                      <c:pt idx="9">
                        <c:v>0</c:v>
                      </c:pt>
                      <c:pt idx="10">
                        <c:v>0.42</c:v>
                      </c:pt>
                      <c:pt idx="11">
                        <c:v>0.33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A21-44F6-AF60-0F8B52FCB4C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'総合（令和8年）'!$V$401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'総合（令和8年）'!$W$401:$AH$401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0.17</c:v>
                      </c:pt>
                      <c:pt idx="2">
                        <c:v>0.08</c:v>
                      </c:pt>
                      <c:pt idx="3">
                        <c:v>0.08</c:v>
                      </c:pt>
                      <c:pt idx="4">
                        <c:v>0.17</c:v>
                      </c:pt>
                      <c:pt idx="5">
                        <c:v>0.17</c:v>
                      </c:pt>
                      <c:pt idx="6">
                        <c:v>0.17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0.27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A21-44F6-AF60-0F8B52FCB4C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'総合（令和8年）'!$V$402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'総合（令和8年）'!$W$402:$AH$402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0.18</c:v>
                      </c:pt>
                      <c:pt idx="1">
                        <c:v>0.08</c:v>
                      </c:pt>
                      <c:pt idx="2">
                        <c:v>0.17</c:v>
                      </c:pt>
                      <c:pt idx="3">
                        <c:v>0.2</c:v>
                      </c:pt>
                      <c:pt idx="4">
                        <c:v>0.1</c:v>
                      </c:pt>
                      <c:pt idx="5">
                        <c:v>0.33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0.17</c:v>
                      </c:pt>
                      <c:pt idx="9">
                        <c:v>0.33</c:v>
                      </c:pt>
                      <c:pt idx="10">
                        <c:v>0.25</c:v>
                      </c:pt>
                      <c:pt idx="11">
                        <c:v>0.08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21-44F6-AF60-0F8B52FCB4C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'総合（令和8年）'!$V$403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'総合（令和8年）'!$W$403:$AH$403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</c:v>
                      </c:pt>
                      <c:pt idx="1">
                        <c:v>0.42</c:v>
                      </c:pt>
                      <c:pt idx="2">
                        <c:v>0.25</c:v>
                      </c:pt>
                      <c:pt idx="3">
                        <c:v>0.33</c:v>
                      </c:pt>
                      <c:pt idx="4">
                        <c:v>0.25</c:v>
                      </c:pt>
                      <c:pt idx="5">
                        <c:v>0.25</c:v>
                      </c:pt>
                      <c:pt idx="6">
                        <c:v>0.17</c:v>
                      </c:pt>
                      <c:pt idx="7">
                        <c:v>0.33</c:v>
                      </c:pt>
                      <c:pt idx="8">
                        <c:v>0.33</c:v>
                      </c:pt>
                      <c:pt idx="9">
                        <c:v>0.67</c:v>
                      </c:pt>
                      <c:pt idx="10">
                        <c:v>0.5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A21-44F6-AF60-0F8B52FCB4C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'総合（令和8年）'!$V$404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'総合（令和8年）'!$W$404:$AH$404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</c:v>
                      </c:pt>
                      <c:pt idx="1">
                        <c:v>0.33</c:v>
                      </c:pt>
                      <c:pt idx="2">
                        <c:v>0.17</c:v>
                      </c:pt>
                      <c:pt idx="3">
                        <c:v>0.33</c:v>
                      </c:pt>
                      <c:pt idx="4">
                        <c:v>0.57999999999999996</c:v>
                      </c:pt>
                      <c:pt idx="5">
                        <c:v>0.25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</c:v>
                      </c:pt>
                      <c:pt idx="9">
                        <c:v>0.17</c:v>
                      </c:pt>
                      <c:pt idx="10">
                        <c:v>0.25</c:v>
                      </c:pt>
                      <c:pt idx="11">
                        <c:v>0.57999999999999996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A21-44F6-AF60-0F8B52FCB4C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'総合（令和8年）'!$V$405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'総合（令和8年）'!$W$405:$AH$405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0.57999999999999996</c:v>
                      </c:pt>
                      <c:pt idx="1">
                        <c:v>0.17</c:v>
                      </c:pt>
                      <c:pt idx="2">
                        <c:v>0.17</c:v>
                      </c:pt>
                      <c:pt idx="3">
                        <c:v>0.18</c:v>
                      </c:pt>
                      <c:pt idx="4">
                        <c:v>0.36</c:v>
                      </c:pt>
                      <c:pt idx="5">
                        <c:v>0.36</c:v>
                      </c:pt>
                      <c:pt idx="6">
                        <c:v>0.17</c:v>
                      </c:pt>
                      <c:pt idx="7">
                        <c:v>0.5</c:v>
                      </c:pt>
                      <c:pt idx="8">
                        <c:v>0.67</c:v>
                      </c:pt>
                      <c:pt idx="9">
                        <c:v>0.67</c:v>
                      </c:pt>
                      <c:pt idx="10">
                        <c:v>0.25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A21-44F6-AF60-0F8B52FCB4C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'総合（令和8年）'!$V$406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'総合（令和8年）'!$W$406:$AH$406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0.67</c:v>
                      </c:pt>
                      <c:pt idx="1">
                        <c:v>0.33</c:v>
                      </c:pt>
                      <c:pt idx="2">
                        <c:v>0.25</c:v>
                      </c:pt>
                      <c:pt idx="3">
                        <c:v>0.08</c:v>
                      </c:pt>
                      <c:pt idx="4">
                        <c:v>0.33</c:v>
                      </c:pt>
                      <c:pt idx="5">
                        <c:v>0.33</c:v>
                      </c:pt>
                      <c:pt idx="6">
                        <c:v>0.5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0.33</c:v>
                      </c:pt>
                      <c:pt idx="10">
                        <c:v>0.08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A21-44F6-AF60-0F8B52FCB4C5}"/>
                  </c:ext>
                </c:extLst>
              </c15:ser>
            </c15:filteredLineSeries>
          </c:ext>
        </c:extLst>
      </c:lineChart>
      <c:catAx>
        <c:axId val="546744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5.2287581699346402E-3"/>
              <c:y val="3.9351724391094467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44568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790863396977338"/>
          <c:y val="0.91319751115026704"/>
          <c:w val="0.57939917042538625"/>
          <c:h val="7.654004106776181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　定点あたり報告数の年次推移</a:t>
            </a:r>
          </a:p>
        </c:rich>
      </c:tx>
      <c:layout>
        <c:manualLayout>
          <c:xMode val="edge"/>
          <c:yMode val="edge"/>
          <c:x val="0.32156903161973865"/>
          <c:y val="1.0416540037758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2500042385668897"/>
          <c:w val="0.93301070058550373"/>
          <c:h val="0.68403009721577013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年次別!$I$195:$I$338</c:f>
              <c:numCache>
                <c:formatCode>General</c:formatCode>
                <c:ptCount val="144"/>
                <c:pt idx="0">
                  <c:v>0.09</c:v>
                </c:pt>
                <c:pt idx="1">
                  <c:v>0.18</c:v>
                </c:pt>
                <c:pt idx="2">
                  <c:v>0.27</c:v>
                </c:pt>
                <c:pt idx="3">
                  <c:v>0.25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0.25</c:v>
                </c:pt>
                <c:pt idx="8">
                  <c:v>0.08</c:v>
                </c:pt>
                <c:pt idx="9">
                  <c:v>0</c:v>
                </c:pt>
                <c:pt idx="10">
                  <c:v>0.42</c:v>
                </c:pt>
                <c:pt idx="11">
                  <c:v>0.33</c:v>
                </c:pt>
                <c:pt idx="12">
                  <c:v>0</c:v>
                </c:pt>
                <c:pt idx="13">
                  <c:v>0.17</c:v>
                </c:pt>
                <c:pt idx="14">
                  <c:v>0.08</c:v>
                </c:pt>
                <c:pt idx="15">
                  <c:v>0.08</c:v>
                </c:pt>
                <c:pt idx="16">
                  <c:v>0.17</c:v>
                </c:pt>
                <c:pt idx="17">
                  <c:v>0.17</c:v>
                </c:pt>
                <c:pt idx="18">
                  <c:v>0.17</c:v>
                </c:pt>
                <c:pt idx="19">
                  <c:v>0.25</c:v>
                </c:pt>
                <c:pt idx="20">
                  <c:v>0.17</c:v>
                </c:pt>
                <c:pt idx="21">
                  <c:v>0.27</c:v>
                </c:pt>
                <c:pt idx="22">
                  <c:v>0</c:v>
                </c:pt>
                <c:pt idx="23">
                  <c:v>0</c:v>
                </c:pt>
                <c:pt idx="24">
                  <c:v>0.18</c:v>
                </c:pt>
                <c:pt idx="25">
                  <c:v>0.08</c:v>
                </c:pt>
                <c:pt idx="26">
                  <c:v>0.17</c:v>
                </c:pt>
                <c:pt idx="27">
                  <c:v>0.2</c:v>
                </c:pt>
                <c:pt idx="28">
                  <c:v>0.1</c:v>
                </c:pt>
                <c:pt idx="29">
                  <c:v>0.33</c:v>
                </c:pt>
                <c:pt idx="30">
                  <c:v>0.08</c:v>
                </c:pt>
                <c:pt idx="31">
                  <c:v>0.17</c:v>
                </c:pt>
                <c:pt idx="32">
                  <c:v>0.17</c:v>
                </c:pt>
                <c:pt idx="33">
                  <c:v>0.33</c:v>
                </c:pt>
                <c:pt idx="34">
                  <c:v>0.25</c:v>
                </c:pt>
                <c:pt idx="35">
                  <c:v>0.08</c:v>
                </c:pt>
                <c:pt idx="36">
                  <c:v>0.33</c:v>
                </c:pt>
                <c:pt idx="37">
                  <c:v>0.42</c:v>
                </c:pt>
                <c:pt idx="38">
                  <c:v>0.25</c:v>
                </c:pt>
                <c:pt idx="39">
                  <c:v>0.33</c:v>
                </c:pt>
                <c:pt idx="40">
                  <c:v>0.25</c:v>
                </c:pt>
                <c:pt idx="41">
                  <c:v>0.25</c:v>
                </c:pt>
                <c:pt idx="42">
                  <c:v>0.17</c:v>
                </c:pt>
                <c:pt idx="43">
                  <c:v>0.33</c:v>
                </c:pt>
                <c:pt idx="44">
                  <c:v>0.33</c:v>
                </c:pt>
                <c:pt idx="45">
                  <c:v>0.67</c:v>
                </c:pt>
                <c:pt idx="46">
                  <c:v>0.5</c:v>
                </c:pt>
                <c:pt idx="47" formatCode="0.00">
                  <c:v>0.17</c:v>
                </c:pt>
                <c:pt idx="48" formatCode="0.00">
                  <c:v>0.42</c:v>
                </c:pt>
                <c:pt idx="49" formatCode="0.00">
                  <c:v>0.33</c:v>
                </c:pt>
                <c:pt idx="50" formatCode="0.00">
                  <c:v>0.17</c:v>
                </c:pt>
                <c:pt idx="51" formatCode="0.00">
                  <c:v>0.33</c:v>
                </c:pt>
                <c:pt idx="52" formatCode="0.00">
                  <c:v>0.57999999999999996</c:v>
                </c:pt>
                <c:pt idx="53" formatCode="0.00">
                  <c:v>0.25</c:v>
                </c:pt>
                <c:pt idx="54" formatCode="0.00">
                  <c:v>0.08</c:v>
                </c:pt>
                <c:pt idx="55" formatCode="0.00">
                  <c:v>0.17</c:v>
                </c:pt>
                <c:pt idx="56" formatCode="0.00">
                  <c:v>0</c:v>
                </c:pt>
                <c:pt idx="57" formatCode="0.00">
                  <c:v>0.17</c:v>
                </c:pt>
                <c:pt idx="58" formatCode="0.00">
                  <c:v>0.25</c:v>
                </c:pt>
                <c:pt idx="59" formatCode="0.00">
                  <c:v>0.57999999999999996</c:v>
                </c:pt>
                <c:pt idx="60" formatCode="0.00">
                  <c:v>0.57999999999999996</c:v>
                </c:pt>
                <c:pt idx="61" formatCode="0.00">
                  <c:v>0.17</c:v>
                </c:pt>
                <c:pt idx="62" formatCode="0.00">
                  <c:v>0.17</c:v>
                </c:pt>
                <c:pt idx="63" formatCode="0.00">
                  <c:v>0.18</c:v>
                </c:pt>
                <c:pt idx="64" formatCode="0.00">
                  <c:v>0.36</c:v>
                </c:pt>
                <c:pt idx="65" formatCode="0.00">
                  <c:v>0.36</c:v>
                </c:pt>
                <c:pt idx="66" formatCode="0.00">
                  <c:v>0.17</c:v>
                </c:pt>
                <c:pt idx="67" formatCode="0.00">
                  <c:v>0.5</c:v>
                </c:pt>
                <c:pt idx="68" formatCode="0.00">
                  <c:v>0.67</c:v>
                </c:pt>
                <c:pt idx="69" formatCode="0.00">
                  <c:v>0.67</c:v>
                </c:pt>
                <c:pt idx="70" formatCode="0.00">
                  <c:v>0.25</c:v>
                </c:pt>
                <c:pt idx="71" formatCode="0.00">
                  <c:v>0.42</c:v>
                </c:pt>
                <c:pt idx="72" formatCode="0.00">
                  <c:v>0.67</c:v>
                </c:pt>
                <c:pt idx="73" formatCode="0.00">
                  <c:v>0.33</c:v>
                </c:pt>
                <c:pt idx="74" formatCode="0.00">
                  <c:v>0.25</c:v>
                </c:pt>
                <c:pt idx="75" formatCode="0.00">
                  <c:v>0.08</c:v>
                </c:pt>
                <c:pt idx="76" formatCode="0.00">
                  <c:v>0.33</c:v>
                </c:pt>
                <c:pt idx="77" formatCode="0.00">
                  <c:v>0.33</c:v>
                </c:pt>
                <c:pt idx="78" formatCode="0.00">
                  <c:v>0.5</c:v>
                </c:pt>
                <c:pt idx="79" formatCode="0.00">
                  <c:v>0.25</c:v>
                </c:pt>
                <c:pt idx="80" formatCode="0.00">
                  <c:v>0.17</c:v>
                </c:pt>
                <c:pt idx="81" formatCode="0.00">
                  <c:v>0.33</c:v>
                </c:pt>
                <c:pt idx="82" formatCode="0.00">
                  <c:v>0.08</c:v>
                </c:pt>
                <c:pt idx="83" formatCode="0.00">
                  <c:v>0.17</c:v>
                </c:pt>
                <c:pt idx="84" formatCode="0.00">
                  <c:v>0.25</c:v>
                </c:pt>
                <c:pt idx="85" formatCode="0.00">
                  <c:v>0.08</c:v>
                </c:pt>
                <c:pt idx="86" formatCode="0.00">
                  <c:v>0.17</c:v>
                </c:pt>
                <c:pt idx="87" formatCode="0.00">
                  <c:v>0.17</c:v>
                </c:pt>
                <c:pt idx="88" formatCode="0.00">
                  <c:v>0.25</c:v>
                </c:pt>
                <c:pt idx="89" formatCode="0.00">
                  <c:v>0.17</c:v>
                </c:pt>
                <c:pt idx="90" formatCode="0.00">
                  <c:v>0.5</c:v>
                </c:pt>
                <c:pt idx="91" formatCode="0.00">
                  <c:v>0.25</c:v>
                </c:pt>
                <c:pt idx="92" formatCode="0.00">
                  <c:v>0.67</c:v>
                </c:pt>
                <c:pt idx="93" formatCode="0.00">
                  <c:v>0.42</c:v>
                </c:pt>
                <c:pt idx="94" formatCode="0.00">
                  <c:v>0.17</c:v>
                </c:pt>
                <c:pt idx="95" formatCode="0.00">
                  <c:v>0.33</c:v>
                </c:pt>
                <c:pt idx="96" formatCode="0.00">
                  <c:v>0.25</c:v>
                </c:pt>
                <c:pt idx="97" formatCode="0.00">
                  <c:v>0.42</c:v>
                </c:pt>
                <c:pt idx="98" formatCode="0.00">
                  <c:v>0</c:v>
                </c:pt>
                <c:pt idx="99" formatCode="0.00">
                  <c:v>0.33</c:v>
                </c:pt>
                <c:pt idx="100" formatCode="0.00">
                  <c:v>0.67</c:v>
                </c:pt>
                <c:pt idx="101" formatCode="0.00">
                  <c:v>0.08</c:v>
                </c:pt>
                <c:pt idx="102" formatCode="0.00">
                  <c:v>0.5</c:v>
                </c:pt>
                <c:pt idx="103" formatCode="0.00">
                  <c:v>0.17</c:v>
                </c:pt>
                <c:pt idx="104" formatCode="0.00">
                  <c:v>0.33</c:v>
                </c:pt>
                <c:pt idx="105" formatCode="0.00">
                  <c:v>0.33</c:v>
                </c:pt>
                <c:pt idx="106" formatCode="0.00">
                  <c:v>0.33</c:v>
                </c:pt>
                <c:pt idx="107" formatCode="0.00">
                  <c:v>0.25</c:v>
                </c:pt>
                <c:pt idx="108" formatCode="0.00">
                  <c:v>0.25</c:v>
                </c:pt>
                <c:pt idx="109" formatCode="0.00">
                  <c:v>0.25</c:v>
                </c:pt>
                <c:pt idx="110" formatCode="0.00">
                  <c:v>0.42</c:v>
                </c:pt>
                <c:pt idx="111" formatCode="0.00">
                  <c:v>0.57999999999999996</c:v>
                </c:pt>
                <c:pt idx="112" formatCode="0.00">
                  <c:v>0.33</c:v>
                </c:pt>
                <c:pt idx="113" formatCode="0.00">
                  <c:v>0.5</c:v>
                </c:pt>
                <c:pt idx="114" formatCode="0.00">
                  <c:v>0.42</c:v>
                </c:pt>
                <c:pt idx="115" formatCode="0.00">
                  <c:v>0.42</c:v>
                </c:pt>
                <c:pt idx="116" formatCode="0.00">
                  <c:v>0.33</c:v>
                </c:pt>
                <c:pt idx="117" formatCode="0.00">
                  <c:v>0.42</c:v>
                </c:pt>
                <c:pt idx="118" formatCode="0.00">
                  <c:v>0.17</c:v>
                </c:pt>
                <c:pt idx="119" formatCode="0.00">
                  <c:v>0.42</c:v>
                </c:pt>
                <c:pt idx="120" formatCode="0.00">
                  <c:v>0.42</c:v>
                </c:pt>
                <c:pt idx="121" formatCode="0.00">
                  <c:v>0.33</c:v>
                </c:pt>
                <c:pt idx="122" formatCode="0.00">
                  <c:v>0.33</c:v>
                </c:pt>
                <c:pt idx="123" formatCode="0.00">
                  <c:v>0.5</c:v>
                </c:pt>
                <c:pt idx="124" formatCode="0.00">
                  <c:v>0.25</c:v>
                </c:pt>
                <c:pt idx="125" formatCode="0.00">
                  <c:v>0.25</c:v>
                </c:pt>
                <c:pt idx="126" formatCode="0.00">
                  <c:v>0.42</c:v>
                </c:pt>
                <c:pt idx="127" formatCode="0.00">
                  <c:v>0.42</c:v>
                </c:pt>
                <c:pt idx="128" formatCode="0.00">
                  <c:v>0.08</c:v>
                </c:pt>
                <c:pt idx="129" formatCode="0.00">
                  <c:v>0.33</c:v>
                </c:pt>
                <c:pt idx="130" formatCode="0.00">
                  <c:v>0.57999999999999996</c:v>
                </c:pt>
                <c:pt idx="131" formatCode="0.00">
                  <c:v>0.57999999999999996</c:v>
                </c:pt>
                <c:pt idx="132" formatCode="0.00">
                  <c:v>0.17</c:v>
                </c:pt>
                <c:pt idx="133" formatCode="0.00">
                  <c:v>0.08</c:v>
                </c:pt>
                <c:pt idx="134" formatCode="0.00">
                  <c:v>0.25</c:v>
                </c:pt>
                <c:pt idx="135" formatCode="0.00">
                  <c:v>0.08</c:v>
                </c:pt>
                <c:pt idx="136" formatCode="0.00">
                  <c:v>0.25</c:v>
                </c:pt>
                <c:pt idx="137" formatCode="0.00">
                  <c:v>0.25</c:v>
                </c:pt>
                <c:pt idx="138" formatCode="0.00">
                  <c:v>0.83</c:v>
                </c:pt>
                <c:pt idx="139" formatCode="0.00">
                  <c:v>0.67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4-431A-BA1B-242A3470F39B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年次別!$J$195:$J$338</c:f>
              <c:numCache>
                <c:formatCode>General</c:formatCode>
                <c:ptCount val="144"/>
                <c:pt idx="0">
                  <c:v>0.47</c:v>
                </c:pt>
                <c:pt idx="1">
                  <c:v>0.48</c:v>
                </c:pt>
                <c:pt idx="2">
                  <c:v>0.51</c:v>
                </c:pt>
                <c:pt idx="3">
                  <c:v>0.47</c:v>
                </c:pt>
                <c:pt idx="4">
                  <c:v>0.5</c:v>
                </c:pt>
                <c:pt idx="5">
                  <c:v>0.48</c:v>
                </c:pt>
                <c:pt idx="6">
                  <c:v>0.52</c:v>
                </c:pt>
                <c:pt idx="7">
                  <c:v>0.48</c:v>
                </c:pt>
                <c:pt idx="8">
                  <c:v>0.5</c:v>
                </c:pt>
                <c:pt idx="9">
                  <c:v>0.54</c:v>
                </c:pt>
                <c:pt idx="10">
                  <c:v>0.5</c:v>
                </c:pt>
                <c:pt idx="11">
                  <c:v>0.44</c:v>
                </c:pt>
                <c:pt idx="12">
                  <c:v>0.45</c:v>
                </c:pt>
                <c:pt idx="13">
                  <c:v>0.44</c:v>
                </c:pt>
                <c:pt idx="14">
                  <c:v>0.46</c:v>
                </c:pt>
                <c:pt idx="15">
                  <c:v>0.46</c:v>
                </c:pt>
                <c:pt idx="16">
                  <c:v>0.55000000000000004</c:v>
                </c:pt>
                <c:pt idx="17">
                  <c:v>0.48</c:v>
                </c:pt>
                <c:pt idx="18">
                  <c:v>0.53</c:v>
                </c:pt>
                <c:pt idx="19">
                  <c:v>0.5</c:v>
                </c:pt>
                <c:pt idx="20">
                  <c:v>0.48</c:v>
                </c:pt>
                <c:pt idx="21">
                  <c:v>0.48</c:v>
                </c:pt>
                <c:pt idx="22">
                  <c:v>0.46</c:v>
                </c:pt>
                <c:pt idx="23">
                  <c:v>0.42</c:v>
                </c:pt>
                <c:pt idx="24">
                  <c:v>0.44</c:v>
                </c:pt>
                <c:pt idx="25">
                  <c:v>0.39</c:v>
                </c:pt>
                <c:pt idx="26">
                  <c:v>0.48</c:v>
                </c:pt>
                <c:pt idx="27">
                  <c:v>0.43</c:v>
                </c:pt>
                <c:pt idx="28">
                  <c:v>0.5</c:v>
                </c:pt>
                <c:pt idx="29">
                  <c:v>0.49</c:v>
                </c:pt>
                <c:pt idx="30">
                  <c:v>0.49</c:v>
                </c:pt>
                <c:pt idx="31">
                  <c:v>0.48</c:v>
                </c:pt>
                <c:pt idx="32">
                  <c:v>0.47</c:v>
                </c:pt>
                <c:pt idx="33">
                  <c:v>0.45</c:v>
                </c:pt>
                <c:pt idx="34">
                  <c:v>0.46</c:v>
                </c:pt>
                <c:pt idx="35">
                  <c:v>0.4</c:v>
                </c:pt>
                <c:pt idx="36">
                  <c:v>0.42</c:v>
                </c:pt>
                <c:pt idx="37">
                  <c:v>0.38</c:v>
                </c:pt>
                <c:pt idx="38">
                  <c:v>0.45</c:v>
                </c:pt>
                <c:pt idx="39">
                  <c:v>0.47</c:v>
                </c:pt>
                <c:pt idx="40">
                  <c:v>0.52</c:v>
                </c:pt>
                <c:pt idx="41">
                  <c:v>0.53</c:v>
                </c:pt>
                <c:pt idx="42">
                  <c:v>0.51</c:v>
                </c:pt>
                <c:pt idx="43">
                  <c:v>0.5</c:v>
                </c:pt>
                <c:pt idx="44">
                  <c:v>0.43</c:v>
                </c:pt>
                <c:pt idx="45">
                  <c:v>0.55000000000000004</c:v>
                </c:pt>
                <c:pt idx="46">
                  <c:v>0.49</c:v>
                </c:pt>
                <c:pt idx="47" formatCode="0.00">
                  <c:v>0.42</c:v>
                </c:pt>
                <c:pt idx="48" formatCode="0.00">
                  <c:v>0.59</c:v>
                </c:pt>
                <c:pt idx="49" formatCode="0.00">
                  <c:v>0.44</c:v>
                </c:pt>
                <c:pt idx="50" formatCode="0.00">
                  <c:v>0.51</c:v>
                </c:pt>
                <c:pt idx="51" formatCode="0.00">
                  <c:v>0.47</c:v>
                </c:pt>
                <c:pt idx="52" formatCode="0.00">
                  <c:v>0.52</c:v>
                </c:pt>
                <c:pt idx="53" formatCode="0.00">
                  <c:v>0.57999999999999996</c:v>
                </c:pt>
                <c:pt idx="54" formatCode="0.00">
                  <c:v>0.6</c:v>
                </c:pt>
                <c:pt idx="55" formatCode="0.00">
                  <c:v>0.54</c:v>
                </c:pt>
                <c:pt idx="56" formatCode="0.00">
                  <c:v>0.55000000000000004</c:v>
                </c:pt>
                <c:pt idx="57" formatCode="0.00">
                  <c:v>0.56000000000000005</c:v>
                </c:pt>
                <c:pt idx="58" formatCode="0.00">
                  <c:v>0.53</c:v>
                </c:pt>
                <c:pt idx="59" formatCode="0.00">
                  <c:v>0.49</c:v>
                </c:pt>
                <c:pt idx="60" formatCode="0.00">
                  <c:v>0.52</c:v>
                </c:pt>
                <c:pt idx="61" formatCode="0.00">
                  <c:v>0.44</c:v>
                </c:pt>
                <c:pt idx="62" formatCode="0.00">
                  <c:v>0.5</c:v>
                </c:pt>
                <c:pt idx="63" formatCode="0.00">
                  <c:v>0.43</c:v>
                </c:pt>
                <c:pt idx="64" formatCode="0.00">
                  <c:v>0.44</c:v>
                </c:pt>
                <c:pt idx="65" formatCode="0.00">
                  <c:v>0.57999999999999996</c:v>
                </c:pt>
                <c:pt idx="66" formatCode="0.00">
                  <c:v>0.48</c:v>
                </c:pt>
                <c:pt idx="67" formatCode="0.00">
                  <c:v>0.47</c:v>
                </c:pt>
                <c:pt idx="68" formatCode="0.00">
                  <c:v>0.53</c:v>
                </c:pt>
                <c:pt idx="69" formatCode="0.00">
                  <c:v>0.52</c:v>
                </c:pt>
                <c:pt idx="70" formatCode="0.00">
                  <c:v>0.41</c:v>
                </c:pt>
                <c:pt idx="71" formatCode="0.00">
                  <c:v>0.46</c:v>
                </c:pt>
                <c:pt idx="72" formatCode="0.00">
                  <c:v>0.45</c:v>
                </c:pt>
                <c:pt idx="73" formatCode="0.00">
                  <c:v>0.42</c:v>
                </c:pt>
                <c:pt idx="74" formatCode="0.00">
                  <c:v>0.47</c:v>
                </c:pt>
                <c:pt idx="75" formatCode="0.00">
                  <c:v>0.51</c:v>
                </c:pt>
                <c:pt idx="76" formatCode="0.00">
                  <c:v>0.49</c:v>
                </c:pt>
                <c:pt idx="77" formatCode="0.00">
                  <c:v>0.48</c:v>
                </c:pt>
                <c:pt idx="78" formatCode="0.00">
                  <c:v>0.48</c:v>
                </c:pt>
                <c:pt idx="79" formatCode="0.00">
                  <c:v>0.5</c:v>
                </c:pt>
                <c:pt idx="80" formatCode="0.00">
                  <c:v>0.46</c:v>
                </c:pt>
                <c:pt idx="81" formatCode="0.00">
                  <c:v>0.51</c:v>
                </c:pt>
                <c:pt idx="82" formatCode="0.00">
                  <c:v>0.49</c:v>
                </c:pt>
                <c:pt idx="83" formatCode="0.00">
                  <c:v>0.44</c:v>
                </c:pt>
                <c:pt idx="84" formatCode="0.00">
                  <c:v>0.43</c:v>
                </c:pt>
                <c:pt idx="85" formatCode="0.00">
                  <c:v>0.38</c:v>
                </c:pt>
                <c:pt idx="86" formatCode="0.00">
                  <c:v>0.46</c:v>
                </c:pt>
                <c:pt idx="87" formatCode="0.00">
                  <c:v>0.47</c:v>
                </c:pt>
                <c:pt idx="88" formatCode="0.00">
                  <c:v>0.53</c:v>
                </c:pt>
                <c:pt idx="89" formatCode="0.00">
                  <c:v>0.59</c:v>
                </c:pt>
                <c:pt idx="90" formatCode="0.00">
                  <c:v>0.53</c:v>
                </c:pt>
                <c:pt idx="91" formatCode="0.00">
                  <c:v>0.56000000000000005</c:v>
                </c:pt>
                <c:pt idx="92" formatCode="0.00">
                  <c:v>0.5</c:v>
                </c:pt>
                <c:pt idx="93" formatCode="0.00">
                  <c:v>0.53</c:v>
                </c:pt>
                <c:pt idx="94" formatCode="0.00">
                  <c:v>0.59</c:v>
                </c:pt>
                <c:pt idx="95" formatCode="0.00">
                  <c:v>0.49</c:v>
                </c:pt>
                <c:pt idx="96" formatCode="0.00">
                  <c:v>0.51</c:v>
                </c:pt>
                <c:pt idx="97" formatCode="0.00">
                  <c:v>0.54</c:v>
                </c:pt>
                <c:pt idx="98" formatCode="0.00">
                  <c:v>0.59</c:v>
                </c:pt>
                <c:pt idx="99" formatCode="0.00">
                  <c:v>0.57999999999999996</c:v>
                </c:pt>
                <c:pt idx="100" formatCode="0.00">
                  <c:v>0.62</c:v>
                </c:pt>
                <c:pt idx="101" formatCode="0.00">
                  <c:v>0.62</c:v>
                </c:pt>
                <c:pt idx="102" formatCode="0.00">
                  <c:v>0.59</c:v>
                </c:pt>
                <c:pt idx="103" formatCode="0.00">
                  <c:v>0.54</c:v>
                </c:pt>
                <c:pt idx="104" formatCode="0.00">
                  <c:v>0.49</c:v>
                </c:pt>
                <c:pt idx="105" formatCode="0.00">
                  <c:v>0.56999999999999995</c:v>
                </c:pt>
                <c:pt idx="106" formatCode="0.00">
                  <c:v>0.54</c:v>
                </c:pt>
                <c:pt idx="107" formatCode="0.00">
                  <c:v>0.52</c:v>
                </c:pt>
                <c:pt idx="108" formatCode="0.00">
                  <c:v>0.51</c:v>
                </c:pt>
                <c:pt idx="109" formatCode="0.00">
                  <c:v>0.5</c:v>
                </c:pt>
                <c:pt idx="110" formatCode="0.00">
                  <c:v>0.51</c:v>
                </c:pt>
                <c:pt idx="111" formatCode="0.00">
                  <c:v>0.57999999999999996</c:v>
                </c:pt>
                <c:pt idx="112" formatCode="0.00">
                  <c:v>0.62</c:v>
                </c:pt>
                <c:pt idx="113" formatCode="0.00">
                  <c:v>0.56000000000000005</c:v>
                </c:pt>
                <c:pt idx="114" formatCode="0.00">
                  <c:v>0.57999999999999996</c:v>
                </c:pt>
                <c:pt idx="115" formatCode="0.00">
                  <c:v>0.51</c:v>
                </c:pt>
                <c:pt idx="116" formatCode="0.00">
                  <c:v>0.53</c:v>
                </c:pt>
                <c:pt idx="117" formatCode="0.00">
                  <c:v>0.57999999999999996</c:v>
                </c:pt>
                <c:pt idx="118" formatCode="0.00">
                  <c:v>0.51</c:v>
                </c:pt>
                <c:pt idx="119" formatCode="0.00">
                  <c:v>0.51</c:v>
                </c:pt>
                <c:pt idx="120" formatCode="0.00">
                  <c:v>0.51</c:v>
                </c:pt>
                <c:pt idx="121" formatCode="0.00">
                  <c:v>0.45</c:v>
                </c:pt>
                <c:pt idx="122" formatCode="0.00">
                  <c:v>0.52</c:v>
                </c:pt>
                <c:pt idx="123" formatCode="0.00">
                  <c:v>0.54</c:v>
                </c:pt>
                <c:pt idx="124" formatCode="0.00">
                  <c:v>0.53</c:v>
                </c:pt>
                <c:pt idx="125" formatCode="0.00">
                  <c:v>0.6</c:v>
                </c:pt>
                <c:pt idx="126" formatCode="0.00">
                  <c:v>0.62</c:v>
                </c:pt>
                <c:pt idx="127" formatCode="0.00">
                  <c:v>0.54</c:v>
                </c:pt>
                <c:pt idx="128" formatCode="0.00">
                  <c:v>0.54</c:v>
                </c:pt>
                <c:pt idx="129" formatCode="0.00">
                  <c:v>0.55000000000000004</c:v>
                </c:pt>
                <c:pt idx="130" formatCode="0.00">
                  <c:v>0.48</c:v>
                </c:pt>
                <c:pt idx="131" formatCode="0.00">
                  <c:v>0.49</c:v>
                </c:pt>
                <c:pt idx="132" formatCode="0.00">
                  <c:v>0.47</c:v>
                </c:pt>
                <c:pt idx="133" formatCode="0.00">
                  <c:v>0.47</c:v>
                </c:pt>
                <c:pt idx="134" formatCode="0.00">
                  <c:v>0.47</c:v>
                </c:pt>
                <c:pt idx="135" formatCode="0.00">
                  <c:v>0.47</c:v>
                </c:pt>
                <c:pt idx="136" formatCode="0.00">
                  <c:v>0.48</c:v>
                </c:pt>
                <c:pt idx="137" formatCode="0.00">
                  <c:v>0.56000000000000005</c:v>
                </c:pt>
                <c:pt idx="138" formatCode="0.00">
                  <c:v>0.55000000000000004</c:v>
                </c:pt>
                <c:pt idx="139" formatCode="0.00">
                  <c:v>0.51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4-431A-BA1B-242A3470F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3832"/>
        <c:axId val="1"/>
      </c:lineChart>
      <c:catAx>
        <c:axId val="57596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21041348888981E-3"/>
              <c:y val="2.66202514159414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38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039548721331298"/>
          <c:y val="3.1249988488281071E-2"/>
          <c:w val="0.10893140100416668"/>
          <c:h val="0.15562008037665914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淋菌感染症（全国・沖縄県定点あたり報告数）</a:t>
            </a:r>
          </a:p>
        </c:rich>
      </c:tx>
      <c:layout>
        <c:manualLayout>
          <c:xMode val="edge"/>
          <c:yMode val="edge"/>
          <c:x val="0.31067565573911105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472670895466E-2"/>
          <c:y val="0.15393554972295129"/>
          <c:w val="0.90588350934884265"/>
          <c:h val="0.57523366870807824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'保健所別（令和8年）'!$C$50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'保健所別（令和8年）'!$D$50:$O$50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0.42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D-471F-93C4-844686EBAFBC}"/>
            </c:ext>
          </c:extLst>
        </c:ser>
        <c:ser>
          <c:idx val="1"/>
          <c:order val="1"/>
          <c:tx>
            <c:strRef>
              <c:f>'保健所別（令和8年）'!$C$51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'保健所別（令和8年）'!$D$51:$O$51</c:f>
              <c:numCache>
                <c:formatCode>0.00_);[Red]\(0.00\)</c:formatCode>
                <c:ptCount val="12"/>
                <c:pt idx="0">
                  <c:v>0.74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0.65</c:v>
                </c:pt>
                <c:pt idx="4">
                  <c:v>0.61</c:v>
                </c:pt>
                <c:pt idx="5">
                  <c:v>0.63</c:v>
                </c:pt>
                <c:pt idx="6">
                  <c:v>0.67</c:v>
                </c:pt>
                <c:pt idx="7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D-471F-93C4-844686EBA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472"/>
        <c:axId val="1"/>
      </c:lineChart>
      <c:catAx>
        <c:axId val="5759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5686274509803921E-2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472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7299332681449"/>
          <c:y val="4.5138888888888888E-2"/>
          <c:w val="0.16993491499837032"/>
          <c:h val="6.5972586759988322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淋菌感染症（保健所別定点あたり報告数）</a:t>
            </a:r>
          </a:p>
        </c:rich>
      </c:tx>
      <c:layout>
        <c:manualLayout>
          <c:xMode val="edge"/>
          <c:yMode val="edge"/>
          <c:x val="0.33071936596160773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80392156862744E-2"/>
          <c:y val="0.14467629046369204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'保健所別（令和8年）'!$D$46:$O$46</c:f>
              <c:numCache>
                <c:formatCode>0.00_);[Red]\(0.00\)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2-40EC-A195-DD65EFDA88E1}"/>
            </c:ext>
          </c:extLst>
        </c:ser>
        <c:ser>
          <c:idx val="0"/>
          <c:order val="1"/>
          <c:tx>
            <c:strRef>
              <c:f>'保健所別（令和8年）'!$C$47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'保健所別（令和8年）'!$D$47:$O$47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0.5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2-40EC-A195-DD65EFDA88E1}"/>
            </c:ext>
          </c:extLst>
        </c:ser>
        <c:ser>
          <c:idx val="1"/>
          <c:order val="2"/>
          <c:tx>
            <c:strRef>
              <c:f>'保健所別（令和8年）'!$C$48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'保健所別（令和8年）'!$D$48:$O$48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0.33</c:v>
                </c:pt>
                <c:pt idx="2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2-40EC-A195-DD65EFDA88E1}"/>
            </c:ext>
          </c:extLst>
        </c:ser>
        <c:ser>
          <c:idx val="4"/>
          <c:order val="3"/>
          <c:tx>
            <c:strRef>
              <c:f>'保健所別（令和8年）'!$C$49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'保健所別（令和8年）'!$D$49:$O$49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82-40EC-A195-DD65EFDA88E1}"/>
            </c:ext>
          </c:extLst>
        </c:ser>
        <c:ser>
          <c:idx val="3"/>
          <c:order val="4"/>
          <c:tx>
            <c:strRef>
              <c:f>'保健所別（令和8年）'!$C$50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'保健所別（令和8年）'!$D$50:$O$50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0.42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82-40EC-A195-DD65EFDA8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144"/>
        <c:axId val="1"/>
      </c:lineChart>
      <c:catAx>
        <c:axId val="575965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1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87827011819599"/>
          <c:y val="0.91666958296879553"/>
          <c:w val="0.6409591546154769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淋菌感染症（保健所別報告数）</a:t>
            </a:r>
          </a:p>
        </c:rich>
      </c:tx>
      <c:layout>
        <c:manualLayout>
          <c:xMode val="edge"/>
          <c:yMode val="edge"/>
          <c:x val="0.3699350522361175"/>
          <c:y val="1.7361145646267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4814851268591425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'保健所別（令和8年）'!$D$40:$O$40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4-4217-8FA3-0D25893012EC}"/>
            </c:ext>
          </c:extLst>
        </c:ser>
        <c:ser>
          <c:idx val="0"/>
          <c:order val="1"/>
          <c:tx>
            <c:strRef>
              <c:f>'保健所別（令和8年）'!$C$41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'保健所別（令和8年）'!$D$41:$O$41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4-4217-8FA3-0D25893012EC}"/>
            </c:ext>
          </c:extLst>
        </c:ser>
        <c:ser>
          <c:idx val="1"/>
          <c:order val="2"/>
          <c:tx>
            <c:strRef>
              <c:f>'保健所別（令和8年）'!$C$42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'保健所別（令和8年）'!$D$42:$O$42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4-4217-8FA3-0D25893012EC}"/>
            </c:ext>
          </c:extLst>
        </c:ser>
        <c:ser>
          <c:idx val="4"/>
          <c:order val="3"/>
          <c:tx>
            <c:strRef>
              <c:f>'保健所別（令和8年）'!$C$43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'保健所別（令和8年）'!$D$43:$O$43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E4-4217-8FA3-0D258930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800"/>
        <c:axId val="1"/>
      </c:lineChart>
      <c:catAx>
        <c:axId val="575965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3.9215686274509803E-3"/>
              <c:y val="4.51388313302942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969540081999554"/>
          <c:y val="0.89815094165860843"/>
          <c:w val="0.47886751410975592"/>
          <c:h val="6.5972648155822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淋菌感染症（全国・沖縄県男女別定点あたり報告数）</a:t>
            </a:r>
          </a:p>
        </c:rich>
      </c:tx>
      <c:layout>
        <c:manualLayout>
          <c:xMode val="edge"/>
          <c:yMode val="edge"/>
          <c:x val="0.32766925702914584"/>
          <c:y val="1.21587926509186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93485745360684"/>
          <c:y val="0.14324912510936133"/>
          <c:w val="0.81176574214376807"/>
          <c:h val="0.4447940361621464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'保健所別（令和8年）'!$D$150:$O$150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A-47A5-954F-845B0D1DD426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'保健所別（令和8年）'!$D$151:$O$151</c:f>
              <c:numCache>
                <c:formatCode>0.00_);[Red]\(0.00\)</c:formatCode>
                <c:ptCount val="12"/>
                <c:pt idx="0">
                  <c:v>0.57999999999999996</c:v>
                </c:pt>
                <c:pt idx="1">
                  <c:v>0.43</c:v>
                </c:pt>
                <c:pt idx="2">
                  <c:v>0.49</c:v>
                </c:pt>
                <c:pt idx="3">
                  <c:v>0.47</c:v>
                </c:pt>
                <c:pt idx="4">
                  <c:v>0.44</c:v>
                </c:pt>
                <c:pt idx="5">
                  <c:v>0.46</c:v>
                </c:pt>
                <c:pt idx="6">
                  <c:v>0.49</c:v>
                </c:pt>
                <c:pt idx="7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A-47A5-954F-845B0D1DD426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'保健所別（令和8年）'!$D$250:$O$250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0.17</c:v>
                </c:pt>
                <c:pt idx="2">
                  <c:v>0.25</c:v>
                </c:pt>
                <c:pt idx="3">
                  <c:v>0.17</c:v>
                </c:pt>
                <c:pt idx="4">
                  <c:v>0.33</c:v>
                </c:pt>
                <c:pt idx="5">
                  <c:v>0.17</c:v>
                </c:pt>
                <c:pt idx="6">
                  <c:v>0.33</c:v>
                </c:pt>
                <c:pt idx="7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A-47A5-954F-845B0D1DD426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'保健所別（令和8年）'!$D$251:$O$251</c:f>
              <c:numCache>
                <c:formatCode>0.00_);[Red]\(0.00\)</c:formatCode>
                <c:ptCount val="12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0.18</c:v>
                </c:pt>
                <c:pt idx="4">
                  <c:v>0.16</c:v>
                </c:pt>
                <c:pt idx="5">
                  <c:v>0.16</c:v>
                </c:pt>
                <c:pt idx="6">
                  <c:v>0.18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A-47A5-954F-845B0D1D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924736"/>
        <c:axId val="1"/>
      </c:lineChart>
      <c:catAx>
        <c:axId val="5709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4509803921568626E-2"/>
              <c:y val="3.69265820939049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473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淋菌感染症（沖縄県・年齢別報告数）</a:t>
            </a:r>
          </a:p>
        </c:rich>
      </c:tx>
      <c:layout>
        <c:manualLayout>
          <c:xMode val="edge"/>
          <c:yMode val="edge"/>
          <c:x val="0.35076293894635718"/>
          <c:y val="1.0416666666666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209150326797387E-2"/>
          <c:y val="0.1226855497229513"/>
          <c:w val="0.84444552242330784"/>
          <c:h val="0.774308181112267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淋菌!$AB$4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F-4C75-993C-B9D7C7F24254}"/>
            </c:ext>
          </c:extLst>
        </c:ser>
        <c:ser>
          <c:idx val="2"/>
          <c:order val="1"/>
          <c:tx>
            <c:strRef>
              <c:f>淋菌!$AC$4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F-4C75-993C-B9D7C7F24254}"/>
            </c:ext>
          </c:extLst>
        </c:ser>
        <c:ser>
          <c:idx val="3"/>
          <c:order val="2"/>
          <c:tx>
            <c:strRef>
              <c:f>淋菌!$AD$4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F-4C75-993C-B9D7C7F24254}"/>
            </c:ext>
          </c:extLst>
        </c:ser>
        <c:ser>
          <c:idx val="4"/>
          <c:order val="3"/>
          <c:tx>
            <c:strRef>
              <c:f>淋菌!$AE$4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淋菌!$AE$5:$AE$16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F-4C75-993C-B9D7C7F24254}"/>
            </c:ext>
          </c:extLst>
        </c:ser>
        <c:ser>
          <c:idx val="5"/>
          <c:order val="4"/>
          <c:tx>
            <c:strRef>
              <c:f>淋菌!$AF$4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淋菌!$AF$5:$AF$16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F-4C75-993C-B9D7C7F24254}"/>
            </c:ext>
          </c:extLst>
        </c:ser>
        <c:ser>
          <c:idx val="6"/>
          <c:order val="5"/>
          <c:tx>
            <c:strRef>
              <c:f>淋菌!$AG$4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3F-4C75-993C-B9D7C7F24254}"/>
            </c:ext>
          </c:extLst>
        </c:ser>
        <c:ser>
          <c:idx val="9"/>
          <c:order val="6"/>
          <c:tx>
            <c:strRef>
              <c:f>淋菌!$AH$4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淋菌!$AH$5:$AH$16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F-4C75-993C-B9D7C7F24254}"/>
            </c:ext>
          </c:extLst>
        </c:ser>
        <c:ser>
          <c:idx val="7"/>
          <c:order val="7"/>
          <c:tx>
            <c:strRef>
              <c:f>淋菌!$AI$4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3F-4C75-993C-B9D7C7F24254}"/>
            </c:ext>
          </c:extLst>
        </c:ser>
        <c:ser>
          <c:idx val="8"/>
          <c:order val="8"/>
          <c:tx>
            <c:strRef>
              <c:f>淋菌!$AJ$4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3F-4C75-993C-B9D7C7F24254}"/>
            </c:ext>
          </c:extLst>
        </c:ser>
        <c:ser>
          <c:idx val="10"/>
          <c:order val="9"/>
          <c:tx>
            <c:strRef>
              <c:f>淋菌!$AK$4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3F-4C75-993C-B9D7C7F24254}"/>
            </c:ext>
          </c:extLst>
        </c:ser>
        <c:ser>
          <c:idx val="11"/>
          <c:order val="10"/>
          <c:tx>
            <c:strRef>
              <c:f>淋菌!$AL$4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3F-4C75-993C-B9D7C7F24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0929328"/>
        <c:axId val="1"/>
      </c:barChart>
      <c:catAx>
        <c:axId val="57092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37037037037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93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849782992812167"/>
          <c:y val="7.2916666666666671E-2"/>
          <c:w val="7.1895562074348551E-2"/>
          <c:h val="0.8368084718576844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性器クラミジア感染症（保健所別報告数）</a:t>
            </a:r>
          </a:p>
        </c:rich>
      </c:tx>
      <c:layout>
        <c:manualLayout>
          <c:xMode val="edge"/>
          <c:yMode val="edge"/>
          <c:x val="0.33594812413154235"/>
          <c:y val="3.47227575574032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3425962379702538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'保健所別（令和8年）'!$D$4:$O$4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9-42CD-9B33-87B36D88BCA1}"/>
            </c:ext>
          </c:extLst>
        </c:ser>
        <c:ser>
          <c:idx val="0"/>
          <c:order val="1"/>
          <c:tx>
            <c:strRef>
              <c:f>'保健所別（令和8年）'!$C$5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'保健所別（令和8年）'!$D$5:$O$5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  <c:pt idx="5">
                  <c:v>9</c:v>
                </c:pt>
                <c:pt idx="6">
                  <c:v>12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9-42CD-9B33-87B36D88BCA1}"/>
            </c:ext>
          </c:extLst>
        </c:ser>
        <c:ser>
          <c:idx val="1"/>
          <c:order val="2"/>
          <c:tx>
            <c:strRef>
              <c:f>'保健所別（令和8年）'!$C$6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'保健所別（令和8年）'!$D$6:$O$6</c:f>
              <c:numCache>
                <c:formatCode>General</c:formatCode>
                <c:ptCount val="12"/>
                <c:pt idx="0">
                  <c:v>7</c:v>
                </c:pt>
                <c:pt idx="1">
                  <c:v>14</c:v>
                </c:pt>
                <c:pt idx="2">
                  <c:v>21</c:v>
                </c:pt>
                <c:pt idx="3">
                  <c:v>14</c:v>
                </c:pt>
                <c:pt idx="4">
                  <c:v>10</c:v>
                </c:pt>
                <c:pt idx="5">
                  <c:v>15</c:v>
                </c:pt>
                <c:pt idx="6">
                  <c:v>13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9-42CD-9B33-87B36D88BCA1}"/>
            </c:ext>
          </c:extLst>
        </c:ser>
        <c:ser>
          <c:idx val="4"/>
          <c:order val="3"/>
          <c:tx>
            <c:strRef>
              <c:f>'保健所別（令和8年）'!$C$7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'保健所別（令和8年）'!$D$7:$O$7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4</c:v>
                </c:pt>
                <c:pt idx="6">
                  <c:v>9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99-42CD-9B33-87B36D88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98864"/>
        <c:axId val="1"/>
      </c:lineChart>
      <c:catAx>
        <c:axId val="5723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4.513885065066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88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95248143001731"/>
          <c:y val="0.8981509828753923"/>
          <c:w val="0.48061043349973415"/>
          <c:h val="6.597250518510355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淋菌感染症（沖縄県・男女別報告数）</a:t>
            </a:r>
          </a:p>
        </c:rich>
      </c:tx>
      <c:layout>
        <c:manualLayout>
          <c:xMode val="edge"/>
          <c:yMode val="edge"/>
          <c:x val="0.39695030278077986"/>
          <c:y val="1.5944836163772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104163808792194"/>
          <c:w val="0.80653697729904172"/>
          <c:h val="0.4571790721281791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'保健所別（令和8年）'!$D$244:$O$244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E-4D3F-BC25-6B75CC776F0C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'保健所別（令和8年）'!$D$144:$O$144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E-4D3F-BC25-6B75CC77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0923752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'保健所別（令和8年）'!$D$250:$O$250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0.17</c:v>
                </c:pt>
                <c:pt idx="2">
                  <c:v>0.25</c:v>
                </c:pt>
                <c:pt idx="3">
                  <c:v>0.17</c:v>
                </c:pt>
                <c:pt idx="4">
                  <c:v>0.33</c:v>
                </c:pt>
                <c:pt idx="5">
                  <c:v>0.17</c:v>
                </c:pt>
                <c:pt idx="6">
                  <c:v>0.33</c:v>
                </c:pt>
                <c:pt idx="7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E-4D3F-BC25-6B75CC776F0C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'保健所別（令和8年）'!$D$150:$O$150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EE-4D3F-BC25-6B75CC77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0923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8.6274647041668803E-2"/>
              <c:y val="4.220765087290917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375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3.2082818915928193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5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淋菌感染症（沖縄県定点あたり報告数・過去5年分）</a:t>
            </a:r>
          </a:p>
        </c:rich>
      </c:tx>
      <c:layout>
        <c:manualLayout>
          <c:xMode val="edge"/>
          <c:yMode val="edge"/>
          <c:x val="0.29803962739951623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130856191995603E-2"/>
          <c:y val="0.14467629046369204"/>
          <c:w val="0.93333452478365597"/>
          <c:h val="0.65509477981918929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'総合（令和8年）'!$V$547</c:f>
              <c:strCache>
                <c:ptCount val="1"/>
                <c:pt idx="0">
                  <c:v>2022年</c:v>
                </c:pt>
              </c:strCache>
            </c:strRef>
          </c:tx>
          <c:spPr>
            <a:ln>
              <a:solidFill>
                <a:srgbClr val="AAC47E"/>
              </a:solidFill>
            </a:ln>
          </c:spPr>
          <c:marker>
            <c:symbol val="circle"/>
            <c:size val="5"/>
            <c:spPr>
              <a:solidFill>
                <a:srgbClr val="AAC47E"/>
              </a:solidFill>
              <a:ln>
                <a:solidFill>
                  <a:srgbClr val="AAC47E"/>
                </a:solidFill>
              </a:ln>
            </c:spPr>
          </c:marker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'総合（令和8年）'!$W$547:$AH$547</c:f>
              <c:numCache>
                <c:formatCode>General</c:formatCode>
                <c:ptCount val="12"/>
                <c:pt idx="0">
                  <c:v>0.33</c:v>
                </c:pt>
                <c:pt idx="1">
                  <c:v>0.33</c:v>
                </c:pt>
                <c:pt idx="2">
                  <c:v>0.5</c:v>
                </c:pt>
                <c:pt idx="3">
                  <c:v>0.5</c:v>
                </c:pt>
                <c:pt idx="4">
                  <c:v>0.57999999999999996</c:v>
                </c:pt>
                <c:pt idx="5">
                  <c:v>0.33</c:v>
                </c:pt>
                <c:pt idx="6">
                  <c:v>0.5</c:v>
                </c:pt>
                <c:pt idx="7">
                  <c:v>0.67</c:v>
                </c:pt>
                <c:pt idx="8">
                  <c:v>0.5</c:v>
                </c:pt>
                <c:pt idx="9">
                  <c:v>0.17</c:v>
                </c:pt>
                <c:pt idx="10">
                  <c:v>0.42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E-40AD-8D6D-B35074905832}"/>
            </c:ext>
          </c:extLst>
        </c:ser>
        <c:ser>
          <c:idx val="14"/>
          <c:order val="14"/>
          <c:tx>
            <c:strRef>
              <c:f>'総合（令和8年）'!$V$548</c:f>
              <c:strCache>
                <c:ptCount val="1"/>
                <c:pt idx="0">
                  <c:v>2023年</c:v>
                </c:pt>
              </c:strCache>
            </c:strRef>
          </c:tx>
          <c:spPr>
            <a:ln>
              <a:solidFill>
                <a:srgbClr val="9785B0"/>
              </a:solidFill>
            </a:ln>
          </c:spPr>
          <c:marker>
            <c:symbol val="x"/>
            <c:size val="7"/>
            <c:spPr>
              <a:noFill/>
              <a:ln>
                <a:solidFill>
                  <a:srgbClr val="9785B0"/>
                </a:solidFill>
              </a:ln>
            </c:spPr>
          </c:marker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'総合（令和8年）'!$W$548:$AH$548</c:f>
              <c:numCache>
                <c:formatCode>General</c:formatCode>
                <c:ptCount val="12"/>
                <c:pt idx="0">
                  <c:v>0.75</c:v>
                </c:pt>
                <c:pt idx="1">
                  <c:v>0.57999999999999996</c:v>
                </c:pt>
                <c:pt idx="2">
                  <c:v>0.67</c:v>
                </c:pt>
                <c:pt idx="3">
                  <c:v>0.67</c:v>
                </c:pt>
                <c:pt idx="4">
                  <c:v>0.25</c:v>
                </c:pt>
                <c:pt idx="5">
                  <c:v>0.25</c:v>
                </c:pt>
                <c:pt idx="6">
                  <c:v>0.57999999999999996</c:v>
                </c:pt>
                <c:pt idx="7">
                  <c:v>0.08</c:v>
                </c:pt>
                <c:pt idx="8">
                  <c:v>0.5</c:v>
                </c:pt>
                <c:pt idx="9">
                  <c:v>0.57999999999999996</c:v>
                </c:pt>
                <c:pt idx="10">
                  <c:v>0.83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E-40AD-8D6D-B35074905832}"/>
            </c:ext>
          </c:extLst>
        </c:ser>
        <c:ser>
          <c:idx val="15"/>
          <c:order val="15"/>
          <c:tx>
            <c:strRef>
              <c:f>'総合（令和8年）'!$V$549</c:f>
              <c:strCache>
                <c:ptCount val="1"/>
                <c:pt idx="0">
                  <c:v>2024年</c:v>
                </c:pt>
              </c:strCache>
            </c:strRef>
          </c:tx>
          <c:spPr>
            <a:ln>
              <a:solidFill>
                <a:srgbClr val="77B7CD"/>
              </a:solidFill>
            </a:ln>
          </c:spPr>
          <c:marker>
            <c:symbol val="plus"/>
            <c:size val="7"/>
            <c:spPr>
              <a:noFill/>
              <a:ln>
                <a:solidFill>
                  <a:srgbClr val="77B7CD"/>
                </a:solidFill>
              </a:ln>
            </c:spPr>
          </c:marker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'総合（令和8年）'!$W$549:$AH$549</c:f>
              <c:numCache>
                <c:formatCode>General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0.57999999999999996</c:v>
                </c:pt>
                <c:pt idx="5">
                  <c:v>0.5</c:v>
                </c:pt>
                <c:pt idx="6">
                  <c:v>0.5</c:v>
                </c:pt>
                <c:pt idx="7">
                  <c:v>0.42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0E-40AD-8D6D-B35074905832}"/>
            </c:ext>
          </c:extLst>
        </c:ser>
        <c:ser>
          <c:idx val="16"/>
          <c:order val="16"/>
          <c:tx>
            <c:strRef>
              <c:f>'総合（令和8年）'!$V$550</c:f>
              <c:strCache>
                <c:ptCount val="1"/>
                <c:pt idx="0">
                  <c:v>2025年</c:v>
                </c:pt>
              </c:strCache>
            </c:strRef>
          </c:tx>
          <c:spPr>
            <a:ln>
              <a:solidFill>
                <a:srgbClr val="F6A573"/>
              </a:solidFill>
            </a:ln>
          </c:spPr>
          <c:marker>
            <c:symbol val="square"/>
            <c:size val="5"/>
            <c:spPr>
              <a:solidFill>
                <a:srgbClr val="F6A573"/>
              </a:solidFill>
              <a:ln>
                <a:solidFill>
                  <a:srgbClr val="F6A573"/>
                </a:solidFill>
              </a:ln>
            </c:spPr>
          </c:marker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'総合（令和8年）'!$W$550:$AH$550</c:f>
              <c:numCache>
                <c:formatCode>General</c:formatCode>
                <c:ptCount val="12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0.33</c:v>
                </c:pt>
                <c:pt idx="4">
                  <c:v>0.33</c:v>
                </c:pt>
                <c:pt idx="5">
                  <c:v>0.42</c:v>
                </c:pt>
                <c:pt idx="6">
                  <c:v>0.33</c:v>
                </c:pt>
                <c:pt idx="7">
                  <c:v>0.5</c:v>
                </c:pt>
                <c:pt idx="8">
                  <c:v>0.25</c:v>
                </c:pt>
                <c:pt idx="9">
                  <c:v>0.08</c:v>
                </c:pt>
                <c:pt idx="10">
                  <c:v>0.33</c:v>
                </c:pt>
                <c:pt idx="1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0E-40AD-8D6D-B35074905832}"/>
            </c:ext>
          </c:extLst>
        </c:ser>
        <c:ser>
          <c:idx val="17"/>
          <c:order val="17"/>
          <c:tx>
            <c:strRef>
              <c:f>'総合（令和8年）'!$V$551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  <c:spPr>
              <a:solidFill>
                <a:srgbClr val="B0BFD8"/>
              </a:solidFill>
              <a:ln>
                <a:solidFill>
                  <a:srgbClr val="B0BFD8"/>
                </a:solidFill>
              </a:ln>
            </c:spPr>
          </c:marker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'総合（令和8年）'!$W$551:$AH$551</c:f>
              <c:numCache>
                <c:formatCode>General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0.42</c:v>
                </c:pt>
                <c:pt idx="7">
                  <c:v>0.5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0E-40AD-8D6D-B3507490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05936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'総合（令和8年）'!$V$534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'総合（令和8年）'!$W$534:$AH$534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0.58333333333333337</c:v>
                      </c:pt>
                      <c:pt idx="1">
                        <c:v>0.16666666666666666</c:v>
                      </c:pt>
                      <c:pt idx="2">
                        <c:v>0.41666666666666669</c:v>
                      </c:pt>
                      <c:pt idx="3">
                        <c:v>0.25</c:v>
                      </c:pt>
                      <c:pt idx="4">
                        <c:v>0.41666666666666669</c:v>
                      </c:pt>
                      <c:pt idx="5">
                        <c:v>0.75</c:v>
                      </c:pt>
                      <c:pt idx="6">
                        <c:v>0.5</c:v>
                      </c:pt>
                      <c:pt idx="7">
                        <c:v>0.41666666666666669</c:v>
                      </c:pt>
                      <c:pt idx="8">
                        <c:v>0.41666666666666669</c:v>
                      </c:pt>
                      <c:pt idx="9">
                        <c:v>1</c:v>
                      </c:pt>
                      <c:pt idx="10">
                        <c:v>0.41666666666666669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C88-49FC-93D6-F56FED264D43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'総合（令和8年）'!$V$535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'総合（令和8年）'!$W$535:$AH$535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0.41666666666666669</c:v>
                      </c:pt>
                      <c:pt idx="1">
                        <c:v>0.66666666666666663</c:v>
                      </c:pt>
                      <c:pt idx="2">
                        <c:v>0.25</c:v>
                      </c:pt>
                      <c:pt idx="3">
                        <c:v>0</c:v>
                      </c:pt>
                      <c:pt idx="4">
                        <c:v>0.58333333333333337</c:v>
                      </c:pt>
                      <c:pt idx="5">
                        <c:v>0.33333333333333331</c:v>
                      </c:pt>
                      <c:pt idx="6">
                        <c:v>0.25</c:v>
                      </c:pt>
                      <c:pt idx="7">
                        <c:v>0.41666666666666669</c:v>
                      </c:pt>
                      <c:pt idx="8">
                        <c:v>0.25</c:v>
                      </c:pt>
                      <c:pt idx="9">
                        <c:v>8.3333333333333329E-2</c:v>
                      </c:pt>
                      <c:pt idx="10">
                        <c:v>0.25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C88-49FC-93D6-F56FED264D4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'総合（令和8年）'!$V$536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'総合（令和8年）'!$W$536:$AH$536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0.25</c:v>
                      </c:pt>
                      <c:pt idx="1">
                        <c:v>0.41666666666666669</c:v>
                      </c:pt>
                      <c:pt idx="2">
                        <c:v>0.33333333333333331</c:v>
                      </c:pt>
                      <c:pt idx="3">
                        <c:v>0.41666666666666669</c:v>
                      </c:pt>
                      <c:pt idx="4">
                        <c:v>0.16666666666666666</c:v>
                      </c:pt>
                      <c:pt idx="5">
                        <c:v>0.33333333333333331</c:v>
                      </c:pt>
                      <c:pt idx="6">
                        <c:v>0.25</c:v>
                      </c:pt>
                      <c:pt idx="7">
                        <c:v>0.33333333333333331</c:v>
                      </c:pt>
                      <c:pt idx="8">
                        <c:v>0.41666666666666669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C88-49FC-93D6-F56FED264D4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'総合（令和8年）'!$V$537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'総合（令和8年）'!$W$537:$AH$537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0.5</c:v>
                      </c:pt>
                      <c:pt idx="2">
                        <c:v>0.16666666666666666</c:v>
                      </c:pt>
                      <c:pt idx="3">
                        <c:v>0.16666666666666666</c:v>
                      </c:pt>
                      <c:pt idx="4">
                        <c:v>0.16666666666666666</c:v>
                      </c:pt>
                      <c:pt idx="5">
                        <c:v>0.41666666666666669</c:v>
                      </c:pt>
                      <c:pt idx="6">
                        <c:v>0.16666666666666666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8.3333333333333329E-2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C88-49FC-93D6-F56FED264D4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'総合（令和8年）'!$V$538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'総合（令和8年）'!$W$538:$AH$538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0.5</c:v>
                      </c:pt>
                      <c:pt idx="3">
                        <c:v>8.3333333333333329E-2</c:v>
                      </c:pt>
                      <c:pt idx="4">
                        <c:v>0.33333333333333331</c:v>
                      </c:pt>
                      <c:pt idx="5">
                        <c:v>8.3333333333333329E-2</c:v>
                      </c:pt>
                      <c:pt idx="6">
                        <c:v>8.3333333333333329E-2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0.25</c:v>
                      </c:pt>
                      <c:pt idx="10">
                        <c:v>0.16666666666666666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C88-49FC-93D6-F56FED264D43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'総合（令和8年）'!$V$539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'総合（令和8年）'!$W$539:$AH$539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0.16666666666666666</c:v>
                      </c:pt>
                      <c:pt idx="1">
                        <c:v>0.16666666666666666</c:v>
                      </c:pt>
                      <c:pt idx="2">
                        <c:v>0.33333333333333331</c:v>
                      </c:pt>
                      <c:pt idx="3">
                        <c:v>8.3333333333333329E-2</c:v>
                      </c:pt>
                      <c:pt idx="4">
                        <c:v>0</c:v>
                      </c:pt>
                      <c:pt idx="5">
                        <c:v>0.16666666666666666</c:v>
                      </c:pt>
                      <c:pt idx="6">
                        <c:v>0.16666666666666666</c:v>
                      </c:pt>
                      <c:pt idx="7">
                        <c:v>0</c:v>
                      </c:pt>
                      <c:pt idx="8">
                        <c:v>0.36363636363636365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360E-40AD-8D6D-B3507490583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'総合（令和8年）'!$V$540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'総合（令和8年）'!$W$540:$AH$540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0.27</c:v>
                      </c:pt>
                      <c:pt idx="1">
                        <c:v>0</c:v>
                      </c:pt>
                      <c:pt idx="2">
                        <c:v>0.27</c:v>
                      </c:pt>
                      <c:pt idx="3">
                        <c:v>0.08</c:v>
                      </c:pt>
                      <c:pt idx="4">
                        <c:v>0.25</c:v>
                      </c:pt>
                      <c:pt idx="5">
                        <c:v>0.17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0.17</c:v>
                      </c:pt>
                      <c:pt idx="9">
                        <c:v>0.08</c:v>
                      </c:pt>
                      <c:pt idx="10">
                        <c:v>0.08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60E-40AD-8D6D-B3507490583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'総合（令和8年）'!$V$541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'総合（令和8年）'!$W$541:$AH$541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0.17</c:v>
                      </c:pt>
                      <c:pt idx="1">
                        <c:v>0</c:v>
                      </c:pt>
                      <c:pt idx="2">
                        <c:v>0.17</c:v>
                      </c:pt>
                      <c:pt idx="3">
                        <c:v>0.5</c:v>
                      </c:pt>
                      <c:pt idx="4">
                        <c:v>0.25</c:v>
                      </c:pt>
                      <c:pt idx="5">
                        <c:v>0.17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0.08</c:v>
                      </c:pt>
                      <c:pt idx="9">
                        <c:v>0.27</c:v>
                      </c:pt>
                      <c:pt idx="10">
                        <c:v>0.09</c:v>
                      </c:pt>
                      <c:pt idx="11">
                        <c:v>0.27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60E-40AD-8D6D-B3507490583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'総合（令和8年）'!$V$542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'総合（令和8年）'!$W$542:$AH$542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0.36</c:v>
                      </c:pt>
                      <c:pt idx="1">
                        <c:v>0.17</c:v>
                      </c:pt>
                      <c:pt idx="2">
                        <c:v>0.25</c:v>
                      </c:pt>
                      <c:pt idx="3">
                        <c:v>0.4</c:v>
                      </c:pt>
                      <c:pt idx="4">
                        <c:v>0.1</c:v>
                      </c:pt>
                      <c:pt idx="5">
                        <c:v>0.42</c:v>
                      </c:pt>
                      <c:pt idx="6">
                        <c:v>0.5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0.42</c:v>
                      </c:pt>
                      <c:pt idx="10">
                        <c:v>0.17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60E-40AD-8D6D-B3507490583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'総合（令和8年）'!$V$543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'総合（令和8年）'!$W$543:$AH$543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0.25</c:v>
                      </c:pt>
                      <c:pt idx="1">
                        <c:v>0.25</c:v>
                      </c:pt>
                      <c:pt idx="2">
                        <c:v>0.08</c:v>
                      </c:pt>
                      <c:pt idx="3">
                        <c:v>0.08</c:v>
                      </c:pt>
                      <c:pt idx="4">
                        <c:v>0.33</c:v>
                      </c:pt>
                      <c:pt idx="5">
                        <c:v>0.08</c:v>
                      </c:pt>
                      <c:pt idx="6">
                        <c:v>0.17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0.42</c:v>
                      </c:pt>
                      <c:pt idx="10">
                        <c:v>0.08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60E-40AD-8D6D-B35074905832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'総合（令和8年）'!$V$544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'総合（令和8年）'!$W$544:$AH$544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0.17</c:v>
                      </c:pt>
                      <c:pt idx="1">
                        <c:v>0.25</c:v>
                      </c:pt>
                      <c:pt idx="2">
                        <c:v>0.08</c:v>
                      </c:pt>
                      <c:pt idx="3">
                        <c:v>0.25</c:v>
                      </c:pt>
                      <c:pt idx="4">
                        <c:v>0.25</c:v>
                      </c:pt>
                      <c:pt idx="5">
                        <c:v>0.33</c:v>
                      </c:pt>
                      <c:pt idx="6">
                        <c:v>0.33</c:v>
                      </c:pt>
                      <c:pt idx="7">
                        <c:v>0.17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0.17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60E-40AD-8D6D-B3507490583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'総合（令和8年）'!$V$545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'総合（令和8年）'!$W$545:$AH$545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0.33</c:v>
                      </c:pt>
                      <c:pt idx="1">
                        <c:v>0</c:v>
                      </c:pt>
                      <c:pt idx="2">
                        <c:v>0.42</c:v>
                      </c:pt>
                      <c:pt idx="3">
                        <c:v>0</c:v>
                      </c:pt>
                      <c:pt idx="4">
                        <c:v>0.45</c:v>
                      </c:pt>
                      <c:pt idx="5">
                        <c:v>0.09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0.33</c:v>
                      </c:pt>
                      <c:pt idx="9">
                        <c:v>0.75</c:v>
                      </c:pt>
                      <c:pt idx="10">
                        <c:v>0.33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60E-40AD-8D6D-B35074905832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'総合（令和8年）'!$V$546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'総合（令和8年）'!$W$546:$AH$546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0.57999999999999996</c:v>
                      </c:pt>
                      <c:pt idx="1">
                        <c:v>0.25</c:v>
                      </c:pt>
                      <c:pt idx="2">
                        <c:v>0.42</c:v>
                      </c:pt>
                      <c:pt idx="3">
                        <c:v>0.42</c:v>
                      </c:pt>
                      <c:pt idx="4">
                        <c:v>0.57999999999999996</c:v>
                      </c:pt>
                      <c:pt idx="5">
                        <c:v>0.33</c:v>
                      </c:pt>
                      <c:pt idx="6">
                        <c:v>0.17</c:v>
                      </c:pt>
                      <c:pt idx="7">
                        <c:v>0.67</c:v>
                      </c:pt>
                      <c:pt idx="8">
                        <c:v>0.25</c:v>
                      </c:pt>
                      <c:pt idx="9">
                        <c:v>0.5</c:v>
                      </c:pt>
                      <c:pt idx="10">
                        <c:v>1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60E-40AD-8D6D-B35074905832}"/>
                  </c:ext>
                </c:extLst>
              </c15:ser>
            </c15:filteredLineSeries>
          </c:ext>
        </c:extLst>
      </c:lineChart>
      <c:catAx>
        <c:axId val="64100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4074074074074077E-3"/>
              <c:y val="3.93518518518518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059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313752937745525"/>
          <c:y val="0.90393810148731413"/>
          <c:w val="0.55383744231838383"/>
          <c:h val="7.2184470265017939E-2"/>
        </c:manualLayout>
      </c:layout>
      <c:overlay val="0"/>
      <c:spPr>
        <a:noFill/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淋菌感染症  定点あたり報告数の年次推移</a:t>
            </a:r>
          </a:p>
        </c:rich>
      </c:tx>
      <c:layout>
        <c:manualLayout>
          <c:xMode val="edge"/>
          <c:yMode val="edge"/>
          <c:x val="0.35163439864134627"/>
          <c:y val="2.4305382879771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02614379082E-2"/>
          <c:y val="0.15972258675998832"/>
          <c:w val="0.93308863212021864"/>
          <c:h val="0.6631966932396553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年次別!$K$195:$K$338</c:f>
              <c:numCache>
                <c:formatCode>General</c:formatCode>
                <c:ptCount val="144"/>
                <c:pt idx="0">
                  <c:v>0.27</c:v>
                </c:pt>
                <c:pt idx="1">
                  <c:v>0</c:v>
                </c:pt>
                <c:pt idx="2">
                  <c:v>0.27</c:v>
                </c:pt>
                <c:pt idx="3">
                  <c:v>0.08</c:v>
                </c:pt>
                <c:pt idx="4">
                  <c:v>0.25</c:v>
                </c:pt>
                <c:pt idx="5">
                  <c:v>0.17</c:v>
                </c:pt>
                <c:pt idx="6">
                  <c:v>0.08</c:v>
                </c:pt>
                <c:pt idx="7">
                  <c:v>0.17</c:v>
                </c:pt>
                <c:pt idx="8">
                  <c:v>0.17</c:v>
                </c:pt>
                <c:pt idx="9">
                  <c:v>0.08</c:v>
                </c:pt>
                <c:pt idx="10">
                  <c:v>0.08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0.17</c:v>
                </c:pt>
                <c:pt idx="15">
                  <c:v>0.5</c:v>
                </c:pt>
                <c:pt idx="16">
                  <c:v>0.25</c:v>
                </c:pt>
                <c:pt idx="17">
                  <c:v>0.17</c:v>
                </c:pt>
                <c:pt idx="18">
                  <c:v>0.25</c:v>
                </c:pt>
                <c:pt idx="19">
                  <c:v>0.25</c:v>
                </c:pt>
                <c:pt idx="20">
                  <c:v>0.08</c:v>
                </c:pt>
                <c:pt idx="21">
                  <c:v>0.27</c:v>
                </c:pt>
                <c:pt idx="22">
                  <c:v>0.09</c:v>
                </c:pt>
                <c:pt idx="23">
                  <c:v>0.27</c:v>
                </c:pt>
                <c:pt idx="24">
                  <c:v>0.36</c:v>
                </c:pt>
                <c:pt idx="25">
                  <c:v>0.17</c:v>
                </c:pt>
                <c:pt idx="26">
                  <c:v>0.25</c:v>
                </c:pt>
                <c:pt idx="27">
                  <c:v>0.4</c:v>
                </c:pt>
                <c:pt idx="28">
                  <c:v>0.1</c:v>
                </c:pt>
                <c:pt idx="29">
                  <c:v>0.42</c:v>
                </c:pt>
                <c:pt idx="30">
                  <c:v>0.5</c:v>
                </c:pt>
                <c:pt idx="31">
                  <c:v>0.25</c:v>
                </c:pt>
                <c:pt idx="32">
                  <c:v>0.17</c:v>
                </c:pt>
                <c:pt idx="33">
                  <c:v>0.42</c:v>
                </c:pt>
                <c:pt idx="34">
                  <c:v>0.17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0.08</c:v>
                </c:pt>
                <c:pt idx="39">
                  <c:v>0.08</c:v>
                </c:pt>
                <c:pt idx="40">
                  <c:v>0.33</c:v>
                </c:pt>
                <c:pt idx="41">
                  <c:v>0.08</c:v>
                </c:pt>
                <c:pt idx="42">
                  <c:v>0.17</c:v>
                </c:pt>
                <c:pt idx="43">
                  <c:v>0</c:v>
                </c:pt>
                <c:pt idx="44">
                  <c:v>0</c:v>
                </c:pt>
                <c:pt idx="45">
                  <c:v>0.42</c:v>
                </c:pt>
                <c:pt idx="46">
                  <c:v>0.08</c:v>
                </c:pt>
                <c:pt idx="47" formatCode="0.00">
                  <c:v>0.25</c:v>
                </c:pt>
                <c:pt idx="48" formatCode="0.00">
                  <c:v>0.17</c:v>
                </c:pt>
                <c:pt idx="49" formatCode="0.00">
                  <c:v>0.25</c:v>
                </c:pt>
                <c:pt idx="50" formatCode="0.00">
                  <c:v>0.08</c:v>
                </c:pt>
                <c:pt idx="51" formatCode="0.00">
                  <c:v>0.25</c:v>
                </c:pt>
                <c:pt idx="52" formatCode="0.00">
                  <c:v>0.25</c:v>
                </c:pt>
                <c:pt idx="53" formatCode="0.00">
                  <c:v>0.33</c:v>
                </c:pt>
                <c:pt idx="54" formatCode="0.00">
                  <c:v>0.33</c:v>
                </c:pt>
                <c:pt idx="55" formatCode="0.00">
                  <c:v>0.17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0.17</c:v>
                </c:pt>
                <c:pt idx="59" formatCode="0.00">
                  <c:v>0.42</c:v>
                </c:pt>
                <c:pt idx="60" formatCode="0.00">
                  <c:v>0.33</c:v>
                </c:pt>
                <c:pt idx="61" formatCode="0.00">
                  <c:v>0</c:v>
                </c:pt>
                <c:pt idx="62" formatCode="0.00">
                  <c:v>0.42</c:v>
                </c:pt>
                <c:pt idx="63" formatCode="0.00">
                  <c:v>0</c:v>
                </c:pt>
                <c:pt idx="64" formatCode="0.00">
                  <c:v>0.45</c:v>
                </c:pt>
                <c:pt idx="65" formatCode="0.00">
                  <c:v>0.09</c:v>
                </c:pt>
                <c:pt idx="66" formatCode="0.00">
                  <c:v>0.25</c:v>
                </c:pt>
                <c:pt idx="67" formatCode="0.00">
                  <c:v>0.25</c:v>
                </c:pt>
                <c:pt idx="68" formatCode="0.00">
                  <c:v>0.33</c:v>
                </c:pt>
                <c:pt idx="69" formatCode="0.00">
                  <c:v>0.75</c:v>
                </c:pt>
                <c:pt idx="70" formatCode="0.00">
                  <c:v>0.33</c:v>
                </c:pt>
                <c:pt idx="71" formatCode="0.00">
                  <c:v>0.25</c:v>
                </c:pt>
                <c:pt idx="72" formatCode="0.00">
                  <c:v>0.57999999999999996</c:v>
                </c:pt>
                <c:pt idx="73" formatCode="0.00">
                  <c:v>0.25</c:v>
                </c:pt>
                <c:pt idx="74" formatCode="0.00">
                  <c:v>0.42</c:v>
                </c:pt>
                <c:pt idx="75" formatCode="0.00">
                  <c:v>0.42</c:v>
                </c:pt>
                <c:pt idx="76" formatCode="0.00">
                  <c:v>0.57999999999999996</c:v>
                </c:pt>
                <c:pt idx="77" formatCode="0.00">
                  <c:v>0.33</c:v>
                </c:pt>
                <c:pt idx="78" formatCode="0.00">
                  <c:v>0.17</c:v>
                </c:pt>
                <c:pt idx="79" formatCode="0.00">
                  <c:v>0.67</c:v>
                </c:pt>
                <c:pt idx="80" formatCode="0.00">
                  <c:v>0.25</c:v>
                </c:pt>
                <c:pt idx="81" formatCode="0.00">
                  <c:v>0.5</c:v>
                </c:pt>
                <c:pt idx="82" formatCode="0.00">
                  <c:v>1</c:v>
                </c:pt>
                <c:pt idx="83" formatCode="0.00">
                  <c:v>0.42</c:v>
                </c:pt>
                <c:pt idx="84" formatCode="0.00">
                  <c:v>0.33</c:v>
                </c:pt>
                <c:pt idx="85" formatCode="0.00">
                  <c:v>0.33</c:v>
                </c:pt>
                <c:pt idx="86" formatCode="0.00">
                  <c:v>0.5</c:v>
                </c:pt>
                <c:pt idx="87" formatCode="0.00">
                  <c:v>0.5</c:v>
                </c:pt>
                <c:pt idx="88" formatCode="0.00">
                  <c:v>0.57999999999999996</c:v>
                </c:pt>
                <c:pt idx="89" formatCode="0.00">
                  <c:v>0.33</c:v>
                </c:pt>
                <c:pt idx="90" formatCode="0.00">
                  <c:v>0.5</c:v>
                </c:pt>
                <c:pt idx="91" formatCode="0.00">
                  <c:v>0.67</c:v>
                </c:pt>
                <c:pt idx="92" formatCode="0.00">
                  <c:v>0.5</c:v>
                </c:pt>
                <c:pt idx="93" formatCode="0.00">
                  <c:v>0.17</c:v>
                </c:pt>
                <c:pt idx="94" formatCode="0.00">
                  <c:v>0.42</c:v>
                </c:pt>
                <c:pt idx="95" formatCode="0.00">
                  <c:v>0.75</c:v>
                </c:pt>
                <c:pt idx="96" formatCode="0.00">
                  <c:v>0.75</c:v>
                </c:pt>
                <c:pt idx="97" formatCode="0.00">
                  <c:v>0.57999999999999996</c:v>
                </c:pt>
                <c:pt idx="98" formatCode="0.00">
                  <c:v>0.67</c:v>
                </c:pt>
                <c:pt idx="99" formatCode="0.00">
                  <c:v>0.67</c:v>
                </c:pt>
                <c:pt idx="100" formatCode="0.00">
                  <c:v>0.25</c:v>
                </c:pt>
                <c:pt idx="101" formatCode="0.00">
                  <c:v>0.25</c:v>
                </c:pt>
                <c:pt idx="102" formatCode="0.00">
                  <c:v>0.57999999999999996</c:v>
                </c:pt>
                <c:pt idx="103" formatCode="0.00">
                  <c:v>0.08</c:v>
                </c:pt>
                <c:pt idx="104" formatCode="0.00">
                  <c:v>0.5</c:v>
                </c:pt>
                <c:pt idx="105" formatCode="0.00">
                  <c:v>0.57999999999999996</c:v>
                </c:pt>
                <c:pt idx="106" formatCode="0.00">
                  <c:v>0.83</c:v>
                </c:pt>
                <c:pt idx="107" formatCode="0.00">
                  <c:v>0.5</c:v>
                </c:pt>
                <c:pt idx="108" formatCode="0.00">
                  <c:v>0.33</c:v>
                </c:pt>
                <c:pt idx="109" formatCode="0.00">
                  <c:v>0.25</c:v>
                </c:pt>
                <c:pt idx="110" formatCode="0.00">
                  <c:v>0.25</c:v>
                </c:pt>
                <c:pt idx="111" formatCode="0.00">
                  <c:v>0.25</c:v>
                </c:pt>
                <c:pt idx="112" formatCode="0.00">
                  <c:v>0.57999999999999996</c:v>
                </c:pt>
                <c:pt idx="113" formatCode="0.00">
                  <c:v>0.5</c:v>
                </c:pt>
                <c:pt idx="114" formatCode="0.00">
                  <c:v>0.5</c:v>
                </c:pt>
                <c:pt idx="115" formatCode="0.00">
                  <c:v>0.42</c:v>
                </c:pt>
                <c:pt idx="116" formatCode="0.00">
                  <c:v>0.33</c:v>
                </c:pt>
                <c:pt idx="117" formatCode="0.00">
                  <c:v>0.33</c:v>
                </c:pt>
                <c:pt idx="118" formatCode="0.00">
                  <c:v>0.33</c:v>
                </c:pt>
                <c:pt idx="119" formatCode="0.00">
                  <c:v>0.67</c:v>
                </c:pt>
                <c:pt idx="120" formatCode="0.00">
                  <c:v>0.17</c:v>
                </c:pt>
                <c:pt idx="121" formatCode="0.00">
                  <c:v>0.17</c:v>
                </c:pt>
                <c:pt idx="122" formatCode="0.00">
                  <c:v>0.17</c:v>
                </c:pt>
                <c:pt idx="123" formatCode="0.00">
                  <c:v>0.33</c:v>
                </c:pt>
                <c:pt idx="124" formatCode="0.00">
                  <c:v>0.33</c:v>
                </c:pt>
                <c:pt idx="125" formatCode="0.00">
                  <c:v>0.42</c:v>
                </c:pt>
                <c:pt idx="126" formatCode="0.00">
                  <c:v>0.33</c:v>
                </c:pt>
                <c:pt idx="127" formatCode="0.00">
                  <c:v>0.5</c:v>
                </c:pt>
                <c:pt idx="128" formatCode="0.00">
                  <c:v>0.25</c:v>
                </c:pt>
                <c:pt idx="129" formatCode="0.00">
                  <c:v>0.08</c:v>
                </c:pt>
                <c:pt idx="130" formatCode="0.00">
                  <c:v>0.33</c:v>
                </c:pt>
                <c:pt idx="131" formatCode="0.00">
                  <c:v>0.33</c:v>
                </c:pt>
                <c:pt idx="132" formatCode="0.00">
                  <c:v>0.33</c:v>
                </c:pt>
                <c:pt idx="133" formatCode="0.00">
                  <c:v>0.25</c:v>
                </c:pt>
                <c:pt idx="134" formatCode="0.00">
                  <c:v>0.25</c:v>
                </c:pt>
                <c:pt idx="135" formatCode="0.00">
                  <c:v>0.5</c:v>
                </c:pt>
                <c:pt idx="136" formatCode="0.00">
                  <c:v>0.33</c:v>
                </c:pt>
                <c:pt idx="137" formatCode="0.00">
                  <c:v>0.25</c:v>
                </c:pt>
                <c:pt idx="138" formatCode="0.00">
                  <c:v>0.42</c:v>
                </c:pt>
                <c:pt idx="139" formatCode="0.00">
                  <c:v>0.5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3-4997-8A09-CC769FAED120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年次別!$L$195:$L$338</c:f>
              <c:numCache>
                <c:formatCode>General</c:formatCode>
                <c:ptCount val="144"/>
                <c:pt idx="0">
                  <c:v>0.85</c:v>
                </c:pt>
                <c:pt idx="1">
                  <c:v>0.71</c:v>
                </c:pt>
                <c:pt idx="2">
                  <c:v>0.73</c:v>
                </c:pt>
                <c:pt idx="3">
                  <c:v>0.63</c:v>
                </c:pt>
                <c:pt idx="4">
                  <c:v>0.68</c:v>
                </c:pt>
                <c:pt idx="5">
                  <c:v>0.69</c:v>
                </c:pt>
                <c:pt idx="6">
                  <c:v>0.83</c:v>
                </c:pt>
                <c:pt idx="7">
                  <c:v>0.78</c:v>
                </c:pt>
                <c:pt idx="8">
                  <c:v>0.77</c:v>
                </c:pt>
                <c:pt idx="9">
                  <c:v>0.72</c:v>
                </c:pt>
                <c:pt idx="10">
                  <c:v>0.74</c:v>
                </c:pt>
                <c:pt idx="11">
                  <c:v>0.71</c:v>
                </c:pt>
                <c:pt idx="12">
                  <c:v>0.75</c:v>
                </c:pt>
                <c:pt idx="13">
                  <c:v>0.66</c:v>
                </c:pt>
                <c:pt idx="14">
                  <c:v>0.67</c:v>
                </c:pt>
                <c:pt idx="15">
                  <c:v>0.65</c:v>
                </c:pt>
                <c:pt idx="16">
                  <c:v>0.66</c:v>
                </c:pt>
                <c:pt idx="17">
                  <c:v>0.66</c:v>
                </c:pt>
                <c:pt idx="18">
                  <c:v>0.69</c:v>
                </c:pt>
                <c:pt idx="19">
                  <c:v>0.79</c:v>
                </c:pt>
                <c:pt idx="20">
                  <c:v>0.75</c:v>
                </c:pt>
                <c:pt idx="21">
                  <c:v>0.73</c:v>
                </c:pt>
                <c:pt idx="22">
                  <c:v>0.67</c:v>
                </c:pt>
                <c:pt idx="23">
                  <c:v>0.62</c:v>
                </c:pt>
                <c:pt idx="24">
                  <c:v>0.68</c:v>
                </c:pt>
                <c:pt idx="25">
                  <c:v>0.64</c:v>
                </c:pt>
                <c:pt idx="26">
                  <c:v>0.64</c:v>
                </c:pt>
                <c:pt idx="27">
                  <c:v>0.6</c:v>
                </c:pt>
                <c:pt idx="28">
                  <c:v>0.64</c:v>
                </c:pt>
                <c:pt idx="29">
                  <c:v>0.66</c:v>
                </c:pt>
                <c:pt idx="30">
                  <c:v>0.71</c:v>
                </c:pt>
                <c:pt idx="31">
                  <c:v>0.79</c:v>
                </c:pt>
                <c:pt idx="32">
                  <c:v>0.75</c:v>
                </c:pt>
                <c:pt idx="33">
                  <c:v>0.71</c:v>
                </c:pt>
                <c:pt idx="34">
                  <c:v>0.69</c:v>
                </c:pt>
                <c:pt idx="35">
                  <c:v>0.63</c:v>
                </c:pt>
                <c:pt idx="36">
                  <c:v>0.69</c:v>
                </c:pt>
                <c:pt idx="37">
                  <c:v>0.55000000000000004</c:v>
                </c:pt>
                <c:pt idx="38">
                  <c:v>0.67</c:v>
                </c:pt>
                <c:pt idx="39">
                  <c:v>0.61</c:v>
                </c:pt>
                <c:pt idx="40">
                  <c:v>0.72</c:v>
                </c:pt>
                <c:pt idx="41">
                  <c:v>0.65</c:v>
                </c:pt>
                <c:pt idx="42">
                  <c:v>0.71</c:v>
                </c:pt>
                <c:pt idx="43">
                  <c:v>0.82</c:v>
                </c:pt>
                <c:pt idx="44">
                  <c:v>0.72</c:v>
                </c:pt>
                <c:pt idx="45">
                  <c:v>0.72</c:v>
                </c:pt>
                <c:pt idx="46">
                  <c:v>0.67</c:v>
                </c:pt>
                <c:pt idx="47" formatCode="0.00">
                  <c:v>0.69</c:v>
                </c:pt>
                <c:pt idx="48" formatCode="0.00">
                  <c:v>0.76</c:v>
                </c:pt>
                <c:pt idx="49" formatCode="0.00">
                  <c:v>0.63</c:v>
                </c:pt>
                <c:pt idx="50" formatCode="0.00">
                  <c:v>0.67</c:v>
                </c:pt>
                <c:pt idx="51" formatCode="0.00">
                  <c:v>0.7</c:v>
                </c:pt>
                <c:pt idx="52" formatCode="0.00">
                  <c:v>0.71</c:v>
                </c:pt>
                <c:pt idx="53" formatCode="0.00">
                  <c:v>0.65</c:v>
                </c:pt>
                <c:pt idx="54" formatCode="0.00">
                  <c:v>0.77</c:v>
                </c:pt>
                <c:pt idx="55" formatCode="0.00">
                  <c:v>0.76</c:v>
                </c:pt>
                <c:pt idx="56" formatCode="0.00">
                  <c:v>0.71</c:v>
                </c:pt>
                <c:pt idx="57" formatCode="0.00">
                  <c:v>0.68</c:v>
                </c:pt>
                <c:pt idx="58" formatCode="0.00">
                  <c:v>0.6</c:v>
                </c:pt>
                <c:pt idx="59" formatCode="0.00">
                  <c:v>0.69</c:v>
                </c:pt>
                <c:pt idx="60" formatCode="0.00">
                  <c:v>0.79</c:v>
                </c:pt>
                <c:pt idx="61" formatCode="0.00">
                  <c:v>0.65</c:v>
                </c:pt>
                <c:pt idx="62" formatCode="0.00">
                  <c:v>0.61</c:v>
                </c:pt>
                <c:pt idx="63" formatCode="0.00">
                  <c:v>0.6</c:v>
                </c:pt>
                <c:pt idx="64" formatCode="0.00">
                  <c:v>0.55000000000000004</c:v>
                </c:pt>
                <c:pt idx="65" formatCode="0.00">
                  <c:v>0.64</c:v>
                </c:pt>
                <c:pt idx="66" formatCode="0.00">
                  <c:v>0.79</c:v>
                </c:pt>
                <c:pt idx="67" formatCode="0.00">
                  <c:v>0.77</c:v>
                </c:pt>
                <c:pt idx="68" formatCode="0.00">
                  <c:v>0.79</c:v>
                </c:pt>
                <c:pt idx="69" formatCode="0.00">
                  <c:v>0.88</c:v>
                </c:pt>
                <c:pt idx="70" formatCode="0.00">
                  <c:v>0.79</c:v>
                </c:pt>
                <c:pt idx="71" formatCode="0.00">
                  <c:v>0.74</c:v>
                </c:pt>
                <c:pt idx="72" formatCode="0.00">
                  <c:v>0.85</c:v>
                </c:pt>
                <c:pt idx="73" formatCode="0.00">
                  <c:v>0.73</c:v>
                </c:pt>
                <c:pt idx="74" formatCode="0.00">
                  <c:v>0.81</c:v>
                </c:pt>
                <c:pt idx="75" formatCode="0.00">
                  <c:v>0.9</c:v>
                </c:pt>
                <c:pt idx="76" formatCode="0.00">
                  <c:v>0.85</c:v>
                </c:pt>
                <c:pt idx="77" formatCode="0.00">
                  <c:v>0.9</c:v>
                </c:pt>
                <c:pt idx="78" formatCode="0.00">
                  <c:v>1.02</c:v>
                </c:pt>
                <c:pt idx="79" formatCode="0.00">
                  <c:v>0.9</c:v>
                </c:pt>
                <c:pt idx="80" formatCode="0.00">
                  <c:v>0.85</c:v>
                </c:pt>
                <c:pt idx="81" formatCode="0.00">
                  <c:v>0.94</c:v>
                </c:pt>
                <c:pt idx="82" formatCode="0.00">
                  <c:v>0.92</c:v>
                </c:pt>
                <c:pt idx="83" formatCode="0.00">
                  <c:v>0.91</c:v>
                </c:pt>
                <c:pt idx="84" formatCode="0.00">
                  <c:v>0.9</c:v>
                </c:pt>
                <c:pt idx="85" formatCode="0.00">
                  <c:v>0.69</c:v>
                </c:pt>
                <c:pt idx="86" formatCode="0.00">
                  <c:v>0.81</c:v>
                </c:pt>
                <c:pt idx="87" formatCode="0.00">
                  <c:v>0.8</c:v>
                </c:pt>
                <c:pt idx="88" formatCode="0.00">
                  <c:v>0.85</c:v>
                </c:pt>
                <c:pt idx="89" formatCode="0.00">
                  <c:v>0.89</c:v>
                </c:pt>
                <c:pt idx="90" formatCode="0.00">
                  <c:v>0.93</c:v>
                </c:pt>
                <c:pt idx="91" formatCode="0.00">
                  <c:v>0.86</c:v>
                </c:pt>
                <c:pt idx="92" formatCode="0.00">
                  <c:v>0.86</c:v>
                </c:pt>
                <c:pt idx="93" formatCode="0.00">
                  <c:v>0.93</c:v>
                </c:pt>
                <c:pt idx="94" formatCode="0.00">
                  <c:v>0.85</c:v>
                </c:pt>
                <c:pt idx="95" formatCode="0.00">
                  <c:v>0.79</c:v>
                </c:pt>
                <c:pt idx="96" formatCode="0.00">
                  <c:v>0.86</c:v>
                </c:pt>
                <c:pt idx="97" formatCode="0.00">
                  <c:v>0.7</c:v>
                </c:pt>
                <c:pt idx="98" formatCode="0.00">
                  <c:v>0.88</c:v>
                </c:pt>
                <c:pt idx="99" formatCode="0.00">
                  <c:v>0.79</c:v>
                </c:pt>
                <c:pt idx="100" formatCode="0.00">
                  <c:v>0.85</c:v>
                </c:pt>
                <c:pt idx="101" formatCode="0.00">
                  <c:v>0.79</c:v>
                </c:pt>
                <c:pt idx="102" formatCode="0.00">
                  <c:v>0.8</c:v>
                </c:pt>
                <c:pt idx="103" formatCode="0.00">
                  <c:v>0.84</c:v>
                </c:pt>
                <c:pt idx="104" formatCode="0.00">
                  <c:v>0.83</c:v>
                </c:pt>
                <c:pt idx="105" formatCode="0.00">
                  <c:v>0.83</c:v>
                </c:pt>
                <c:pt idx="106" formatCode="0.00">
                  <c:v>0.84</c:v>
                </c:pt>
                <c:pt idx="107" formatCode="0.00">
                  <c:v>0.81</c:v>
                </c:pt>
                <c:pt idx="108" formatCode="0.00">
                  <c:v>0.87</c:v>
                </c:pt>
                <c:pt idx="109" formatCode="0.00">
                  <c:v>0.76</c:v>
                </c:pt>
                <c:pt idx="110" formatCode="0.00">
                  <c:v>0.75</c:v>
                </c:pt>
                <c:pt idx="111" formatCode="0.00">
                  <c:v>0.7</c:v>
                </c:pt>
                <c:pt idx="112" formatCode="0.00">
                  <c:v>0.76</c:v>
                </c:pt>
                <c:pt idx="113" formatCode="0.00">
                  <c:v>0.73</c:v>
                </c:pt>
                <c:pt idx="114" formatCode="0.00">
                  <c:v>0.78</c:v>
                </c:pt>
                <c:pt idx="115" formatCode="0.00">
                  <c:v>0.76</c:v>
                </c:pt>
                <c:pt idx="116" formatCode="0.00">
                  <c:v>0.73</c:v>
                </c:pt>
                <c:pt idx="117" formatCode="0.00">
                  <c:v>0.75</c:v>
                </c:pt>
                <c:pt idx="118" formatCode="0.00">
                  <c:v>0.65</c:v>
                </c:pt>
                <c:pt idx="119" formatCode="0.00">
                  <c:v>0.69</c:v>
                </c:pt>
                <c:pt idx="120" formatCode="0.00">
                  <c:v>0.72</c:v>
                </c:pt>
                <c:pt idx="121" formatCode="0.00">
                  <c:v>0.54</c:v>
                </c:pt>
                <c:pt idx="122" formatCode="0.00">
                  <c:v>0.59</c:v>
                </c:pt>
                <c:pt idx="123" formatCode="0.00">
                  <c:v>0.63</c:v>
                </c:pt>
                <c:pt idx="124" formatCode="0.00">
                  <c:v>0.72</c:v>
                </c:pt>
                <c:pt idx="125" formatCode="0.00">
                  <c:v>0.73</c:v>
                </c:pt>
                <c:pt idx="126" formatCode="0.00">
                  <c:v>0.8</c:v>
                </c:pt>
                <c:pt idx="127" formatCode="0.00">
                  <c:v>0.76</c:v>
                </c:pt>
                <c:pt idx="128" formatCode="0.00">
                  <c:v>0.83</c:v>
                </c:pt>
                <c:pt idx="129" formatCode="0.00">
                  <c:v>0.78</c:v>
                </c:pt>
                <c:pt idx="130" formatCode="0.00">
                  <c:v>0.66</c:v>
                </c:pt>
                <c:pt idx="131" formatCode="0.00">
                  <c:v>0.59</c:v>
                </c:pt>
                <c:pt idx="132" formatCode="0.00">
                  <c:v>0.74</c:v>
                </c:pt>
                <c:pt idx="133" formatCode="0.00">
                  <c:v>0.57999999999999996</c:v>
                </c:pt>
                <c:pt idx="134" formatCode="0.00">
                  <c:v>0.64</c:v>
                </c:pt>
                <c:pt idx="135" formatCode="0.00">
                  <c:v>0.65</c:v>
                </c:pt>
                <c:pt idx="136" formatCode="0.00">
                  <c:v>0.61</c:v>
                </c:pt>
                <c:pt idx="137" formatCode="0.00">
                  <c:v>0.63</c:v>
                </c:pt>
                <c:pt idx="138" formatCode="0.00">
                  <c:v>0.67</c:v>
                </c:pt>
                <c:pt idx="139" formatCode="0.00">
                  <c:v>0.63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3-4997-8A09-CC769FAE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12168"/>
        <c:axId val="1"/>
      </c:lineChart>
      <c:catAx>
        <c:axId val="641012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3.8714768497075118E-3"/>
              <c:y val="5.41544412211631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121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560008920453571"/>
          <c:y val="5.9027674172307407E-2"/>
          <c:w val="0.113341431841416"/>
          <c:h val="0.16369422182014065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メチシリン耐性黄色ブドウ球菌感染症（全国・沖縄県定点あたり報告数）</a:t>
            </a:r>
          </a:p>
        </c:rich>
      </c:tx>
      <c:layout>
        <c:manualLayout>
          <c:xMode val="edge"/>
          <c:yMode val="edge"/>
          <c:x val="0.22919417425762956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09899037350696E-2"/>
          <c:y val="0.14699110527850684"/>
          <c:w val="0.91241946540475061"/>
          <c:h val="0.58449292796733743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'保健所別（令和8年）'!$C$66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'保健所別（令和8年）'!$D$66:$O$66</c:f>
              <c:numCache>
                <c:formatCode>0.00_);[Red]\(0.00\)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2.86</c:v>
                </c:pt>
                <c:pt idx="7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A-4461-9E9F-75D070B6213D}"/>
            </c:ext>
          </c:extLst>
        </c:ser>
        <c:ser>
          <c:idx val="1"/>
          <c:order val="1"/>
          <c:tx>
            <c:strRef>
              <c:f>'保健所別（令和8年）'!$C$67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'保健所別（令和8年）'!$D$67:$O$67</c:f>
              <c:numCache>
                <c:formatCode>0.00_);[Red]\(0.00\)</c:formatCode>
                <c:ptCount val="12"/>
                <c:pt idx="0">
                  <c:v>2.83</c:v>
                </c:pt>
                <c:pt idx="1">
                  <c:v>2.68</c:v>
                </c:pt>
                <c:pt idx="2">
                  <c:v>2.6</c:v>
                </c:pt>
                <c:pt idx="3">
                  <c:v>2.41</c:v>
                </c:pt>
                <c:pt idx="4">
                  <c:v>2.5499999999999998</c:v>
                </c:pt>
                <c:pt idx="5">
                  <c:v>2.64</c:v>
                </c:pt>
                <c:pt idx="6">
                  <c:v>2.66</c:v>
                </c:pt>
                <c:pt idx="7">
                  <c:v>2.62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A-4461-9E9F-75D070B62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09544"/>
        <c:axId val="1"/>
      </c:lineChart>
      <c:catAx>
        <c:axId val="641009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6557734204793027E-2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09544"/>
        <c:crosses val="autoZero"/>
        <c:crossBetween val="between"/>
        <c:majorUnit val="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960894103923276"/>
          <c:y val="5.5555555555555552E-2"/>
          <c:w val="0.16993491499837032"/>
          <c:h val="6.597258675998833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メチシリン耐性黄色ブドウ球菌感染症（保健所毎定点あたり報告数）</a:t>
            </a:r>
          </a:p>
        </c:rich>
      </c:tx>
      <c:layout>
        <c:manualLayout>
          <c:xMode val="edge"/>
          <c:yMode val="edge"/>
          <c:x val="0.27451021563481032"/>
          <c:y val="1.62037037037037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058823529411764E-2"/>
          <c:y val="0.13310221638961797"/>
          <c:w val="0.93725609841720081"/>
          <c:h val="0.6724558909303004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'保健所別（令和8年）'!$C$60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'保健所別（令和8年）'!$D$60:$O$60</c:f>
              <c:numCache>
                <c:formatCode>0.00_);[Red]\(0.00\)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F-4857-A45E-11950619253F}"/>
            </c:ext>
          </c:extLst>
        </c:ser>
        <c:ser>
          <c:idx val="0"/>
          <c:order val="1"/>
          <c:tx>
            <c:strRef>
              <c:f>'保健所別（令和8年）'!$C$61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'保健所別（令和8年）'!$D$61:$O$61</c:f>
              <c:numCache>
                <c:formatCode>0.00_);[Red]\(0.00\)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1.5</c:v>
                </c:pt>
                <c:pt idx="5">
                  <c:v>7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F-4857-A45E-11950619253F}"/>
            </c:ext>
          </c:extLst>
        </c:ser>
        <c:ser>
          <c:idx val="1"/>
          <c:order val="2"/>
          <c:tx>
            <c:strRef>
              <c:f>'保健所別（令和8年）'!$C$62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'保健所別（令和8年）'!$D$62:$O$62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F-4857-A45E-11950619253F}"/>
            </c:ext>
          </c:extLst>
        </c:ser>
        <c:ser>
          <c:idx val="4"/>
          <c:order val="3"/>
          <c:tx>
            <c:strRef>
              <c:f>'保健所別（令和8年）'!$C$63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'保健所別（令和8年）'!$D$63:$O$63</c:f>
              <c:numCache>
                <c:formatCode>0.00_);[Red]\(0.00\)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5F-4857-A45E-11950619253F}"/>
            </c:ext>
          </c:extLst>
        </c:ser>
        <c:ser>
          <c:idx val="3"/>
          <c:order val="4"/>
          <c:tx>
            <c:strRef>
              <c:f>'保健所別（令和8年）'!$C$64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'保健所別（令和8年）'!$D$64:$O$64</c:f>
              <c:numCache>
                <c:formatCode>0.00_);[Red]\(0.00\)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F-4857-A45E-11950619253F}"/>
            </c:ext>
          </c:extLst>
        </c:ser>
        <c:ser>
          <c:idx val="5"/>
          <c:order val="5"/>
          <c:tx>
            <c:strRef>
              <c:f>'保健所別（令和8年）'!$C$65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'保健所別（令和8年）'!$D$65:$O$65</c:f>
              <c:numCache>
                <c:formatCode>0.00_);[Red]\(0.00\)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F-4857-A45E-11950619253F}"/>
            </c:ext>
          </c:extLst>
        </c:ser>
        <c:ser>
          <c:idx val="6"/>
          <c:order val="6"/>
          <c:tx>
            <c:strRef>
              <c:f>'保健所別（令和8年）'!$C$66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'保健所別（令和8年）'!$D$66:$O$66</c:f>
              <c:numCache>
                <c:formatCode>0.00_);[Red]\(0.00\)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2.86</c:v>
                </c:pt>
                <c:pt idx="7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5F-4857-A45E-119506192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12824"/>
        <c:axId val="1"/>
      </c:lineChart>
      <c:catAx>
        <c:axId val="641012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3703703703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128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18328101144219"/>
          <c:y val="0.91319736074657332"/>
          <c:w val="0.75729916113426998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メチシリン耐性黄色ブドウ球菌感染症（保健所別報告数）</a:t>
            </a:r>
          </a:p>
        </c:rich>
      </c:tx>
      <c:layout>
        <c:manualLayout>
          <c:xMode val="edge"/>
          <c:yMode val="edge"/>
          <c:x val="0.29542524831454892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1805592009332166"/>
          <c:w val="0.9359489072060192"/>
          <c:h val="0.68750233121178927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'保健所別（令和8年）'!$C$52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'保健所別（令和8年）'!$D$52:$O$52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4-4676-82A2-32749FE9E48D}"/>
            </c:ext>
          </c:extLst>
        </c:ser>
        <c:ser>
          <c:idx val="0"/>
          <c:order val="1"/>
          <c:tx>
            <c:strRef>
              <c:f>'保健所別（令和8年）'!$C$53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'保健所別（令和8年）'!$D$53:$O$53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14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4-4676-82A2-32749FE9E48D}"/>
            </c:ext>
          </c:extLst>
        </c:ser>
        <c:ser>
          <c:idx val="1"/>
          <c:order val="2"/>
          <c:tx>
            <c:strRef>
              <c:f>'保健所別（令和8年）'!$C$54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'保健所別（令和8年）'!$D$54:$O$54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4-4676-82A2-32749FE9E48D}"/>
            </c:ext>
          </c:extLst>
        </c:ser>
        <c:ser>
          <c:idx val="4"/>
          <c:order val="3"/>
          <c:tx>
            <c:strRef>
              <c:f>'保健所別（令和8年）'!$C$55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'保健所別（令和8年）'!$D$55:$O$55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74-4676-82A2-32749FE9E48D}"/>
            </c:ext>
          </c:extLst>
        </c:ser>
        <c:ser>
          <c:idx val="3"/>
          <c:order val="4"/>
          <c:tx>
            <c:strRef>
              <c:f>'保健所別（令和8年）'!$C$56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'保健所別（令和8年）'!$D$56:$O$56</c:f>
              <c:numCache>
                <c:formatCode>General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74-4676-82A2-32749FE9E48D}"/>
            </c:ext>
          </c:extLst>
        </c:ser>
        <c:ser>
          <c:idx val="5"/>
          <c:order val="5"/>
          <c:tx>
            <c:strRef>
              <c:f>'保健所別（令和8年）'!$C$57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'保健所別（令和8年）'!$D$57:$O$57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4-4676-82A2-32749FE9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3920"/>
        <c:axId val="1"/>
      </c:lineChart>
      <c:catAx>
        <c:axId val="64893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1.7361111111111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39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901988231863172"/>
          <c:y val="0.91319736074657332"/>
          <c:w val="0.6945539258573070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4-4481-9D3A-F58EF0114C00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4-4481-9D3A-F58EF0114C00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4-4481-9D3A-F58EF0114C00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E4-4481-9D3A-F58EF011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1624"/>
        <c:axId val="1"/>
      </c:lineChart>
      <c:catAx>
        <c:axId val="648931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162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メチシリン耐性黄色ブドウ球菌感染症（沖縄県・年齢別報告数）</a:t>
            </a:r>
          </a:p>
        </c:rich>
      </c:tx>
      <c:layout>
        <c:manualLayout>
          <c:xMode val="edge"/>
          <c:yMode val="edge"/>
          <c:x val="0.27320302609232666"/>
          <c:y val="1.5046277110098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287648447263642E-2"/>
          <c:y val="0.12152814231554389"/>
          <c:w val="0.85621024332394213"/>
          <c:h val="0.770835885097696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MRSA!$AB$4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MRSA!$AB$5:$AB$16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D-4C1B-A12B-86C637F45746}"/>
            </c:ext>
          </c:extLst>
        </c:ser>
        <c:ser>
          <c:idx val="2"/>
          <c:order val="1"/>
          <c:tx>
            <c:strRef>
              <c:f>MRSA!$AC$4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MRSA!$AC$5:$AC$16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D-4C1B-A12B-86C637F45746}"/>
            </c:ext>
          </c:extLst>
        </c:ser>
        <c:ser>
          <c:idx val="3"/>
          <c:order val="2"/>
          <c:tx>
            <c:strRef>
              <c:f>MRSA!$AD$4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MRSA!$AD$5:$AD$16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D-4C1B-A12B-86C637F45746}"/>
            </c:ext>
          </c:extLst>
        </c:ser>
        <c:ser>
          <c:idx val="4"/>
          <c:order val="3"/>
          <c:tx>
            <c:strRef>
              <c:f>MRSA!$AE$4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MRSA!$AE$5:$AE$16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D-4C1B-A12B-86C637F45746}"/>
            </c:ext>
          </c:extLst>
        </c:ser>
        <c:ser>
          <c:idx val="5"/>
          <c:order val="4"/>
          <c:tx>
            <c:strRef>
              <c:f>MRSA!$AF$4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MRSA!$AF$5:$AF$16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0D-4C1B-A12B-86C637F45746}"/>
            </c:ext>
          </c:extLst>
        </c:ser>
        <c:ser>
          <c:idx val="6"/>
          <c:order val="5"/>
          <c:tx>
            <c:strRef>
              <c:f>MRSA!$AG$4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MRSA!$AG$5:$AG$16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D-4C1B-A12B-86C637F45746}"/>
            </c:ext>
          </c:extLst>
        </c:ser>
        <c:ser>
          <c:idx val="9"/>
          <c:order val="6"/>
          <c:tx>
            <c:strRef>
              <c:f>MRSA!$AH$4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MRSA!$AH$5:$AH$16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0D-4C1B-A12B-86C637F45746}"/>
            </c:ext>
          </c:extLst>
        </c:ser>
        <c:ser>
          <c:idx val="7"/>
          <c:order val="7"/>
          <c:tx>
            <c:strRef>
              <c:f>MRSA!$AI$4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MRSA!$AI$5:$AI$16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0D-4C1B-A12B-86C637F45746}"/>
            </c:ext>
          </c:extLst>
        </c:ser>
        <c:ser>
          <c:idx val="8"/>
          <c:order val="8"/>
          <c:tx>
            <c:strRef>
              <c:f>MRSA!$AJ$4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MRSA!$AJ$5:$AJ$16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0D-4C1B-A12B-86C637F45746}"/>
            </c:ext>
          </c:extLst>
        </c:ser>
        <c:ser>
          <c:idx val="10"/>
          <c:order val="9"/>
          <c:tx>
            <c:strRef>
              <c:f>MRSA!$AK$4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MRSA!$AK$5:$AK$16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0D-4C1B-A12B-86C637F45746}"/>
            </c:ext>
          </c:extLst>
        </c:ser>
        <c:ser>
          <c:idx val="11"/>
          <c:order val="10"/>
          <c:tx>
            <c:strRef>
              <c:f>MRSA!$AL$4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MRSA!$AL$5:$AL$16</c:f>
              <c:numCache>
                <c:formatCode>General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8</c:v>
                </c:pt>
                <c:pt idx="3">
                  <c:v>11</c:v>
                </c:pt>
                <c:pt idx="4">
                  <c:v>9</c:v>
                </c:pt>
                <c:pt idx="5">
                  <c:v>18</c:v>
                </c:pt>
                <c:pt idx="6">
                  <c:v>11</c:v>
                </c:pt>
                <c:pt idx="7">
                  <c:v>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0D-4C1B-A12B-86C637F4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48931952"/>
        <c:axId val="1"/>
      </c:barChart>
      <c:catAx>
        <c:axId val="64893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2.199088271860754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1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721256411576002"/>
          <c:y val="9.0278031035594231E-2"/>
          <c:w val="7.1895562074348551E-2"/>
          <c:h val="0.8368083989501311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メチシリン耐性黄色ブドウ球菌感染症（沖縄県定点あたり報告数・過去5年分）</a:t>
            </a:r>
          </a:p>
        </c:rich>
      </c:tx>
      <c:layout>
        <c:manualLayout>
          <c:xMode val="edge"/>
          <c:yMode val="edge"/>
          <c:x val="0.21176498035784741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02098022060968E-2"/>
          <c:y val="0.13194480898221056"/>
          <c:w val="0.93856328962838242"/>
          <c:h val="0.67708588509769607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'総合（令和8年）'!$V$653</c:f>
              <c:strCache>
                <c:ptCount val="1"/>
                <c:pt idx="0">
                  <c:v>2022年</c:v>
                </c:pt>
              </c:strCache>
            </c:strRef>
          </c:tx>
          <c:spPr>
            <a:ln>
              <a:solidFill>
                <a:srgbClr val="AAC47E"/>
              </a:solidFill>
            </a:ln>
          </c:spPr>
          <c:marker>
            <c:symbol val="circle"/>
            <c:size val="5"/>
            <c:spPr>
              <a:solidFill>
                <a:srgbClr val="AAC47E"/>
              </a:solidFill>
              <a:ln>
                <a:solidFill>
                  <a:srgbClr val="AAC47E"/>
                </a:solidFill>
              </a:ln>
            </c:spPr>
          </c:marker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'総合（令和8年）'!$W$653:$AH$653</c:f>
              <c:numCache>
                <c:formatCode>0.00_ </c:formatCode>
                <c:ptCount val="12"/>
                <c:pt idx="0">
                  <c:v>4.1399999999999997</c:v>
                </c:pt>
                <c:pt idx="1">
                  <c:v>3.86</c:v>
                </c:pt>
                <c:pt idx="2">
                  <c:v>4.71</c:v>
                </c:pt>
                <c:pt idx="3">
                  <c:v>5.43</c:v>
                </c:pt>
                <c:pt idx="4">
                  <c:v>4.71</c:v>
                </c:pt>
                <c:pt idx="5">
                  <c:v>4.43</c:v>
                </c:pt>
                <c:pt idx="6">
                  <c:v>2.71</c:v>
                </c:pt>
                <c:pt idx="7">
                  <c:v>4.29</c:v>
                </c:pt>
                <c:pt idx="8">
                  <c:v>4</c:v>
                </c:pt>
                <c:pt idx="9">
                  <c:v>4.43</c:v>
                </c:pt>
                <c:pt idx="10">
                  <c:v>3.71</c:v>
                </c:pt>
                <c:pt idx="11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8-43D9-BF22-C04C1561B8A2}"/>
            </c:ext>
          </c:extLst>
        </c:ser>
        <c:ser>
          <c:idx val="14"/>
          <c:order val="14"/>
          <c:tx>
            <c:strRef>
              <c:f>'総合（令和8年）'!$V$654</c:f>
              <c:strCache>
                <c:ptCount val="1"/>
                <c:pt idx="0">
                  <c:v>2023年</c:v>
                </c:pt>
              </c:strCache>
            </c:strRef>
          </c:tx>
          <c:spPr>
            <a:ln>
              <a:solidFill>
                <a:srgbClr val="9785B0"/>
              </a:solidFill>
            </a:ln>
          </c:spPr>
          <c:marker>
            <c:symbol val="x"/>
            <c:size val="7"/>
            <c:spPr>
              <a:noFill/>
              <a:ln>
                <a:solidFill>
                  <a:srgbClr val="9785B0"/>
                </a:solidFill>
              </a:ln>
            </c:spPr>
          </c:marker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'総合（令和8年）'!$W$654:$AH$654</c:f>
              <c:numCache>
                <c:formatCode>0.00_ </c:formatCode>
                <c:ptCount val="12"/>
                <c:pt idx="0">
                  <c:v>3.71</c:v>
                </c:pt>
                <c:pt idx="1">
                  <c:v>3.14</c:v>
                </c:pt>
                <c:pt idx="2">
                  <c:v>2.86</c:v>
                </c:pt>
                <c:pt idx="3">
                  <c:v>3.86</c:v>
                </c:pt>
                <c:pt idx="4">
                  <c:v>5.29</c:v>
                </c:pt>
                <c:pt idx="5">
                  <c:v>4.57</c:v>
                </c:pt>
                <c:pt idx="6">
                  <c:v>5.29</c:v>
                </c:pt>
                <c:pt idx="7">
                  <c:v>5</c:v>
                </c:pt>
                <c:pt idx="8">
                  <c:v>4.43</c:v>
                </c:pt>
                <c:pt idx="9">
                  <c:v>5.86</c:v>
                </c:pt>
                <c:pt idx="10">
                  <c:v>5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F8-43D9-BF22-C04C1561B8A2}"/>
            </c:ext>
          </c:extLst>
        </c:ser>
        <c:ser>
          <c:idx val="15"/>
          <c:order val="15"/>
          <c:tx>
            <c:strRef>
              <c:f>'総合（令和8年）'!$V$655</c:f>
              <c:strCache>
                <c:ptCount val="1"/>
                <c:pt idx="0">
                  <c:v>2024年</c:v>
                </c:pt>
              </c:strCache>
            </c:strRef>
          </c:tx>
          <c:spPr>
            <a:ln>
              <a:solidFill>
                <a:srgbClr val="77B7CD"/>
              </a:solidFill>
            </a:ln>
          </c:spPr>
          <c:marker>
            <c:spPr>
              <a:noFill/>
              <a:ln>
                <a:solidFill>
                  <a:srgbClr val="77B7CD"/>
                </a:solidFill>
              </a:ln>
            </c:spPr>
          </c:marker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'総合（令和8年）'!$W$655:$AH$655</c:f>
              <c:numCache>
                <c:formatCode>0.00_ </c:formatCode>
                <c:ptCount val="12"/>
                <c:pt idx="0">
                  <c:v>4.57</c:v>
                </c:pt>
                <c:pt idx="1">
                  <c:v>4.29</c:v>
                </c:pt>
                <c:pt idx="2">
                  <c:v>4</c:v>
                </c:pt>
                <c:pt idx="3">
                  <c:v>6.57</c:v>
                </c:pt>
                <c:pt idx="4">
                  <c:v>3.57</c:v>
                </c:pt>
                <c:pt idx="5">
                  <c:v>4.71</c:v>
                </c:pt>
                <c:pt idx="6">
                  <c:v>4.1399999999999997</c:v>
                </c:pt>
                <c:pt idx="7">
                  <c:v>4.57</c:v>
                </c:pt>
                <c:pt idx="8">
                  <c:v>4.29</c:v>
                </c:pt>
                <c:pt idx="9">
                  <c:v>4</c:v>
                </c:pt>
                <c:pt idx="10">
                  <c:v>3.71</c:v>
                </c:pt>
                <c:pt idx="11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F8-43D9-BF22-C04C1561B8A2}"/>
            </c:ext>
          </c:extLst>
        </c:ser>
        <c:ser>
          <c:idx val="16"/>
          <c:order val="16"/>
          <c:tx>
            <c:strRef>
              <c:f>'総合（令和8年）'!$V$656</c:f>
              <c:strCache>
                <c:ptCount val="1"/>
                <c:pt idx="0">
                  <c:v>2025年</c:v>
                </c:pt>
              </c:strCache>
            </c:strRef>
          </c:tx>
          <c:spPr>
            <a:ln>
              <a:solidFill>
                <a:srgbClr val="F6A573"/>
              </a:solidFill>
            </a:ln>
          </c:spPr>
          <c:marker>
            <c:symbol val="square"/>
            <c:size val="5"/>
            <c:spPr>
              <a:solidFill>
                <a:srgbClr val="F6A573"/>
              </a:solidFill>
              <a:ln>
                <a:solidFill>
                  <a:srgbClr val="F6A573"/>
                </a:solidFill>
              </a:ln>
            </c:spPr>
          </c:marker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'総合（令和8年）'!$W$656:$AH$656</c:f>
              <c:numCache>
                <c:formatCode>0.00_ </c:formatCode>
                <c:ptCount val="12"/>
                <c:pt idx="0">
                  <c:v>5.29</c:v>
                </c:pt>
                <c:pt idx="1">
                  <c:v>3.86</c:v>
                </c:pt>
                <c:pt idx="2">
                  <c:v>3.86</c:v>
                </c:pt>
                <c:pt idx="3">
                  <c:v>5</c:v>
                </c:pt>
                <c:pt idx="4">
                  <c:v>4.1399999999999997</c:v>
                </c:pt>
                <c:pt idx="5">
                  <c:v>4.29</c:v>
                </c:pt>
                <c:pt idx="6">
                  <c:v>4.29</c:v>
                </c:pt>
                <c:pt idx="7">
                  <c:v>3.29</c:v>
                </c:pt>
                <c:pt idx="8">
                  <c:v>3.86</c:v>
                </c:pt>
                <c:pt idx="9">
                  <c:v>3.29</c:v>
                </c:pt>
                <c:pt idx="10">
                  <c:v>2.14</c:v>
                </c:pt>
                <c:pt idx="11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F8-43D9-BF22-C04C1561B8A2}"/>
            </c:ext>
          </c:extLst>
        </c:ser>
        <c:ser>
          <c:idx val="17"/>
          <c:order val="17"/>
          <c:tx>
            <c:strRef>
              <c:f>'総合（令和8年）'!$V$657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  <c:spPr>
              <a:solidFill>
                <a:srgbClr val="B0BFD8"/>
              </a:solidFill>
              <a:ln>
                <a:solidFill>
                  <a:srgbClr val="B0BFD8"/>
                </a:solidFill>
              </a:ln>
            </c:spPr>
          </c:marker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'総合（令和8年）'!$W$657:$AH$657</c:f>
              <c:numCache>
                <c:formatCode>0.00_ 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2.86</c:v>
                </c:pt>
                <c:pt idx="7">
                  <c:v>2.4300000000000002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F8-43D9-BF22-C04C1561B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5560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'総合（令和8年）'!$V$640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'総合（令和8年）'!$W$640:$AH$640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7.8571428571428568</c:v>
                      </c:pt>
                      <c:pt idx="1">
                        <c:v>10.142857142857142</c:v>
                      </c:pt>
                      <c:pt idx="2">
                        <c:v>9.7142857142857135</c:v>
                      </c:pt>
                      <c:pt idx="3">
                        <c:v>9.4285714285714288</c:v>
                      </c:pt>
                      <c:pt idx="4">
                        <c:v>9.2857142857142865</c:v>
                      </c:pt>
                      <c:pt idx="5">
                        <c:v>11.428571428571429</c:v>
                      </c:pt>
                      <c:pt idx="6">
                        <c:v>13.428571428571429</c:v>
                      </c:pt>
                      <c:pt idx="7">
                        <c:v>10.714285714285714</c:v>
                      </c:pt>
                      <c:pt idx="8">
                        <c:v>10.857142857142858</c:v>
                      </c:pt>
                      <c:pt idx="9">
                        <c:v>9.8571428571428577</c:v>
                      </c:pt>
                      <c:pt idx="10">
                        <c:v>8.8571428571428577</c:v>
                      </c:pt>
                      <c:pt idx="11">
                        <c:v>9.5714285714285712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6B3-41A2-AD80-5F8F3F98553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'総合（令和8年）'!$W$641:$AH$641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9.8571428571428577</c:v>
                      </c:pt>
                      <c:pt idx="1">
                        <c:v>9.7142857142857135</c:v>
                      </c:pt>
                      <c:pt idx="2">
                        <c:v>10.142857142857142</c:v>
                      </c:pt>
                      <c:pt idx="3">
                        <c:v>8.7142857142857135</c:v>
                      </c:pt>
                      <c:pt idx="4">
                        <c:v>11.142857142857142</c:v>
                      </c:pt>
                      <c:pt idx="5">
                        <c:v>10.428571428571429</c:v>
                      </c:pt>
                      <c:pt idx="6">
                        <c:v>11.428571428571429</c:v>
                      </c:pt>
                      <c:pt idx="7">
                        <c:v>11.285714285714286</c:v>
                      </c:pt>
                      <c:pt idx="8">
                        <c:v>8.1428571428571423</c:v>
                      </c:pt>
                      <c:pt idx="9">
                        <c:v>10.142857142857142</c:v>
                      </c:pt>
                      <c:pt idx="10">
                        <c:v>6.8571428571428568</c:v>
                      </c:pt>
                      <c:pt idx="11">
                        <c:v>9.5714285714285712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6B3-41A2-AD80-5F8F3F985532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'総合（令和8年）'!$W$642:$AH$642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10.571428571428571</c:v>
                      </c:pt>
                      <c:pt idx="1">
                        <c:v>9.8571428571428577</c:v>
                      </c:pt>
                      <c:pt idx="2">
                        <c:v>8.5714285714285712</c:v>
                      </c:pt>
                      <c:pt idx="3">
                        <c:v>12</c:v>
                      </c:pt>
                      <c:pt idx="4">
                        <c:v>11.571428571428571</c:v>
                      </c:pt>
                      <c:pt idx="5">
                        <c:v>10</c:v>
                      </c:pt>
                      <c:pt idx="6">
                        <c:v>10.285714285714286</c:v>
                      </c:pt>
                      <c:pt idx="7">
                        <c:v>11</c:v>
                      </c:pt>
                      <c:pt idx="8">
                        <c:v>12.571428571428571</c:v>
                      </c:pt>
                      <c:pt idx="9">
                        <c:v>11.142857142857142</c:v>
                      </c:pt>
                      <c:pt idx="10">
                        <c:v>11.571428571428571</c:v>
                      </c:pt>
                      <c:pt idx="11">
                        <c:v>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6B3-41A2-AD80-5F8F3F985532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'総合（令和8年）'!$W$643:$AH$643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10.428571428571429</c:v>
                      </c:pt>
                      <c:pt idx="1">
                        <c:v>9.5714285714285712</c:v>
                      </c:pt>
                      <c:pt idx="2">
                        <c:v>8.7142857142857135</c:v>
                      </c:pt>
                      <c:pt idx="3">
                        <c:v>7.4285714285714288</c:v>
                      </c:pt>
                      <c:pt idx="4">
                        <c:v>7</c:v>
                      </c:pt>
                      <c:pt idx="5">
                        <c:v>8.1428571428571423</c:v>
                      </c:pt>
                      <c:pt idx="6">
                        <c:v>9.5714285714285712</c:v>
                      </c:pt>
                      <c:pt idx="7">
                        <c:v>6.5714285714285712</c:v>
                      </c:pt>
                      <c:pt idx="8">
                        <c:v>9.5714285714285712</c:v>
                      </c:pt>
                      <c:pt idx="9">
                        <c:v>7.1428571428571432</c:v>
                      </c:pt>
                      <c:pt idx="10">
                        <c:v>8.1428571428571423</c:v>
                      </c:pt>
                      <c:pt idx="11">
                        <c:v>8.7142857142857135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6B3-41A2-AD80-5F8F3F985532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127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'総合（令和8年）'!$W$644:$AH$644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7.8571428571428568</c:v>
                      </c:pt>
                      <c:pt idx="1">
                        <c:v>9.5714285714285712</c:v>
                      </c:pt>
                      <c:pt idx="2">
                        <c:v>5.1428571428571432</c:v>
                      </c:pt>
                      <c:pt idx="3">
                        <c:v>7.7142857142857144</c:v>
                      </c:pt>
                      <c:pt idx="4">
                        <c:v>5</c:v>
                      </c:pt>
                      <c:pt idx="5">
                        <c:v>6.1428571428571432</c:v>
                      </c:pt>
                      <c:pt idx="6">
                        <c:v>6.7142857142857144</c:v>
                      </c:pt>
                      <c:pt idx="7">
                        <c:v>6.7142857142857144</c:v>
                      </c:pt>
                      <c:pt idx="8">
                        <c:v>5.2857142857142856</c:v>
                      </c:pt>
                      <c:pt idx="9">
                        <c:v>7.5714285714285712</c:v>
                      </c:pt>
                      <c:pt idx="10">
                        <c:v>6.5714285714285712</c:v>
                      </c:pt>
                      <c:pt idx="11">
                        <c:v>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6B3-41A2-AD80-5F8F3F98553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'総合（令和8年）'!$W$645:$AH$645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8.8571428571428577</c:v>
                      </c:pt>
                      <c:pt idx="1">
                        <c:v>7</c:v>
                      </c:pt>
                      <c:pt idx="2">
                        <c:v>5</c:v>
                      </c:pt>
                      <c:pt idx="3">
                        <c:v>3.2857142857142856</c:v>
                      </c:pt>
                      <c:pt idx="4">
                        <c:v>3</c:v>
                      </c:pt>
                      <c:pt idx="5">
                        <c:v>2.8571428571428572</c:v>
                      </c:pt>
                      <c:pt idx="6">
                        <c:v>3.4285714285714284</c:v>
                      </c:pt>
                      <c:pt idx="7">
                        <c:v>3.2857142857142856</c:v>
                      </c:pt>
                      <c:pt idx="8">
                        <c:v>3.7142857142857144</c:v>
                      </c:pt>
                      <c:pt idx="9">
                        <c:v>3</c:v>
                      </c:pt>
                      <c:pt idx="10">
                        <c:v>3.14</c:v>
                      </c:pt>
                      <c:pt idx="11">
                        <c:v>2.71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1F8-43D9-BF22-C04C1561B8A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'総合（令和8年）'!$W$646:$AH$646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3.71</c:v>
                      </c:pt>
                      <c:pt idx="1">
                        <c:v>3.14</c:v>
                      </c:pt>
                      <c:pt idx="2">
                        <c:v>3.29</c:v>
                      </c:pt>
                      <c:pt idx="3">
                        <c:v>4.29</c:v>
                      </c:pt>
                      <c:pt idx="4">
                        <c:v>5.14</c:v>
                      </c:pt>
                      <c:pt idx="5">
                        <c:v>5.57</c:v>
                      </c:pt>
                      <c:pt idx="6">
                        <c:v>4.1399999999999997</c:v>
                      </c:pt>
                      <c:pt idx="7">
                        <c:v>4.29</c:v>
                      </c:pt>
                      <c:pt idx="8">
                        <c:v>5.14</c:v>
                      </c:pt>
                      <c:pt idx="9">
                        <c:v>2.29</c:v>
                      </c:pt>
                      <c:pt idx="10">
                        <c:v>3.86</c:v>
                      </c:pt>
                      <c:pt idx="11">
                        <c:v>4.29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1F8-43D9-BF22-C04C1561B8A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'総合（令和8年）'!$W$647:$AH$647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</c:v>
                      </c:pt>
                      <c:pt idx="1">
                        <c:v>5.14</c:v>
                      </c:pt>
                      <c:pt idx="2">
                        <c:v>3</c:v>
                      </c:pt>
                      <c:pt idx="3">
                        <c:v>3.57</c:v>
                      </c:pt>
                      <c:pt idx="4">
                        <c:v>5.14</c:v>
                      </c:pt>
                      <c:pt idx="5">
                        <c:v>6.29</c:v>
                      </c:pt>
                      <c:pt idx="6">
                        <c:v>5.29</c:v>
                      </c:pt>
                      <c:pt idx="7">
                        <c:v>4.1399999999999997</c:v>
                      </c:pt>
                      <c:pt idx="8">
                        <c:v>6.71</c:v>
                      </c:pt>
                      <c:pt idx="9">
                        <c:v>6.43</c:v>
                      </c:pt>
                      <c:pt idx="10">
                        <c:v>6.43</c:v>
                      </c:pt>
                      <c:pt idx="11">
                        <c:v>5.29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1F8-43D9-BF22-C04C1561B8A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'総合（令和8年）'!$W$648:$AH$648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</c:v>
                      </c:pt>
                      <c:pt idx="1">
                        <c:v>4.29</c:v>
                      </c:pt>
                      <c:pt idx="2">
                        <c:v>3.71</c:v>
                      </c:pt>
                      <c:pt idx="3">
                        <c:v>4.43</c:v>
                      </c:pt>
                      <c:pt idx="4">
                        <c:v>4.43</c:v>
                      </c:pt>
                      <c:pt idx="5">
                        <c:v>5.86</c:v>
                      </c:pt>
                      <c:pt idx="6">
                        <c:v>4.8600000000000003</c:v>
                      </c:pt>
                      <c:pt idx="7">
                        <c:v>6.71</c:v>
                      </c:pt>
                      <c:pt idx="8">
                        <c:v>6.29</c:v>
                      </c:pt>
                      <c:pt idx="9">
                        <c:v>6.71</c:v>
                      </c:pt>
                      <c:pt idx="10">
                        <c:v>6.29</c:v>
                      </c:pt>
                      <c:pt idx="11">
                        <c:v>4.43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1F8-43D9-BF22-C04C1561B8A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'総合（令和8年）'!$W$649:$AH$649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6.29</c:v>
                      </c:pt>
                      <c:pt idx="1">
                        <c:v>8.86</c:v>
                      </c:pt>
                      <c:pt idx="2">
                        <c:v>7.14</c:v>
                      </c:pt>
                      <c:pt idx="3">
                        <c:v>4.57</c:v>
                      </c:pt>
                      <c:pt idx="4">
                        <c:v>6.29</c:v>
                      </c:pt>
                      <c:pt idx="5">
                        <c:v>6.71</c:v>
                      </c:pt>
                      <c:pt idx="6">
                        <c:v>5.43</c:v>
                      </c:pt>
                      <c:pt idx="7">
                        <c:v>6</c:v>
                      </c:pt>
                      <c:pt idx="8">
                        <c:v>5.71</c:v>
                      </c:pt>
                      <c:pt idx="9">
                        <c:v>6.71</c:v>
                      </c:pt>
                      <c:pt idx="10">
                        <c:v>4.43</c:v>
                      </c:pt>
                      <c:pt idx="11">
                        <c:v>4.57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1F8-43D9-BF22-C04C1561B8A2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'総合（令和8年）'!$W$650:$AH$650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5.57</c:v>
                      </c:pt>
                      <c:pt idx="1">
                        <c:v>6.29</c:v>
                      </c:pt>
                      <c:pt idx="2">
                        <c:v>6.43</c:v>
                      </c:pt>
                      <c:pt idx="3">
                        <c:v>4.71</c:v>
                      </c:pt>
                      <c:pt idx="4">
                        <c:v>6.14</c:v>
                      </c:pt>
                      <c:pt idx="5">
                        <c:v>6</c:v>
                      </c:pt>
                      <c:pt idx="6">
                        <c:v>7.57</c:v>
                      </c:pt>
                      <c:pt idx="7">
                        <c:v>7</c:v>
                      </c:pt>
                      <c:pt idx="8">
                        <c:v>8.43</c:v>
                      </c:pt>
                      <c:pt idx="9">
                        <c:v>6.71</c:v>
                      </c:pt>
                      <c:pt idx="10">
                        <c:v>6.57</c:v>
                      </c:pt>
                      <c:pt idx="11">
                        <c:v>6.57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1F8-43D9-BF22-C04C1561B8A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'総合（令和8年）'!$W$651:$AH$651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8.57</c:v>
                      </c:pt>
                      <c:pt idx="1">
                        <c:v>5.86</c:v>
                      </c:pt>
                      <c:pt idx="2">
                        <c:v>6.71</c:v>
                      </c:pt>
                      <c:pt idx="3">
                        <c:v>5.29</c:v>
                      </c:pt>
                      <c:pt idx="4">
                        <c:v>4.29</c:v>
                      </c:pt>
                      <c:pt idx="5">
                        <c:v>5.71</c:v>
                      </c:pt>
                      <c:pt idx="6">
                        <c:v>7.43</c:v>
                      </c:pt>
                      <c:pt idx="7">
                        <c:v>3.29</c:v>
                      </c:pt>
                      <c:pt idx="8">
                        <c:v>5.71</c:v>
                      </c:pt>
                      <c:pt idx="9">
                        <c:v>4.1399999999999997</c:v>
                      </c:pt>
                      <c:pt idx="10">
                        <c:v>5.43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1F8-43D9-BF22-C04C1561B8A2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'総合（令和8年）'!$W$652:$AH$652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6.14</c:v>
                      </c:pt>
                      <c:pt idx="1">
                        <c:v>5.29</c:v>
                      </c:pt>
                      <c:pt idx="2">
                        <c:v>4.8600000000000003</c:v>
                      </c:pt>
                      <c:pt idx="3">
                        <c:v>3.71</c:v>
                      </c:pt>
                      <c:pt idx="4">
                        <c:v>5.86</c:v>
                      </c:pt>
                      <c:pt idx="5">
                        <c:v>5.57</c:v>
                      </c:pt>
                      <c:pt idx="6">
                        <c:v>5.86</c:v>
                      </c:pt>
                      <c:pt idx="7">
                        <c:v>3.57</c:v>
                      </c:pt>
                      <c:pt idx="8">
                        <c:v>4.57</c:v>
                      </c:pt>
                      <c:pt idx="9">
                        <c:v>4.29</c:v>
                      </c:pt>
                      <c:pt idx="10">
                        <c:v>3.57</c:v>
                      </c:pt>
                      <c:pt idx="11">
                        <c:v>6.14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1F8-43D9-BF22-C04C1561B8A2}"/>
                  </c:ext>
                </c:extLst>
              </c15:ser>
            </c15:filteredLineSeries>
          </c:ext>
        </c:extLst>
      </c:lineChart>
      <c:catAx>
        <c:axId val="64893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699346405228758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5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209287564544623E-2"/>
          <c:y val="0.9062529163021289"/>
          <c:w val="0.57939917042538625"/>
          <c:h val="7.4699398797595185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メチシリン耐性黄色ブドウ球菌感染症  定点あたり報告数の年次推移</a:t>
            </a:r>
          </a:p>
        </c:rich>
      </c:tx>
      <c:layout>
        <c:manualLayout>
          <c:xMode val="edge"/>
          <c:yMode val="edge"/>
          <c:x val="0.26187391281972106"/>
          <c:y val="1.96760770757313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823604503171596E-2"/>
          <c:y val="0.13541712584474638"/>
          <c:w val="0.92394302372154691"/>
          <c:h val="0.6736133952277128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年次別!$M$195:$M$338</c:f>
              <c:numCache>
                <c:formatCode>General</c:formatCode>
                <c:ptCount val="144"/>
                <c:pt idx="0">
                  <c:v>3.71</c:v>
                </c:pt>
                <c:pt idx="1">
                  <c:v>3.14</c:v>
                </c:pt>
                <c:pt idx="2">
                  <c:v>3.29</c:v>
                </c:pt>
                <c:pt idx="3">
                  <c:v>4.29</c:v>
                </c:pt>
                <c:pt idx="4">
                  <c:v>5.14</c:v>
                </c:pt>
                <c:pt idx="5">
                  <c:v>5.57</c:v>
                </c:pt>
                <c:pt idx="6">
                  <c:v>4.1399999999999997</c:v>
                </c:pt>
                <c:pt idx="7">
                  <c:v>4.29</c:v>
                </c:pt>
                <c:pt idx="8">
                  <c:v>5.14</c:v>
                </c:pt>
                <c:pt idx="9">
                  <c:v>2.29</c:v>
                </c:pt>
                <c:pt idx="10">
                  <c:v>3.86</c:v>
                </c:pt>
                <c:pt idx="11">
                  <c:v>4.29</c:v>
                </c:pt>
                <c:pt idx="12">
                  <c:v>5</c:v>
                </c:pt>
                <c:pt idx="13">
                  <c:v>5.14</c:v>
                </c:pt>
                <c:pt idx="14">
                  <c:v>3</c:v>
                </c:pt>
                <c:pt idx="15">
                  <c:v>3.57</c:v>
                </c:pt>
                <c:pt idx="16">
                  <c:v>5.14</c:v>
                </c:pt>
                <c:pt idx="17">
                  <c:v>6.29</c:v>
                </c:pt>
                <c:pt idx="18">
                  <c:v>5.29</c:v>
                </c:pt>
                <c:pt idx="19">
                  <c:v>4.1399999999999997</c:v>
                </c:pt>
                <c:pt idx="20">
                  <c:v>6.71</c:v>
                </c:pt>
                <c:pt idx="21">
                  <c:v>6.43</c:v>
                </c:pt>
                <c:pt idx="22">
                  <c:v>6.43</c:v>
                </c:pt>
                <c:pt idx="23">
                  <c:v>5.29</c:v>
                </c:pt>
                <c:pt idx="24">
                  <c:v>5</c:v>
                </c:pt>
                <c:pt idx="25">
                  <c:v>4.29</c:v>
                </c:pt>
                <c:pt idx="26">
                  <c:v>3.71</c:v>
                </c:pt>
                <c:pt idx="27">
                  <c:v>4.43</c:v>
                </c:pt>
                <c:pt idx="28">
                  <c:v>4.43</c:v>
                </c:pt>
                <c:pt idx="29">
                  <c:v>5.86</c:v>
                </c:pt>
                <c:pt idx="30">
                  <c:v>4.8600000000000003</c:v>
                </c:pt>
                <c:pt idx="31">
                  <c:v>6.71</c:v>
                </c:pt>
                <c:pt idx="32">
                  <c:v>6.29</c:v>
                </c:pt>
                <c:pt idx="33">
                  <c:v>6.71</c:v>
                </c:pt>
                <c:pt idx="34">
                  <c:v>6.29</c:v>
                </c:pt>
                <c:pt idx="35">
                  <c:v>4.43</c:v>
                </c:pt>
                <c:pt idx="36">
                  <c:v>6.29</c:v>
                </c:pt>
                <c:pt idx="37">
                  <c:v>8.86</c:v>
                </c:pt>
                <c:pt idx="38">
                  <c:v>7.14</c:v>
                </c:pt>
                <c:pt idx="39">
                  <c:v>4.57</c:v>
                </c:pt>
                <c:pt idx="40">
                  <c:v>6.29</c:v>
                </c:pt>
                <c:pt idx="41">
                  <c:v>6.71</c:v>
                </c:pt>
                <c:pt idx="42">
                  <c:v>5.43</c:v>
                </c:pt>
                <c:pt idx="43">
                  <c:v>6</c:v>
                </c:pt>
                <c:pt idx="44">
                  <c:v>5.71</c:v>
                </c:pt>
                <c:pt idx="45">
                  <c:v>6.71</c:v>
                </c:pt>
                <c:pt idx="46">
                  <c:v>4.43</c:v>
                </c:pt>
                <c:pt idx="47" formatCode="0.00">
                  <c:v>4.57</c:v>
                </c:pt>
                <c:pt idx="48" formatCode="0.00">
                  <c:v>5.57</c:v>
                </c:pt>
                <c:pt idx="49" formatCode="0.00">
                  <c:v>6.29</c:v>
                </c:pt>
                <c:pt idx="50" formatCode="0.00">
                  <c:v>6.43</c:v>
                </c:pt>
                <c:pt idx="51" formatCode="0.00">
                  <c:v>4.71</c:v>
                </c:pt>
                <c:pt idx="52" formatCode="0.00">
                  <c:v>6.14</c:v>
                </c:pt>
                <c:pt idx="53" formatCode="0.00">
                  <c:v>6</c:v>
                </c:pt>
                <c:pt idx="54" formatCode="0.00">
                  <c:v>7.57</c:v>
                </c:pt>
                <c:pt idx="55" formatCode="0.00">
                  <c:v>7</c:v>
                </c:pt>
                <c:pt idx="56" formatCode="0.00">
                  <c:v>8.43</c:v>
                </c:pt>
                <c:pt idx="57" formatCode="0.00">
                  <c:v>6.71</c:v>
                </c:pt>
                <c:pt idx="58" formatCode="0.00">
                  <c:v>6.57</c:v>
                </c:pt>
                <c:pt idx="59" formatCode="0.00">
                  <c:v>6.57</c:v>
                </c:pt>
                <c:pt idx="60" formatCode="0.00">
                  <c:v>8.57</c:v>
                </c:pt>
                <c:pt idx="61" formatCode="0.00">
                  <c:v>5.86</c:v>
                </c:pt>
                <c:pt idx="62" formatCode="0.00">
                  <c:v>6.71</c:v>
                </c:pt>
                <c:pt idx="63" formatCode="0.00">
                  <c:v>5.29</c:v>
                </c:pt>
                <c:pt idx="64" formatCode="0.00">
                  <c:v>4.29</c:v>
                </c:pt>
                <c:pt idx="65" formatCode="0.00">
                  <c:v>5.71</c:v>
                </c:pt>
                <c:pt idx="66" formatCode="0.00">
                  <c:v>7.43</c:v>
                </c:pt>
                <c:pt idx="67" formatCode="0.00">
                  <c:v>3.29</c:v>
                </c:pt>
                <c:pt idx="68" formatCode="0.00">
                  <c:v>5.71</c:v>
                </c:pt>
                <c:pt idx="69" formatCode="0.00">
                  <c:v>4.1399999999999997</c:v>
                </c:pt>
                <c:pt idx="70" formatCode="0.00">
                  <c:v>5.43</c:v>
                </c:pt>
                <c:pt idx="71" formatCode="0.00">
                  <c:v>6</c:v>
                </c:pt>
                <c:pt idx="72" formatCode="0.00">
                  <c:v>6.14</c:v>
                </c:pt>
                <c:pt idx="73" formatCode="0.00">
                  <c:v>5.29</c:v>
                </c:pt>
                <c:pt idx="74" formatCode="0.00">
                  <c:v>4.8600000000000003</c:v>
                </c:pt>
                <c:pt idx="75" formatCode="0.00">
                  <c:v>3.71</c:v>
                </c:pt>
                <c:pt idx="76" formatCode="0.00">
                  <c:v>5.86</c:v>
                </c:pt>
                <c:pt idx="77" formatCode="0.00">
                  <c:v>5.57</c:v>
                </c:pt>
                <c:pt idx="78" formatCode="0.00">
                  <c:v>5.86</c:v>
                </c:pt>
                <c:pt idx="79" formatCode="0.00">
                  <c:v>3.57</c:v>
                </c:pt>
                <c:pt idx="80" formatCode="0.00">
                  <c:v>4.57</c:v>
                </c:pt>
                <c:pt idx="81" formatCode="0.00">
                  <c:v>4.29</c:v>
                </c:pt>
                <c:pt idx="82" formatCode="0.00">
                  <c:v>3.57</c:v>
                </c:pt>
                <c:pt idx="83" formatCode="0.00">
                  <c:v>6.14</c:v>
                </c:pt>
                <c:pt idx="84" formatCode="0.00">
                  <c:v>4.1399999999999997</c:v>
                </c:pt>
                <c:pt idx="85" formatCode="0.00">
                  <c:v>3.86</c:v>
                </c:pt>
                <c:pt idx="86" formatCode="0.00">
                  <c:v>4.71</c:v>
                </c:pt>
                <c:pt idx="87" formatCode="0.00">
                  <c:v>5.43</c:v>
                </c:pt>
                <c:pt idx="88" formatCode="0.00">
                  <c:v>4.71</c:v>
                </c:pt>
                <c:pt idx="89" formatCode="0.00">
                  <c:v>4.43</c:v>
                </c:pt>
                <c:pt idx="90" formatCode="0.00">
                  <c:v>2.71</c:v>
                </c:pt>
                <c:pt idx="91" formatCode="0.00">
                  <c:v>4.29</c:v>
                </c:pt>
                <c:pt idx="92" formatCode="0.00">
                  <c:v>4</c:v>
                </c:pt>
                <c:pt idx="93" formatCode="0.00">
                  <c:v>4.43</c:v>
                </c:pt>
                <c:pt idx="94" formatCode="0.00">
                  <c:v>3.71</c:v>
                </c:pt>
                <c:pt idx="95" formatCode="0.00">
                  <c:v>4.1399999999999997</c:v>
                </c:pt>
                <c:pt idx="96" formatCode="0.00">
                  <c:v>3.71</c:v>
                </c:pt>
                <c:pt idx="97" formatCode="0.00">
                  <c:v>3.14</c:v>
                </c:pt>
                <c:pt idx="98" formatCode="0.00">
                  <c:v>2.86</c:v>
                </c:pt>
                <c:pt idx="99" formatCode="0.00">
                  <c:v>3.86</c:v>
                </c:pt>
                <c:pt idx="100" formatCode="0.00">
                  <c:v>5.29</c:v>
                </c:pt>
                <c:pt idx="101" formatCode="0.00">
                  <c:v>4.57</c:v>
                </c:pt>
                <c:pt idx="102" formatCode="0.00">
                  <c:v>5.29</c:v>
                </c:pt>
                <c:pt idx="103" formatCode="0.00">
                  <c:v>5</c:v>
                </c:pt>
                <c:pt idx="104" formatCode="0.00">
                  <c:v>4.43</c:v>
                </c:pt>
                <c:pt idx="105" formatCode="0.00">
                  <c:v>5.86</c:v>
                </c:pt>
                <c:pt idx="106" formatCode="0.00">
                  <c:v>5</c:v>
                </c:pt>
                <c:pt idx="107" formatCode="0.00">
                  <c:v>4.71</c:v>
                </c:pt>
                <c:pt idx="108" formatCode="0.00">
                  <c:v>4.57</c:v>
                </c:pt>
                <c:pt idx="109" formatCode="0.00">
                  <c:v>4.29</c:v>
                </c:pt>
                <c:pt idx="110" formatCode="0.00">
                  <c:v>4</c:v>
                </c:pt>
                <c:pt idx="111" formatCode="0.00">
                  <c:v>6.57</c:v>
                </c:pt>
                <c:pt idx="112" formatCode="0.00">
                  <c:v>3.57</c:v>
                </c:pt>
                <c:pt idx="113" formatCode="0.00">
                  <c:v>4.71</c:v>
                </c:pt>
                <c:pt idx="114" formatCode="0.00">
                  <c:v>4.1399999999999997</c:v>
                </c:pt>
                <c:pt idx="115" formatCode="0.00">
                  <c:v>4.57</c:v>
                </c:pt>
                <c:pt idx="116" formatCode="0.00">
                  <c:v>4.29</c:v>
                </c:pt>
                <c:pt idx="117" formatCode="0.00">
                  <c:v>4</c:v>
                </c:pt>
                <c:pt idx="118" formatCode="0.00">
                  <c:v>3.71</c:v>
                </c:pt>
                <c:pt idx="119" formatCode="0.00">
                  <c:v>3.71</c:v>
                </c:pt>
                <c:pt idx="120" formatCode="0.00">
                  <c:v>5.29</c:v>
                </c:pt>
                <c:pt idx="121" formatCode="0.00">
                  <c:v>3.86</c:v>
                </c:pt>
                <c:pt idx="122" formatCode="0.00">
                  <c:v>3.86</c:v>
                </c:pt>
                <c:pt idx="123" formatCode="0.00">
                  <c:v>5</c:v>
                </c:pt>
                <c:pt idx="124" formatCode="0.00">
                  <c:v>4.1399999999999997</c:v>
                </c:pt>
                <c:pt idx="125" formatCode="0.00">
                  <c:v>4.29</c:v>
                </c:pt>
                <c:pt idx="126" formatCode="0.00">
                  <c:v>4.29</c:v>
                </c:pt>
                <c:pt idx="127" formatCode="0.00">
                  <c:v>3.29</c:v>
                </c:pt>
                <c:pt idx="128" formatCode="0.00">
                  <c:v>3.86</c:v>
                </c:pt>
                <c:pt idx="129" formatCode="0.00">
                  <c:v>3.29</c:v>
                </c:pt>
                <c:pt idx="130" formatCode="0.00">
                  <c:v>2.14</c:v>
                </c:pt>
                <c:pt idx="131" formatCode="0.00">
                  <c:v>2.14</c:v>
                </c:pt>
                <c:pt idx="132" formatCode="0.00">
                  <c:v>4</c:v>
                </c:pt>
                <c:pt idx="133" formatCode="0.00">
                  <c:v>4.29</c:v>
                </c:pt>
                <c:pt idx="134" formatCode="0.00">
                  <c:v>2.86</c:v>
                </c:pt>
                <c:pt idx="135" formatCode="0.00">
                  <c:v>3</c:v>
                </c:pt>
                <c:pt idx="136" formatCode="0.00">
                  <c:v>2.4300000000000002</c:v>
                </c:pt>
                <c:pt idx="137" formatCode="0.00">
                  <c:v>5.29</c:v>
                </c:pt>
                <c:pt idx="138" formatCode="0.00">
                  <c:v>2.86</c:v>
                </c:pt>
                <c:pt idx="139" formatCode="0.00">
                  <c:v>2.4300000000000002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5-4053-93D9-63140BBA2202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年次別!$N$195:$N$338</c:f>
              <c:numCache>
                <c:formatCode>General</c:formatCode>
                <c:ptCount val="144"/>
                <c:pt idx="0">
                  <c:v>3.04</c:v>
                </c:pt>
                <c:pt idx="1">
                  <c:v>3.05</c:v>
                </c:pt>
                <c:pt idx="2">
                  <c:v>3.06</c:v>
                </c:pt>
                <c:pt idx="3">
                  <c:v>2.77</c:v>
                </c:pt>
                <c:pt idx="4">
                  <c:v>2.71</c:v>
                </c:pt>
                <c:pt idx="5">
                  <c:v>2.87</c:v>
                </c:pt>
                <c:pt idx="6">
                  <c:v>2.93</c:v>
                </c:pt>
                <c:pt idx="7">
                  <c:v>3.09</c:v>
                </c:pt>
                <c:pt idx="8">
                  <c:v>2.99</c:v>
                </c:pt>
                <c:pt idx="9">
                  <c:v>2.91</c:v>
                </c:pt>
                <c:pt idx="10">
                  <c:v>2.82</c:v>
                </c:pt>
                <c:pt idx="11">
                  <c:v>2.87</c:v>
                </c:pt>
                <c:pt idx="12">
                  <c:v>2.84</c:v>
                </c:pt>
                <c:pt idx="13">
                  <c:v>2.85</c:v>
                </c:pt>
                <c:pt idx="14">
                  <c:v>2.92</c:v>
                </c:pt>
                <c:pt idx="15">
                  <c:v>2.68</c:v>
                </c:pt>
                <c:pt idx="16">
                  <c:v>2.77</c:v>
                </c:pt>
                <c:pt idx="17">
                  <c:v>2.71</c:v>
                </c:pt>
                <c:pt idx="18">
                  <c:v>2.69</c:v>
                </c:pt>
                <c:pt idx="19">
                  <c:v>2.93</c:v>
                </c:pt>
                <c:pt idx="20">
                  <c:v>2.8</c:v>
                </c:pt>
                <c:pt idx="21">
                  <c:v>2.89</c:v>
                </c:pt>
                <c:pt idx="22">
                  <c:v>2.8</c:v>
                </c:pt>
                <c:pt idx="23">
                  <c:v>2.77</c:v>
                </c:pt>
                <c:pt idx="24">
                  <c:v>2.91</c:v>
                </c:pt>
                <c:pt idx="25">
                  <c:v>2.68</c:v>
                </c:pt>
                <c:pt idx="26">
                  <c:v>2.76</c:v>
                </c:pt>
                <c:pt idx="27">
                  <c:v>2.72</c:v>
                </c:pt>
                <c:pt idx="28">
                  <c:v>2.86</c:v>
                </c:pt>
                <c:pt idx="29">
                  <c:v>2.92</c:v>
                </c:pt>
                <c:pt idx="30">
                  <c:v>2.87</c:v>
                </c:pt>
                <c:pt idx="31">
                  <c:v>2.79</c:v>
                </c:pt>
                <c:pt idx="32">
                  <c:v>2.86</c:v>
                </c:pt>
                <c:pt idx="33">
                  <c:v>2.92</c:v>
                </c:pt>
                <c:pt idx="34">
                  <c:v>2.84</c:v>
                </c:pt>
                <c:pt idx="35">
                  <c:v>2.84</c:v>
                </c:pt>
                <c:pt idx="36">
                  <c:v>2.85</c:v>
                </c:pt>
                <c:pt idx="37">
                  <c:v>2.77</c:v>
                </c:pt>
                <c:pt idx="38">
                  <c:v>2.93</c:v>
                </c:pt>
                <c:pt idx="39">
                  <c:v>2.65</c:v>
                </c:pt>
                <c:pt idx="40">
                  <c:v>2.85</c:v>
                </c:pt>
                <c:pt idx="41">
                  <c:v>2.72</c:v>
                </c:pt>
                <c:pt idx="42">
                  <c:v>2.69</c:v>
                </c:pt>
                <c:pt idx="43">
                  <c:v>2.94</c:v>
                </c:pt>
                <c:pt idx="44">
                  <c:v>2.66</c:v>
                </c:pt>
                <c:pt idx="45">
                  <c:v>2.89</c:v>
                </c:pt>
                <c:pt idx="46">
                  <c:v>2.82</c:v>
                </c:pt>
                <c:pt idx="47" formatCode="0.00">
                  <c:v>2.8</c:v>
                </c:pt>
                <c:pt idx="48" formatCode="0.00">
                  <c:v>2.93</c:v>
                </c:pt>
                <c:pt idx="49" formatCode="0.00">
                  <c:v>2.63</c:v>
                </c:pt>
                <c:pt idx="50" formatCode="0.00">
                  <c:v>2.71</c:v>
                </c:pt>
                <c:pt idx="51" formatCode="0.00">
                  <c:v>2.78</c:v>
                </c:pt>
                <c:pt idx="52" formatCode="0.00">
                  <c:v>2.74</c:v>
                </c:pt>
                <c:pt idx="53" formatCode="0.00">
                  <c:v>2.69</c:v>
                </c:pt>
                <c:pt idx="54" formatCode="0.00">
                  <c:v>2.85</c:v>
                </c:pt>
                <c:pt idx="55" formatCode="0.00">
                  <c:v>3.08</c:v>
                </c:pt>
                <c:pt idx="56" formatCode="0.00">
                  <c:v>2.85</c:v>
                </c:pt>
                <c:pt idx="57" formatCode="0.00">
                  <c:v>2.86</c:v>
                </c:pt>
                <c:pt idx="58" formatCode="0.00">
                  <c:v>2.81</c:v>
                </c:pt>
                <c:pt idx="59" formatCode="0.00">
                  <c:v>2.7</c:v>
                </c:pt>
                <c:pt idx="60" formatCode="0.00">
                  <c:v>2.82</c:v>
                </c:pt>
                <c:pt idx="61" formatCode="0.00">
                  <c:v>2.65</c:v>
                </c:pt>
                <c:pt idx="62" formatCode="0.00">
                  <c:v>2.5499999999999998</c:v>
                </c:pt>
                <c:pt idx="63" formatCode="0.00">
                  <c:v>2.34</c:v>
                </c:pt>
                <c:pt idx="64" formatCode="0.00">
                  <c:v>2.44</c:v>
                </c:pt>
                <c:pt idx="65" formatCode="0.00">
                  <c:v>2.62</c:v>
                </c:pt>
                <c:pt idx="66" formatCode="0.00">
                  <c:v>2.66</c:v>
                </c:pt>
                <c:pt idx="67" formatCode="0.00">
                  <c:v>2.54</c:v>
                </c:pt>
                <c:pt idx="68" formatCode="0.00">
                  <c:v>2.59</c:v>
                </c:pt>
                <c:pt idx="69" formatCode="0.00">
                  <c:v>2.69</c:v>
                </c:pt>
                <c:pt idx="70" formatCode="0.00">
                  <c:v>2.4500000000000002</c:v>
                </c:pt>
                <c:pt idx="71" formatCode="0.00">
                  <c:v>2.54</c:v>
                </c:pt>
                <c:pt idx="72" formatCode="0.00">
                  <c:v>2.75</c:v>
                </c:pt>
                <c:pt idx="73" formatCode="0.00">
                  <c:v>2.44</c:v>
                </c:pt>
                <c:pt idx="74" formatCode="0.00">
                  <c:v>2.73</c:v>
                </c:pt>
                <c:pt idx="75" formatCode="0.00">
                  <c:v>2.39</c:v>
                </c:pt>
                <c:pt idx="76" formatCode="0.00">
                  <c:v>2.29</c:v>
                </c:pt>
                <c:pt idx="77" formatCode="0.00">
                  <c:v>2.4900000000000002</c:v>
                </c:pt>
                <c:pt idx="78" formatCode="0.00">
                  <c:v>2.54</c:v>
                </c:pt>
                <c:pt idx="79" formatCode="0.00">
                  <c:v>2.61</c:v>
                </c:pt>
                <c:pt idx="80" formatCode="0.00">
                  <c:v>2.4900000000000002</c:v>
                </c:pt>
                <c:pt idx="81" formatCode="0.00">
                  <c:v>2.5299999999999998</c:v>
                </c:pt>
                <c:pt idx="82" formatCode="0.00">
                  <c:v>2.48</c:v>
                </c:pt>
                <c:pt idx="83" formatCode="0.00">
                  <c:v>2.52</c:v>
                </c:pt>
                <c:pt idx="84" formatCode="0.00">
                  <c:v>2.57</c:v>
                </c:pt>
                <c:pt idx="85" formatCode="0.00">
                  <c:v>2.38</c:v>
                </c:pt>
                <c:pt idx="86" formatCode="0.00">
                  <c:v>2.63</c:v>
                </c:pt>
                <c:pt idx="87" formatCode="0.00">
                  <c:v>2.39</c:v>
                </c:pt>
                <c:pt idx="88" formatCode="0.00">
                  <c:v>2.5299999999999998</c:v>
                </c:pt>
                <c:pt idx="89" formatCode="0.00">
                  <c:v>2.6</c:v>
                </c:pt>
                <c:pt idx="90" formatCode="0.00">
                  <c:v>2.46</c:v>
                </c:pt>
                <c:pt idx="91" formatCode="0.00">
                  <c:v>2.66</c:v>
                </c:pt>
                <c:pt idx="92" formatCode="0.00">
                  <c:v>2.75</c:v>
                </c:pt>
                <c:pt idx="93" formatCode="0.00">
                  <c:v>2.62</c:v>
                </c:pt>
                <c:pt idx="94" formatCode="0.00">
                  <c:v>2.5499999999999998</c:v>
                </c:pt>
                <c:pt idx="95" formatCode="0.00">
                  <c:v>2.59</c:v>
                </c:pt>
                <c:pt idx="96" formatCode="0.00">
                  <c:v>3.05</c:v>
                </c:pt>
                <c:pt idx="97" formatCode="0.00">
                  <c:v>2.5299999999999998</c:v>
                </c:pt>
                <c:pt idx="98" formatCode="0.00">
                  <c:v>2.5499999999999998</c:v>
                </c:pt>
                <c:pt idx="99" formatCode="0.00">
                  <c:v>2.14</c:v>
                </c:pt>
                <c:pt idx="100" formatCode="0.00">
                  <c:v>2.54</c:v>
                </c:pt>
                <c:pt idx="101" formatCode="0.00">
                  <c:v>2.5499999999999998</c:v>
                </c:pt>
                <c:pt idx="102" formatCode="0.00">
                  <c:v>2.61</c:v>
                </c:pt>
                <c:pt idx="103" formatCode="0.00">
                  <c:v>2.79</c:v>
                </c:pt>
                <c:pt idx="104" formatCode="0.00">
                  <c:v>2.69</c:v>
                </c:pt>
                <c:pt idx="105" formatCode="0.00">
                  <c:v>2.83</c:v>
                </c:pt>
                <c:pt idx="106" formatCode="0.00">
                  <c:v>2.58</c:v>
                </c:pt>
                <c:pt idx="107" formatCode="0.00">
                  <c:v>2.84</c:v>
                </c:pt>
                <c:pt idx="108" formatCode="0.00">
                  <c:v>2.78</c:v>
                </c:pt>
                <c:pt idx="109" formatCode="0.00">
                  <c:v>2.77</c:v>
                </c:pt>
                <c:pt idx="110" formatCode="0.00">
                  <c:v>2.82</c:v>
                </c:pt>
                <c:pt idx="111" formatCode="0.00">
                  <c:v>2.65</c:v>
                </c:pt>
                <c:pt idx="112" formatCode="0.00">
                  <c:v>2.66</c:v>
                </c:pt>
                <c:pt idx="113" formatCode="0.00">
                  <c:v>2.54</c:v>
                </c:pt>
                <c:pt idx="114" formatCode="0.00">
                  <c:v>2.86</c:v>
                </c:pt>
                <c:pt idx="115" formatCode="0.00">
                  <c:v>2.78</c:v>
                </c:pt>
                <c:pt idx="116" formatCode="0.00">
                  <c:v>2.57</c:v>
                </c:pt>
                <c:pt idx="117" formatCode="0.00">
                  <c:v>2.77</c:v>
                </c:pt>
                <c:pt idx="118" formatCode="0.00">
                  <c:v>2.5299999999999998</c:v>
                </c:pt>
                <c:pt idx="119" formatCode="0.00">
                  <c:v>2.75</c:v>
                </c:pt>
                <c:pt idx="120" formatCode="0.00">
                  <c:v>3.13</c:v>
                </c:pt>
                <c:pt idx="121" formatCode="0.00">
                  <c:v>2.62</c:v>
                </c:pt>
                <c:pt idx="122" formatCode="0.00">
                  <c:v>2.8</c:v>
                </c:pt>
                <c:pt idx="123" formatCode="0.00">
                  <c:v>2.75</c:v>
                </c:pt>
                <c:pt idx="124" formatCode="0.00">
                  <c:v>2.63</c:v>
                </c:pt>
                <c:pt idx="125" formatCode="0.00">
                  <c:v>2.4900000000000002</c:v>
                </c:pt>
                <c:pt idx="126" formatCode="0.00">
                  <c:v>2.78</c:v>
                </c:pt>
                <c:pt idx="127" formatCode="0.00">
                  <c:v>2.64</c:v>
                </c:pt>
                <c:pt idx="128" formatCode="0.00">
                  <c:v>2.63</c:v>
                </c:pt>
                <c:pt idx="129" formatCode="0.00">
                  <c:v>2.48</c:v>
                </c:pt>
                <c:pt idx="130" formatCode="0.00">
                  <c:v>2.57</c:v>
                </c:pt>
                <c:pt idx="131" formatCode="0.00">
                  <c:v>2.73</c:v>
                </c:pt>
                <c:pt idx="132" formatCode="0.00">
                  <c:v>2.83</c:v>
                </c:pt>
                <c:pt idx="133" formatCode="0.00">
                  <c:v>2.68</c:v>
                </c:pt>
                <c:pt idx="134" formatCode="0.00">
                  <c:v>2.6</c:v>
                </c:pt>
                <c:pt idx="135" formatCode="0.00">
                  <c:v>2.41</c:v>
                </c:pt>
                <c:pt idx="136" formatCode="0.00">
                  <c:v>2.5499999999999998</c:v>
                </c:pt>
                <c:pt idx="137" formatCode="0.00">
                  <c:v>2.64</c:v>
                </c:pt>
                <c:pt idx="138" formatCode="0.00">
                  <c:v>2.66</c:v>
                </c:pt>
                <c:pt idx="139" formatCode="0.00">
                  <c:v>2.62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5-4053-93D9-63140BBA2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8120"/>
        <c:axId val="1"/>
      </c:lineChart>
      <c:catAx>
        <c:axId val="580778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2090592334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8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690727874701937"/>
          <c:y val="3.1249874253523189E-2"/>
          <c:w val="0.21303794102583473"/>
          <c:h val="7.72371878193962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性器クラミジア感染症（全国・沖縄県男女別定点あたり報告数）</a:t>
            </a:r>
          </a:p>
        </c:rich>
      </c:tx>
      <c:layout>
        <c:manualLayout>
          <c:xMode val="edge"/>
          <c:yMode val="edge"/>
          <c:x val="0.28976061892786958"/>
          <c:y val="1.62868183143773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44446276676148"/>
          <c:y val="0.14366943715368913"/>
          <c:w val="0.81307293335494968"/>
          <c:h val="0.43888050452026828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B-4228-BC51-FFEFB1500B29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B-4228-BC51-FFEFB1500B29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B-4228-BC51-FFEFB1500B29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2B-4228-BC51-FFEFB150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93944"/>
        <c:axId val="1"/>
      </c:lineChart>
      <c:catAx>
        <c:axId val="572393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0568770526720814E-2"/>
              <c:y val="2.93161271507728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394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ペニシリン耐性肺炎球菌感染症（全国・沖縄県定点あたり報告数）</a:t>
            </a:r>
          </a:p>
        </c:rich>
      </c:tx>
      <c:layout>
        <c:manualLayout>
          <c:xMode val="edge"/>
          <c:yMode val="edge"/>
          <c:x val="0.24226606968246614"/>
          <c:y val="2.08331743999128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6993464052282E-2"/>
          <c:y val="0.14497137522239251"/>
          <c:w val="0.91241946540475061"/>
          <c:h val="0.58173264674095682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'保健所別（令和8年）'!$C$82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'保健所別（令和8年）'!$D$82:$O$82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0.56999999999999995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C-4EF5-A9A7-4882442D80FA}"/>
            </c:ext>
          </c:extLst>
        </c:ser>
        <c:ser>
          <c:idx val="1"/>
          <c:order val="1"/>
          <c:tx>
            <c:strRef>
              <c:f>'保健所別（令和8年）'!$C$83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'保健所別（令和8年）'!$D$83:$O$83</c:f>
              <c:numCache>
                <c:formatCode>0.00_);[Red]\(0.00\)</c:formatCode>
                <c:ptCount val="12"/>
                <c:pt idx="0">
                  <c:v>0.09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C-4EF5-A9A7-4882442D8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6808"/>
        <c:axId val="1"/>
      </c:lineChart>
      <c:catAx>
        <c:axId val="580776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8431372549019607E-3"/>
              <c:y val="5.315532790235130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6808"/>
        <c:crosses val="autoZero"/>
        <c:crossBetween val="between"/>
        <c:majorUnit val="0.1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69390835949428"/>
          <c:y val="5.9097803086032928E-2"/>
          <c:w val="0.18910702828813064"/>
          <c:h val="6.597244548583675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ペニシリン耐性肺炎球菌感染症（保健所毎定点あたり報告数）</a:t>
            </a:r>
          </a:p>
        </c:rich>
      </c:tx>
      <c:layout>
        <c:manualLayout>
          <c:xMode val="edge"/>
          <c:yMode val="edge"/>
          <c:x val="0.27712459471977768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801742919389976E-2"/>
          <c:y val="0.11921332750072908"/>
          <c:w val="0.93725609841720081"/>
          <c:h val="0.69097456520780842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'保健所別（令和8年）'!$C$76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'保健所別（令和8年）'!$D$76:$O$76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C-45CA-94DD-17AFA0DB3617}"/>
            </c:ext>
          </c:extLst>
        </c:ser>
        <c:ser>
          <c:idx val="0"/>
          <c:order val="1"/>
          <c:tx>
            <c:strRef>
              <c:f>'保健所別（令和8年）'!$C$77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'保健所別（令和8年）'!$D$77:$O$77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C-45CA-94DD-17AFA0DB3617}"/>
            </c:ext>
          </c:extLst>
        </c:ser>
        <c:ser>
          <c:idx val="1"/>
          <c:order val="2"/>
          <c:tx>
            <c:strRef>
              <c:f>'保健所別（令和8年）'!$C$78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'保健所別（令和8年）'!$D$78:$O$78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C-45CA-94DD-17AFA0DB3617}"/>
            </c:ext>
          </c:extLst>
        </c:ser>
        <c:ser>
          <c:idx val="4"/>
          <c:order val="3"/>
          <c:tx>
            <c:strRef>
              <c:f>'保健所別（令和8年）'!$C$79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'保健所別（令和8年）'!$D$79:$O$79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3C-45CA-94DD-17AFA0DB3617}"/>
            </c:ext>
          </c:extLst>
        </c:ser>
        <c:ser>
          <c:idx val="3"/>
          <c:order val="4"/>
          <c:tx>
            <c:strRef>
              <c:f>'保健所別（令和8年）'!$C$80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'保健所別（令和8年）'!$D$80:$O$80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3C-45CA-94DD-17AFA0DB3617}"/>
            </c:ext>
          </c:extLst>
        </c:ser>
        <c:ser>
          <c:idx val="5"/>
          <c:order val="5"/>
          <c:tx>
            <c:strRef>
              <c:f>'保健所別（令和8年）'!$C$81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'保健所別（令和8年）'!$D$81:$O$81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3C-45CA-94DD-17AFA0DB3617}"/>
            </c:ext>
          </c:extLst>
        </c:ser>
        <c:ser>
          <c:idx val="6"/>
          <c:order val="6"/>
          <c:tx>
            <c:strRef>
              <c:f>'保健所別（令和8年）'!$C$82</c:f>
              <c:strCache>
                <c:ptCount val="1"/>
                <c:pt idx="0">
                  <c:v>沖縄県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'保健所別（令和8年）'!$D$82:$O$82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0.56999999999999995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3C-45CA-94DD-17AFA0DB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9104"/>
        <c:axId val="1"/>
      </c:lineChart>
      <c:catAx>
        <c:axId val="5807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0021786492374727E-2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206999125109361"/>
          <c:y val="0.90856773111694367"/>
          <c:w val="0.69281114370507613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ペニシリン耐性肺炎球菌感染症（保健所毎報告数）</a:t>
            </a:r>
          </a:p>
        </c:rich>
      </c:tx>
      <c:layout>
        <c:manualLayout>
          <c:xMode val="edge"/>
          <c:yMode val="edge"/>
          <c:x val="0.30196119602696719"/>
          <c:y val="4.16670312044327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7129702537182853"/>
          <c:w val="0.9359489072060192"/>
          <c:h val="0.63426108194808994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'保健所別（令和8年）'!$C$68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'保健所別（令和8年）'!$D$68:$O$68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B-4EF6-9DB5-1093728F86A7}"/>
            </c:ext>
          </c:extLst>
        </c:ser>
        <c:ser>
          <c:idx val="0"/>
          <c:order val="1"/>
          <c:tx>
            <c:strRef>
              <c:f>'保健所別（令和8年）'!$C$69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'保健所別（令和8年）'!$D$69:$O$69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B-4EF6-9DB5-1093728F86A7}"/>
            </c:ext>
          </c:extLst>
        </c:ser>
        <c:ser>
          <c:idx val="1"/>
          <c:order val="2"/>
          <c:tx>
            <c:strRef>
              <c:f>'保健所別（令和8年）'!$C$70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'保健所別（令和8年）'!$D$70:$O$70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B-4EF6-9DB5-1093728F86A7}"/>
            </c:ext>
          </c:extLst>
        </c:ser>
        <c:ser>
          <c:idx val="4"/>
          <c:order val="3"/>
          <c:tx>
            <c:strRef>
              <c:f>'保健所別（令和8年）'!$C$71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'保健所別（令和8年）'!$D$71:$O$71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B-4EF6-9DB5-1093728F86A7}"/>
            </c:ext>
          </c:extLst>
        </c:ser>
        <c:ser>
          <c:idx val="3"/>
          <c:order val="4"/>
          <c:tx>
            <c:strRef>
              <c:f>'保健所別（令和8年）'!$C$72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'保健所別（令和8年）'!$D$72:$O$72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B-4EF6-9DB5-1093728F86A7}"/>
            </c:ext>
          </c:extLst>
        </c:ser>
        <c:ser>
          <c:idx val="5"/>
          <c:order val="5"/>
          <c:tx>
            <c:strRef>
              <c:f>'保健所別（令和8年）'!$C$73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'保健所別（令和8年）'!$D$73:$O$73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B-4EF6-9DB5-1093728F8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5496"/>
        <c:axId val="1"/>
      </c:lineChart>
      <c:catAx>
        <c:axId val="58077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3.9215686274509803E-3"/>
              <c:y val="4.86114756488772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54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167783438834849"/>
          <c:y val="0.91319736074657332"/>
          <c:w val="0.65098094110785165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E6D-BC29-2E4977FA51CD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E6D-BC29-2E4977FA51CD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E6D-BC29-2E4977FA51CD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E6D-BC29-2E4977FA5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83776"/>
        <c:axId val="1"/>
      </c:lineChart>
      <c:catAx>
        <c:axId val="53898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8377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ペニシリン耐性肺炎球菌感染症（沖縄県・年齢別報告数）</a:t>
            </a:r>
          </a:p>
        </c:rich>
      </c:tx>
      <c:layout>
        <c:manualLayout>
          <c:xMode val="edge"/>
          <c:yMode val="edge"/>
          <c:x val="0.29019649014461424"/>
          <c:y val="2.430556320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44501180174095E-2"/>
          <c:y val="0.13888925342665501"/>
          <c:w val="0.8640533905910317"/>
          <c:h val="0.7534747739865850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PRSP!$AB$4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8-43FC-AB45-C478CBAC9157}"/>
            </c:ext>
          </c:extLst>
        </c:ser>
        <c:ser>
          <c:idx val="2"/>
          <c:order val="1"/>
          <c:tx>
            <c:strRef>
              <c:f>PRSP!$AC$4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68-43FC-AB45-C478CBAC9157}"/>
            </c:ext>
          </c:extLst>
        </c:ser>
        <c:ser>
          <c:idx val="3"/>
          <c:order val="2"/>
          <c:tx>
            <c:strRef>
              <c:f>PRSP!$AD$4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8-43FC-AB45-C478CBAC9157}"/>
            </c:ext>
          </c:extLst>
        </c:ser>
        <c:ser>
          <c:idx val="4"/>
          <c:order val="3"/>
          <c:tx>
            <c:strRef>
              <c:f>PRSP!$AE$4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PRSP!$AE$5:$AE$16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68-43FC-AB45-C478CBAC9157}"/>
            </c:ext>
          </c:extLst>
        </c:ser>
        <c:ser>
          <c:idx val="5"/>
          <c:order val="4"/>
          <c:tx>
            <c:strRef>
              <c:f>PRSP!$AF$4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8-43FC-AB45-C478CBAC9157}"/>
            </c:ext>
          </c:extLst>
        </c:ser>
        <c:ser>
          <c:idx val="6"/>
          <c:order val="5"/>
          <c:tx>
            <c:strRef>
              <c:f>PRSP!$AG$4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68-43FC-AB45-C478CBAC9157}"/>
            </c:ext>
          </c:extLst>
        </c:ser>
        <c:ser>
          <c:idx val="9"/>
          <c:order val="6"/>
          <c:tx>
            <c:strRef>
              <c:f>PRSP!$AH$4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PRSP!$AH$5:$AH$16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68-43FC-AB45-C478CBAC9157}"/>
            </c:ext>
          </c:extLst>
        </c:ser>
        <c:ser>
          <c:idx val="7"/>
          <c:order val="7"/>
          <c:tx>
            <c:strRef>
              <c:f>PRSP!$AI$4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68-43FC-AB45-C478CBAC9157}"/>
            </c:ext>
          </c:extLst>
        </c:ser>
        <c:ser>
          <c:idx val="8"/>
          <c:order val="8"/>
          <c:tx>
            <c:strRef>
              <c:f>PRSP!$AJ$4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68-43FC-AB45-C478CBAC9157}"/>
            </c:ext>
          </c:extLst>
        </c:ser>
        <c:ser>
          <c:idx val="10"/>
          <c:order val="9"/>
          <c:tx>
            <c:strRef>
              <c:f>PRSP!$AK$4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PRSP!$AK$5:$AK$16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68-43FC-AB45-C478CBAC9157}"/>
            </c:ext>
          </c:extLst>
        </c:ser>
        <c:ser>
          <c:idx val="11"/>
          <c:order val="10"/>
          <c:tx>
            <c:strRef>
              <c:f>PRSP!$AL$4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68-43FC-AB45-C478CBAC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38979512"/>
        <c:axId val="1"/>
      </c:barChart>
      <c:catAx>
        <c:axId val="53897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4.513885065066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795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026267304822196"/>
          <c:y val="6.2500229429363285E-2"/>
          <c:w val="7.1895562074348551E-2"/>
          <c:h val="0.836808545784923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ペニシリン耐性肺炎球菌感染症（沖縄県定点あたり報告数・過去5年分）</a:t>
            </a:r>
          </a:p>
        </c:rich>
      </c:tx>
      <c:layout>
        <c:manualLayout>
          <c:xMode val="edge"/>
          <c:yMode val="edge"/>
          <c:x val="0.22875845480150489"/>
          <c:y val="2.08334933743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05888360253728E-2"/>
          <c:y val="0.13457503858529313"/>
          <c:w val="0.94640643689547188"/>
          <c:h val="0.66056661521960913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'総合（令和8年）'!$V$793</c:f>
              <c:strCache>
                <c:ptCount val="1"/>
                <c:pt idx="0">
                  <c:v>2022年</c:v>
                </c:pt>
              </c:strCache>
            </c:strRef>
          </c:tx>
          <c:spPr>
            <a:ln>
              <a:solidFill>
                <a:srgbClr val="AAC47E"/>
              </a:solidFill>
            </a:ln>
          </c:spPr>
          <c:marker>
            <c:symbol val="circle"/>
            <c:size val="5"/>
            <c:spPr>
              <a:solidFill>
                <a:srgbClr val="AAC47E"/>
              </a:solidFill>
              <a:ln>
                <a:solidFill>
                  <a:srgbClr val="AAC47E"/>
                </a:solidFill>
              </a:ln>
            </c:spPr>
          </c:marker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'総合（令和8年）'!$W$793:$AH$793</c:f>
              <c:numCache>
                <c:formatCode>0.00_ </c:formatCode>
                <c:ptCount val="12"/>
                <c:pt idx="0">
                  <c:v>0.43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0.71</c:v>
                </c:pt>
                <c:pt idx="5">
                  <c:v>0.43</c:v>
                </c:pt>
                <c:pt idx="6">
                  <c:v>0.14000000000000001</c:v>
                </c:pt>
                <c:pt idx="7">
                  <c:v>0.43</c:v>
                </c:pt>
                <c:pt idx="8">
                  <c:v>0.28999999999999998</c:v>
                </c:pt>
                <c:pt idx="9">
                  <c:v>0.28999999999999998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02-461F-B75F-E8D17D27F5A0}"/>
            </c:ext>
          </c:extLst>
        </c:ser>
        <c:ser>
          <c:idx val="14"/>
          <c:order val="14"/>
          <c:tx>
            <c:strRef>
              <c:f>'総合（令和8年）'!$V$794</c:f>
              <c:strCache>
                <c:ptCount val="1"/>
                <c:pt idx="0">
                  <c:v>2023年</c:v>
                </c:pt>
              </c:strCache>
            </c:strRef>
          </c:tx>
          <c:spPr>
            <a:ln>
              <a:solidFill>
                <a:srgbClr val="9785B0"/>
              </a:solidFill>
            </a:ln>
          </c:spPr>
          <c:marker>
            <c:symbol val="x"/>
            <c:size val="7"/>
            <c:spPr>
              <a:noFill/>
              <a:ln>
                <a:solidFill>
                  <a:srgbClr val="9785B0"/>
                </a:solidFill>
              </a:ln>
            </c:spPr>
          </c:marker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'総合（令和8年）'!$W$794:$AH$794</c:f>
              <c:numCache>
                <c:formatCode>0.00_ </c:formatCode>
                <c:ptCount val="12"/>
                <c:pt idx="0">
                  <c:v>0.86</c:v>
                </c:pt>
                <c:pt idx="1">
                  <c:v>0.56999999999999995</c:v>
                </c:pt>
                <c:pt idx="2">
                  <c:v>0.71</c:v>
                </c:pt>
                <c:pt idx="3">
                  <c:v>1.29</c:v>
                </c:pt>
                <c:pt idx="4">
                  <c:v>0.86</c:v>
                </c:pt>
                <c:pt idx="5">
                  <c:v>0.28999999999999998</c:v>
                </c:pt>
                <c:pt idx="6">
                  <c:v>0.71</c:v>
                </c:pt>
                <c:pt idx="7">
                  <c:v>0.14000000000000001</c:v>
                </c:pt>
                <c:pt idx="8">
                  <c:v>0</c:v>
                </c:pt>
                <c:pt idx="9">
                  <c:v>0.71</c:v>
                </c:pt>
                <c:pt idx="10">
                  <c:v>0.28999999999999998</c:v>
                </c:pt>
                <c:pt idx="11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2-461F-B75F-E8D17D27F5A0}"/>
            </c:ext>
          </c:extLst>
        </c:ser>
        <c:ser>
          <c:idx val="15"/>
          <c:order val="15"/>
          <c:tx>
            <c:strRef>
              <c:f>'総合（令和8年）'!$V$795</c:f>
              <c:strCache>
                <c:ptCount val="1"/>
                <c:pt idx="0">
                  <c:v>2024年</c:v>
                </c:pt>
              </c:strCache>
            </c:strRef>
          </c:tx>
          <c:spPr>
            <a:ln>
              <a:solidFill>
                <a:srgbClr val="77B7CD"/>
              </a:solidFill>
            </a:ln>
          </c:spPr>
          <c:marker>
            <c:spPr>
              <a:noFill/>
              <a:ln>
                <a:solidFill>
                  <a:srgbClr val="77B7CD"/>
                </a:solidFill>
              </a:ln>
            </c:spPr>
          </c:marker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'総合（令和8年）'!$W$795:$AH$795</c:f>
              <c:numCache>
                <c:formatCode>0.00_ </c:formatCode>
                <c:ptCount val="12"/>
                <c:pt idx="0">
                  <c:v>0.28999999999999998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0.43</c:v>
                </c:pt>
                <c:pt idx="9">
                  <c:v>0.28999999999999998</c:v>
                </c:pt>
                <c:pt idx="10">
                  <c:v>0.43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02-461F-B75F-E8D17D27F5A0}"/>
            </c:ext>
          </c:extLst>
        </c:ser>
        <c:ser>
          <c:idx val="16"/>
          <c:order val="16"/>
          <c:tx>
            <c:strRef>
              <c:f>'総合（令和8年）'!$V$796</c:f>
              <c:strCache>
                <c:ptCount val="1"/>
                <c:pt idx="0">
                  <c:v>2025年</c:v>
                </c:pt>
              </c:strCache>
            </c:strRef>
          </c:tx>
          <c:spPr>
            <a:ln>
              <a:solidFill>
                <a:srgbClr val="F6A573"/>
              </a:solidFill>
            </a:ln>
          </c:spPr>
          <c:marker>
            <c:symbol val="square"/>
            <c:size val="5"/>
            <c:spPr>
              <a:solidFill>
                <a:srgbClr val="F6A573"/>
              </a:solidFill>
              <a:ln>
                <a:solidFill>
                  <a:srgbClr val="F6A573"/>
                </a:solidFill>
              </a:ln>
            </c:spPr>
          </c:marker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'総合（令和8年）'!$W$796:$AH$796</c:f>
              <c:numCache>
                <c:formatCode>0.00_ </c:formatCode>
                <c:ptCount val="12"/>
                <c:pt idx="0">
                  <c:v>0.43</c:v>
                </c:pt>
                <c:pt idx="1">
                  <c:v>0.56999999999999995</c:v>
                </c:pt>
                <c:pt idx="2">
                  <c:v>0.56999999999999995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02-461F-B75F-E8D17D27F5A0}"/>
            </c:ext>
          </c:extLst>
        </c:ser>
        <c:ser>
          <c:idx val="17"/>
          <c:order val="17"/>
          <c:tx>
            <c:strRef>
              <c:f>'総合（令和8年）'!$V$797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  <c:spPr>
              <a:solidFill>
                <a:srgbClr val="B0BFD8"/>
              </a:solidFill>
              <a:ln>
                <a:solidFill>
                  <a:srgbClr val="B0BFD8"/>
                </a:solidFill>
              </a:ln>
            </c:spPr>
          </c:marker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'総合（令和8年）'!$W$797:$AH$797</c:f>
              <c:numCache>
                <c:formatCode>0.00_ 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0.56999999999999995</c:v>
                </c:pt>
                <c:pt idx="7">
                  <c:v>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02-461F-B75F-E8D17D27F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84104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'総合（令和8年）'!$V$780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'総合（令和8年）'!$W$780:$AH$780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0.42857142857142855</c:v>
                      </c:pt>
                      <c:pt idx="1">
                        <c:v>0.42857142857142855</c:v>
                      </c:pt>
                      <c:pt idx="2">
                        <c:v>1</c:v>
                      </c:pt>
                      <c:pt idx="3">
                        <c:v>2.1428571428571428</c:v>
                      </c:pt>
                      <c:pt idx="4">
                        <c:v>1.5714285714285714</c:v>
                      </c:pt>
                      <c:pt idx="5">
                        <c:v>1.2857142857142858</c:v>
                      </c:pt>
                      <c:pt idx="6">
                        <c:v>1.7142857142857142</c:v>
                      </c:pt>
                      <c:pt idx="7">
                        <c:v>1.5714285714285714</c:v>
                      </c:pt>
                      <c:pt idx="8">
                        <c:v>1.4285714285714286</c:v>
                      </c:pt>
                      <c:pt idx="9">
                        <c:v>0.5714285714285714</c:v>
                      </c:pt>
                      <c:pt idx="10">
                        <c:v>1.1428571428571428</c:v>
                      </c:pt>
                      <c:pt idx="11">
                        <c:v>0.7142857142857143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870-4574-B34E-C3DFD04DFE4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'総合（令和8年）'!$W$781:$AH$781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1.7142857142857142</c:v>
                      </c:pt>
                      <c:pt idx="1">
                        <c:v>2.8571428571428572</c:v>
                      </c:pt>
                      <c:pt idx="2">
                        <c:v>1</c:v>
                      </c:pt>
                      <c:pt idx="3">
                        <c:v>1.5714285714285714</c:v>
                      </c:pt>
                      <c:pt idx="4">
                        <c:v>0.42857142857142855</c:v>
                      </c:pt>
                      <c:pt idx="5">
                        <c:v>0.8571428571428571</c:v>
                      </c:pt>
                      <c:pt idx="6">
                        <c:v>0.5714285714285714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870-4574-B34E-C3DFD04DFE42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'総合（令和8年）'!$W$782:$AH$782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0.2857142857142857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870-4574-B34E-C3DFD04DFE42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'総合（令和8年）'!$W$783:$AH$783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0.14285714285714285</c:v>
                      </c:pt>
                      <c:pt idx="3">
                        <c:v>0.14285714285714285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0.2857142857142857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0.14285714285714285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870-4574-B34E-C3DFD04DFE42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'総合（令和8年）'!$W$784:$AH$784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0.8571428571428571</c:v>
                      </c:pt>
                      <c:pt idx="3">
                        <c:v>1</c:v>
                      </c:pt>
                      <c:pt idx="4">
                        <c:v>1.2857142857142858</c:v>
                      </c:pt>
                      <c:pt idx="5">
                        <c:v>0.5714285714285714</c:v>
                      </c:pt>
                      <c:pt idx="6">
                        <c:v>0.8571428571428571</c:v>
                      </c:pt>
                      <c:pt idx="7">
                        <c:v>1.2857142857142858</c:v>
                      </c:pt>
                      <c:pt idx="8">
                        <c:v>1.2857142857142858</c:v>
                      </c:pt>
                      <c:pt idx="9">
                        <c:v>0.42857142857142855</c:v>
                      </c:pt>
                      <c:pt idx="10">
                        <c:v>0.2857142857142857</c:v>
                      </c:pt>
                      <c:pt idx="11">
                        <c:v>1.1428571428571428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870-4574-B34E-C3DFD04DFE4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'総合（令和8年）'!$W$785:$AH$785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0.7142857142857143</c:v>
                      </c:pt>
                      <c:pt idx="2">
                        <c:v>1.1428571428571428</c:v>
                      </c:pt>
                      <c:pt idx="3">
                        <c:v>2.4285714285714284</c:v>
                      </c:pt>
                      <c:pt idx="4">
                        <c:v>2.5714285714285716</c:v>
                      </c:pt>
                      <c:pt idx="5">
                        <c:v>2.8571428571428572</c:v>
                      </c:pt>
                      <c:pt idx="6">
                        <c:v>3.4285714285714284</c:v>
                      </c:pt>
                      <c:pt idx="7">
                        <c:v>2.4285714285714284</c:v>
                      </c:pt>
                      <c:pt idx="8">
                        <c:v>0.8571428571428571</c:v>
                      </c:pt>
                      <c:pt idx="9">
                        <c:v>1.57</c:v>
                      </c:pt>
                      <c:pt idx="10">
                        <c:v>1.43</c:v>
                      </c:pt>
                      <c:pt idx="11">
                        <c:v>1.86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F02-461F-B75F-E8D17D27F5A0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'総合（令和8年）'!$W$786:$AH$786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2.14</c:v>
                      </c:pt>
                      <c:pt idx="1">
                        <c:v>1.86</c:v>
                      </c:pt>
                      <c:pt idx="2">
                        <c:v>1</c:v>
                      </c:pt>
                      <c:pt idx="3">
                        <c:v>2.4300000000000002</c:v>
                      </c:pt>
                      <c:pt idx="4">
                        <c:v>2.86</c:v>
                      </c:pt>
                      <c:pt idx="5">
                        <c:v>1.57</c:v>
                      </c:pt>
                      <c:pt idx="6">
                        <c:v>1.1399999999999999</c:v>
                      </c:pt>
                      <c:pt idx="7">
                        <c:v>1.43</c:v>
                      </c:pt>
                      <c:pt idx="8">
                        <c:v>1.29</c:v>
                      </c:pt>
                      <c:pt idx="9">
                        <c:v>1.57</c:v>
                      </c:pt>
                      <c:pt idx="10">
                        <c:v>0.86</c:v>
                      </c:pt>
                      <c:pt idx="11">
                        <c:v>1.71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F02-461F-B75F-E8D17D27F5A0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'総合（令和8年）'!$W$787:$AH$787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2.29</c:v>
                      </c:pt>
                      <c:pt idx="2">
                        <c:v>2</c:v>
                      </c:pt>
                      <c:pt idx="3">
                        <c:v>1.43</c:v>
                      </c:pt>
                      <c:pt idx="4">
                        <c:v>1.57</c:v>
                      </c:pt>
                      <c:pt idx="5">
                        <c:v>3</c:v>
                      </c:pt>
                      <c:pt idx="6">
                        <c:v>1.57</c:v>
                      </c:pt>
                      <c:pt idx="7">
                        <c:v>0.71</c:v>
                      </c:pt>
                      <c:pt idx="8">
                        <c:v>1.1399999999999999</c:v>
                      </c:pt>
                      <c:pt idx="9">
                        <c:v>1.1399999999999999</c:v>
                      </c:pt>
                      <c:pt idx="10">
                        <c:v>1.1399999999999999</c:v>
                      </c:pt>
                      <c:pt idx="11">
                        <c:v>1.57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F02-461F-B75F-E8D17D27F5A0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'総合（令和8年）'!$W$788:$AH$788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1.1399999999999999</c:v>
                      </c:pt>
                      <c:pt idx="1">
                        <c:v>1.57</c:v>
                      </c:pt>
                      <c:pt idx="2">
                        <c:v>2</c:v>
                      </c:pt>
                      <c:pt idx="3">
                        <c:v>0.86</c:v>
                      </c:pt>
                      <c:pt idx="4">
                        <c:v>0.86</c:v>
                      </c:pt>
                      <c:pt idx="5">
                        <c:v>0.43</c:v>
                      </c:pt>
                      <c:pt idx="6">
                        <c:v>1.57</c:v>
                      </c:pt>
                      <c:pt idx="7">
                        <c:v>0.56999999999999995</c:v>
                      </c:pt>
                      <c:pt idx="8">
                        <c:v>1.43</c:v>
                      </c:pt>
                      <c:pt idx="9">
                        <c:v>0.71</c:v>
                      </c:pt>
                      <c:pt idx="10">
                        <c:v>1.86</c:v>
                      </c:pt>
                      <c:pt idx="11">
                        <c:v>1.57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F02-461F-B75F-E8D17D27F5A0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'総合（令和8年）'!$W$789:$AH$789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1.29</c:v>
                      </c:pt>
                      <c:pt idx="1">
                        <c:v>1.29</c:v>
                      </c:pt>
                      <c:pt idx="2">
                        <c:v>0.86</c:v>
                      </c:pt>
                      <c:pt idx="3">
                        <c:v>0.56999999999999995</c:v>
                      </c:pt>
                      <c:pt idx="4">
                        <c:v>1.43</c:v>
                      </c:pt>
                      <c:pt idx="5">
                        <c:v>2.29</c:v>
                      </c:pt>
                      <c:pt idx="6">
                        <c:v>1.57</c:v>
                      </c:pt>
                      <c:pt idx="7">
                        <c:v>1.57</c:v>
                      </c:pt>
                      <c:pt idx="8">
                        <c:v>1.43</c:v>
                      </c:pt>
                      <c:pt idx="9">
                        <c:v>1.86</c:v>
                      </c:pt>
                      <c:pt idx="10">
                        <c:v>0.86</c:v>
                      </c:pt>
                      <c:pt idx="11">
                        <c:v>2.4300000000000002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F02-461F-B75F-E8D17D27F5A0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'総合（令和8年）'!$W$790:$AH$790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1.86</c:v>
                      </c:pt>
                      <c:pt idx="1">
                        <c:v>1</c:v>
                      </c:pt>
                      <c:pt idx="2">
                        <c:v>1.43</c:v>
                      </c:pt>
                      <c:pt idx="3">
                        <c:v>0.71</c:v>
                      </c:pt>
                      <c:pt idx="4">
                        <c:v>0.71</c:v>
                      </c:pt>
                      <c:pt idx="5">
                        <c:v>1.1399999999999999</c:v>
                      </c:pt>
                      <c:pt idx="6">
                        <c:v>0.86</c:v>
                      </c:pt>
                      <c:pt idx="7">
                        <c:v>1.1399999999999999</c:v>
                      </c:pt>
                      <c:pt idx="8">
                        <c:v>1.1399999999999999</c:v>
                      </c:pt>
                      <c:pt idx="9">
                        <c:v>1.1399999999999999</c:v>
                      </c:pt>
                      <c:pt idx="10">
                        <c:v>1.57</c:v>
                      </c:pt>
                      <c:pt idx="11">
                        <c:v>1.1399999999999999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F02-461F-B75F-E8D17D27F5A0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'総合（令和8年）'!$W$791:$AH$791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</c:v>
                      </c:pt>
                      <c:pt idx="1">
                        <c:v>0.86</c:v>
                      </c:pt>
                      <c:pt idx="2">
                        <c:v>1.1399999999999999</c:v>
                      </c:pt>
                      <c:pt idx="3">
                        <c:v>0.14000000000000001</c:v>
                      </c:pt>
                      <c:pt idx="4">
                        <c:v>0.71</c:v>
                      </c:pt>
                      <c:pt idx="5">
                        <c:v>0.43</c:v>
                      </c:pt>
                      <c:pt idx="6">
                        <c:v>1.29</c:v>
                      </c:pt>
                      <c:pt idx="7">
                        <c:v>0.14000000000000001</c:v>
                      </c:pt>
                      <c:pt idx="8">
                        <c:v>0.86</c:v>
                      </c:pt>
                      <c:pt idx="9">
                        <c:v>0.43</c:v>
                      </c:pt>
                      <c:pt idx="10">
                        <c:v>1</c:v>
                      </c:pt>
                      <c:pt idx="11">
                        <c:v>0.71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F02-461F-B75F-E8D17D27F5A0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'総合（令和8年）'!$W$792:$AH$792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0.56999999999999995</c:v>
                      </c:pt>
                      <c:pt idx="1">
                        <c:v>0.28999999999999998</c:v>
                      </c:pt>
                      <c:pt idx="2">
                        <c:v>1</c:v>
                      </c:pt>
                      <c:pt idx="3">
                        <c:v>0.28999999999999998</c:v>
                      </c:pt>
                      <c:pt idx="4">
                        <c:v>0.56999999999999995</c:v>
                      </c:pt>
                      <c:pt idx="5">
                        <c:v>0.43</c:v>
                      </c:pt>
                      <c:pt idx="6">
                        <c:v>0.28999999999999998</c:v>
                      </c:pt>
                      <c:pt idx="7">
                        <c:v>0.43</c:v>
                      </c:pt>
                      <c:pt idx="8">
                        <c:v>0.86</c:v>
                      </c:pt>
                      <c:pt idx="9">
                        <c:v>0.43</c:v>
                      </c:pt>
                      <c:pt idx="10">
                        <c:v>0.43</c:v>
                      </c:pt>
                      <c:pt idx="11">
                        <c:v>0.43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F02-461F-B75F-E8D17D27F5A0}"/>
                  </c:ext>
                </c:extLst>
              </c15:ser>
            </c15:filteredLineSeries>
          </c:ext>
        </c:extLst>
      </c:lineChart>
      <c:catAx>
        <c:axId val="53898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919306757673568E-3"/>
              <c:y val="3.95094515624571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8410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604640803711543"/>
          <c:y val="0.91224048213485509"/>
          <c:w val="0.57861035546078965"/>
          <c:h val="7.496983105390185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ペニシリン耐性肺炎球菌感染症  年次別定点あたり報告数の推移</a:t>
            </a:r>
          </a:p>
        </c:rich>
      </c:tx>
      <c:layout>
        <c:manualLayout>
          <c:xMode val="edge"/>
          <c:yMode val="edge"/>
          <c:x val="0.27581738314042337"/>
          <c:y val="2.0629739621647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416122004357301E-2"/>
          <c:y val="0.20043641603623077"/>
          <c:w val="0.92549137751656652"/>
          <c:h val="0.6478098571011956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年次別!$O$195:$O$338</c:f>
              <c:numCache>
                <c:formatCode>General</c:formatCode>
                <c:ptCount val="144"/>
                <c:pt idx="0">
                  <c:v>2.14</c:v>
                </c:pt>
                <c:pt idx="1">
                  <c:v>1.86</c:v>
                </c:pt>
                <c:pt idx="2">
                  <c:v>1</c:v>
                </c:pt>
                <c:pt idx="3">
                  <c:v>2.4300000000000002</c:v>
                </c:pt>
                <c:pt idx="4">
                  <c:v>2.86</c:v>
                </c:pt>
                <c:pt idx="5">
                  <c:v>1.57</c:v>
                </c:pt>
                <c:pt idx="6">
                  <c:v>1.1399999999999999</c:v>
                </c:pt>
                <c:pt idx="7">
                  <c:v>1.43</c:v>
                </c:pt>
                <c:pt idx="8">
                  <c:v>1.29</c:v>
                </c:pt>
                <c:pt idx="9">
                  <c:v>1.57</c:v>
                </c:pt>
                <c:pt idx="10">
                  <c:v>0.86</c:v>
                </c:pt>
                <c:pt idx="11">
                  <c:v>1.71</c:v>
                </c:pt>
                <c:pt idx="12">
                  <c:v>2</c:v>
                </c:pt>
                <c:pt idx="13">
                  <c:v>2.29</c:v>
                </c:pt>
                <c:pt idx="14">
                  <c:v>2</c:v>
                </c:pt>
                <c:pt idx="15">
                  <c:v>1.43</c:v>
                </c:pt>
                <c:pt idx="16">
                  <c:v>1.57</c:v>
                </c:pt>
                <c:pt idx="17">
                  <c:v>3</c:v>
                </c:pt>
                <c:pt idx="18">
                  <c:v>1.57</c:v>
                </c:pt>
                <c:pt idx="19">
                  <c:v>0.71</c:v>
                </c:pt>
                <c:pt idx="20">
                  <c:v>1.1399999999999999</c:v>
                </c:pt>
                <c:pt idx="21">
                  <c:v>1.1399999999999999</c:v>
                </c:pt>
                <c:pt idx="22">
                  <c:v>1.1399999999999999</c:v>
                </c:pt>
                <c:pt idx="23">
                  <c:v>1.57</c:v>
                </c:pt>
                <c:pt idx="24">
                  <c:v>1.1399999999999999</c:v>
                </c:pt>
                <c:pt idx="25">
                  <c:v>1.57</c:v>
                </c:pt>
                <c:pt idx="26">
                  <c:v>2</c:v>
                </c:pt>
                <c:pt idx="27">
                  <c:v>0.86</c:v>
                </c:pt>
                <c:pt idx="28">
                  <c:v>0.86</c:v>
                </c:pt>
                <c:pt idx="29">
                  <c:v>0.43</c:v>
                </c:pt>
                <c:pt idx="30">
                  <c:v>1.57</c:v>
                </c:pt>
                <c:pt idx="31">
                  <c:v>0.56999999999999995</c:v>
                </c:pt>
                <c:pt idx="32">
                  <c:v>1.43</c:v>
                </c:pt>
                <c:pt idx="33">
                  <c:v>0.71</c:v>
                </c:pt>
                <c:pt idx="34">
                  <c:v>1.86</c:v>
                </c:pt>
                <c:pt idx="35">
                  <c:v>1.57</c:v>
                </c:pt>
                <c:pt idx="36">
                  <c:v>1.29</c:v>
                </c:pt>
                <c:pt idx="37">
                  <c:v>1.29</c:v>
                </c:pt>
                <c:pt idx="38">
                  <c:v>0.86</c:v>
                </c:pt>
                <c:pt idx="39">
                  <c:v>0.56999999999999995</c:v>
                </c:pt>
                <c:pt idx="40">
                  <c:v>1.43</c:v>
                </c:pt>
                <c:pt idx="41">
                  <c:v>2.29</c:v>
                </c:pt>
                <c:pt idx="42">
                  <c:v>1.57</c:v>
                </c:pt>
                <c:pt idx="43">
                  <c:v>1.57</c:v>
                </c:pt>
                <c:pt idx="44">
                  <c:v>1.43</c:v>
                </c:pt>
                <c:pt idx="45">
                  <c:v>1.86</c:v>
                </c:pt>
                <c:pt idx="46">
                  <c:v>0.86</c:v>
                </c:pt>
                <c:pt idx="47" formatCode="0.00">
                  <c:v>2.4300000000000002</c:v>
                </c:pt>
                <c:pt idx="48" formatCode="0.00">
                  <c:v>1.86</c:v>
                </c:pt>
                <c:pt idx="49" formatCode="0.00">
                  <c:v>1</c:v>
                </c:pt>
                <c:pt idx="50" formatCode="0.00">
                  <c:v>1.43</c:v>
                </c:pt>
                <c:pt idx="51" formatCode="0.00">
                  <c:v>0.71</c:v>
                </c:pt>
                <c:pt idx="52" formatCode="0.00">
                  <c:v>0.71</c:v>
                </c:pt>
                <c:pt idx="53" formatCode="0.00">
                  <c:v>1.1399999999999999</c:v>
                </c:pt>
                <c:pt idx="54" formatCode="0.00">
                  <c:v>0.86</c:v>
                </c:pt>
                <c:pt idx="55" formatCode="0.00">
                  <c:v>1.1399999999999999</c:v>
                </c:pt>
                <c:pt idx="56" formatCode="0.00">
                  <c:v>1.1399999999999999</c:v>
                </c:pt>
                <c:pt idx="57" formatCode="0.00">
                  <c:v>1.1399999999999999</c:v>
                </c:pt>
                <c:pt idx="58" formatCode="0.00">
                  <c:v>1.57</c:v>
                </c:pt>
                <c:pt idx="59" formatCode="0.00">
                  <c:v>1.1399999999999999</c:v>
                </c:pt>
                <c:pt idx="60" formatCode="0.00">
                  <c:v>1</c:v>
                </c:pt>
                <c:pt idx="61" formatCode="0.00">
                  <c:v>0.86</c:v>
                </c:pt>
                <c:pt idx="62" formatCode="0.00">
                  <c:v>1.1399999999999999</c:v>
                </c:pt>
                <c:pt idx="63" formatCode="0.00">
                  <c:v>0.14000000000000001</c:v>
                </c:pt>
                <c:pt idx="64" formatCode="0.00">
                  <c:v>0.71</c:v>
                </c:pt>
                <c:pt idx="65" formatCode="0.00">
                  <c:v>0.43</c:v>
                </c:pt>
                <c:pt idx="66" formatCode="0.00">
                  <c:v>1.29</c:v>
                </c:pt>
                <c:pt idx="67" formatCode="0.00">
                  <c:v>0.14000000000000001</c:v>
                </c:pt>
                <c:pt idx="68" formatCode="0.00">
                  <c:v>0.86</c:v>
                </c:pt>
                <c:pt idx="69" formatCode="0.00">
                  <c:v>0.43</c:v>
                </c:pt>
                <c:pt idx="70" formatCode="0.00">
                  <c:v>1</c:v>
                </c:pt>
                <c:pt idx="71" formatCode="0.00">
                  <c:v>0.71</c:v>
                </c:pt>
                <c:pt idx="72" formatCode="0.00">
                  <c:v>0.56999999999999995</c:v>
                </c:pt>
                <c:pt idx="73" formatCode="0.00">
                  <c:v>0.28999999999999998</c:v>
                </c:pt>
                <c:pt idx="74" formatCode="0.00">
                  <c:v>1</c:v>
                </c:pt>
                <c:pt idx="75" formatCode="0.00">
                  <c:v>0.28999999999999998</c:v>
                </c:pt>
                <c:pt idx="76" formatCode="0.00">
                  <c:v>0.56999999999999995</c:v>
                </c:pt>
                <c:pt idx="77" formatCode="0.00">
                  <c:v>0.43</c:v>
                </c:pt>
                <c:pt idx="78" formatCode="0.00">
                  <c:v>0.28999999999999998</c:v>
                </c:pt>
                <c:pt idx="79" formatCode="0.00">
                  <c:v>0.43</c:v>
                </c:pt>
                <c:pt idx="80" formatCode="0.00">
                  <c:v>0.86</c:v>
                </c:pt>
                <c:pt idx="81" formatCode="0.00">
                  <c:v>0.43</c:v>
                </c:pt>
                <c:pt idx="82" formatCode="0.00">
                  <c:v>0.43</c:v>
                </c:pt>
                <c:pt idx="83" formatCode="0.00">
                  <c:v>0.43</c:v>
                </c:pt>
                <c:pt idx="84" formatCode="0.00">
                  <c:v>0.43</c:v>
                </c:pt>
                <c:pt idx="85" formatCode="0.00">
                  <c:v>0</c:v>
                </c:pt>
                <c:pt idx="86" formatCode="0.00">
                  <c:v>0.14000000000000001</c:v>
                </c:pt>
                <c:pt idx="87" formatCode="0.00">
                  <c:v>0.14000000000000001</c:v>
                </c:pt>
                <c:pt idx="88" formatCode="0.00">
                  <c:v>0.71</c:v>
                </c:pt>
                <c:pt idx="89" formatCode="0.00">
                  <c:v>0.43</c:v>
                </c:pt>
                <c:pt idx="90" formatCode="0.00">
                  <c:v>0.14000000000000001</c:v>
                </c:pt>
                <c:pt idx="91" formatCode="0.00">
                  <c:v>0.43</c:v>
                </c:pt>
                <c:pt idx="92" formatCode="0.00">
                  <c:v>0.28999999999999998</c:v>
                </c:pt>
                <c:pt idx="93" formatCode="0.00">
                  <c:v>0.28999999999999998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0.86</c:v>
                </c:pt>
                <c:pt idx="97" formatCode="0.00">
                  <c:v>0.56999999999999995</c:v>
                </c:pt>
                <c:pt idx="98" formatCode="0.00">
                  <c:v>0.71</c:v>
                </c:pt>
                <c:pt idx="99" formatCode="0.00">
                  <c:v>1.29</c:v>
                </c:pt>
                <c:pt idx="100" formatCode="0.00">
                  <c:v>0.86</c:v>
                </c:pt>
                <c:pt idx="101" formatCode="0.00">
                  <c:v>0.28999999999999998</c:v>
                </c:pt>
                <c:pt idx="102" formatCode="0.00">
                  <c:v>0.71</c:v>
                </c:pt>
                <c:pt idx="103" formatCode="0.00">
                  <c:v>0.14000000000000001</c:v>
                </c:pt>
                <c:pt idx="104" formatCode="0.00">
                  <c:v>0</c:v>
                </c:pt>
                <c:pt idx="105" formatCode="0.00">
                  <c:v>0.71</c:v>
                </c:pt>
                <c:pt idx="106" formatCode="0.00">
                  <c:v>0.28999999999999998</c:v>
                </c:pt>
                <c:pt idx="107" formatCode="0.00">
                  <c:v>0.56999999999999995</c:v>
                </c:pt>
                <c:pt idx="108" formatCode="0.00">
                  <c:v>0.28999999999999998</c:v>
                </c:pt>
                <c:pt idx="109" formatCode="0.00">
                  <c:v>0.28999999999999998</c:v>
                </c:pt>
                <c:pt idx="110" formatCode="0.00">
                  <c:v>0.28999999999999998</c:v>
                </c:pt>
                <c:pt idx="111" formatCode="0.00">
                  <c:v>0.28999999999999998</c:v>
                </c:pt>
                <c:pt idx="112" formatCode="0.00">
                  <c:v>0.14000000000000001</c:v>
                </c:pt>
                <c:pt idx="113" formatCode="0.00">
                  <c:v>0.14000000000000001</c:v>
                </c:pt>
                <c:pt idx="114" formatCode="0.00">
                  <c:v>0</c:v>
                </c:pt>
                <c:pt idx="115" formatCode="0.00">
                  <c:v>0.14000000000000001</c:v>
                </c:pt>
                <c:pt idx="116" formatCode="0.00">
                  <c:v>0.43</c:v>
                </c:pt>
                <c:pt idx="117" formatCode="0.00">
                  <c:v>0.28999999999999998</c:v>
                </c:pt>
                <c:pt idx="118" formatCode="0.00">
                  <c:v>0.43</c:v>
                </c:pt>
                <c:pt idx="119" formatCode="0.00">
                  <c:v>1</c:v>
                </c:pt>
                <c:pt idx="120" formatCode="0.00">
                  <c:v>0.43</c:v>
                </c:pt>
                <c:pt idx="121" formatCode="0.00">
                  <c:v>0.56999999999999995</c:v>
                </c:pt>
                <c:pt idx="122" formatCode="0.00">
                  <c:v>0.56999999999999995</c:v>
                </c:pt>
                <c:pt idx="123" formatCode="0.00">
                  <c:v>0.14000000000000001</c:v>
                </c:pt>
                <c:pt idx="124" formatCode="0.00">
                  <c:v>0.14000000000000001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0.14000000000000001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0.14000000000000001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0.43</c:v>
                </c:pt>
                <c:pt idx="137" formatCode="0.00">
                  <c:v>0</c:v>
                </c:pt>
                <c:pt idx="138" formatCode="0.00">
                  <c:v>0.56999999999999995</c:v>
                </c:pt>
                <c:pt idx="139" formatCode="0.00">
                  <c:v>0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F-4483-81B9-9ECA74446130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年次別!$P$195:$P$338</c:f>
              <c:numCache>
                <c:formatCode>General</c:formatCode>
                <c:ptCount val="144"/>
                <c:pt idx="0">
                  <c:v>0.39</c:v>
                </c:pt>
                <c:pt idx="1">
                  <c:v>0.34</c:v>
                </c:pt>
                <c:pt idx="2">
                  <c:v>0.32</c:v>
                </c:pt>
                <c:pt idx="3">
                  <c:v>0.36</c:v>
                </c:pt>
                <c:pt idx="4">
                  <c:v>0.39</c:v>
                </c:pt>
                <c:pt idx="5">
                  <c:v>0.38</c:v>
                </c:pt>
                <c:pt idx="6">
                  <c:v>0.34</c:v>
                </c:pt>
                <c:pt idx="7">
                  <c:v>0.27</c:v>
                </c:pt>
                <c:pt idx="8">
                  <c:v>0.27</c:v>
                </c:pt>
                <c:pt idx="9">
                  <c:v>0.36</c:v>
                </c:pt>
                <c:pt idx="10">
                  <c:v>0.34</c:v>
                </c:pt>
                <c:pt idx="11">
                  <c:v>0.41</c:v>
                </c:pt>
                <c:pt idx="12">
                  <c:v>0.36</c:v>
                </c:pt>
                <c:pt idx="13">
                  <c:v>0.36</c:v>
                </c:pt>
                <c:pt idx="14">
                  <c:v>0.3</c:v>
                </c:pt>
                <c:pt idx="15">
                  <c:v>0.37</c:v>
                </c:pt>
                <c:pt idx="16">
                  <c:v>0.35</c:v>
                </c:pt>
                <c:pt idx="17">
                  <c:v>0.36</c:v>
                </c:pt>
                <c:pt idx="18">
                  <c:v>0.31</c:v>
                </c:pt>
                <c:pt idx="19">
                  <c:v>0.33</c:v>
                </c:pt>
                <c:pt idx="20">
                  <c:v>0.32</c:v>
                </c:pt>
                <c:pt idx="21">
                  <c:v>0.31</c:v>
                </c:pt>
                <c:pt idx="22">
                  <c:v>0.33</c:v>
                </c:pt>
                <c:pt idx="23">
                  <c:v>0.35</c:v>
                </c:pt>
                <c:pt idx="24">
                  <c:v>0.34</c:v>
                </c:pt>
                <c:pt idx="25">
                  <c:v>0.34</c:v>
                </c:pt>
                <c:pt idx="26">
                  <c:v>0.32</c:v>
                </c:pt>
                <c:pt idx="27">
                  <c:v>0.36</c:v>
                </c:pt>
                <c:pt idx="28">
                  <c:v>0.41</c:v>
                </c:pt>
                <c:pt idx="29">
                  <c:v>0.33</c:v>
                </c:pt>
                <c:pt idx="30">
                  <c:v>0.28999999999999998</c:v>
                </c:pt>
                <c:pt idx="31">
                  <c:v>0.36</c:v>
                </c:pt>
                <c:pt idx="32">
                  <c:v>0.35</c:v>
                </c:pt>
                <c:pt idx="33">
                  <c:v>0.31</c:v>
                </c:pt>
                <c:pt idx="34">
                  <c:v>0.32</c:v>
                </c:pt>
                <c:pt idx="35">
                  <c:v>0.34</c:v>
                </c:pt>
                <c:pt idx="36">
                  <c:v>0.4</c:v>
                </c:pt>
                <c:pt idx="37">
                  <c:v>0.33</c:v>
                </c:pt>
                <c:pt idx="38">
                  <c:v>0.32</c:v>
                </c:pt>
                <c:pt idx="39">
                  <c:v>0.37</c:v>
                </c:pt>
                <c:pt idx="40">
                  <c:v>0.36</c:v>
                </c:pt>
                <c:pt idx="41">
                  <c:v>0.31</c:v>
                </c:pt>
                <c:pt idx="42">
                  <c:v>0.32</c:v>
                </c:pt>
                <c:pt idx="43">
                  <c:v>0.3</c:v>
                </c:pt>
                <c:pt idx="44">
                  <c:v>0.28999999999999998</c:v>
                </c:pt>
                <c:pt idx="45">
                  <c:v>0.28999999999999998</c:v>
                </c:pt>
                <c:pt idx="46">
                  <c:v>0.31</c:v>
                </c:pt>
                <c:pt idx="47" formatCode="0.00">
                  <c:v>0.26</c:v>
                </c:pt>
                <c:pt idx="48" formatCode="0.00">
                  <c:v>0.37</c:v>
                </c:pt>
                <c:pt idx="49" formatCode="0.00">
                  <c:v>0.3</c:v>
                </c:pt>
                <c:pt idx="50" formatCode="0.00">
                  <c:v>0.25</c:v>
                </c:pt>
                <c:pt idx="51" formatCode="0.00">
                  <c:v>0.3</c:v>
                </c:pt>
                <c:pt idx="52" formatCode="0.00">
                  <c:v>0.34</c:v>
                </c:pt>
                <c:pt idx="53" formatCode="0.00">
                  <c:v>0.32</c:v>
                </c:pt>
                <c:pt idx="54" formatCode="0.00">
                  <c:v>0.27</c:v>
                </c:pt>
                <c:pt idx="55" formatCode="0.00">
                  <c:v>0.27</c:v>
                </c:pt>
                <c:pt idx="56" formatCode="0.00">
                  <c:v>0.27</c:v>
                </c:pt>
                <c:pt idx="57" formatCode="0.00">
                  <c:v>0.33</c:v>
                </c:pt>
                <c:pt idx="58" formatCode="0.00">
                  <c:v>0.28999999999999998</c:v>
                </c:pt>
                <c:pt idx="59" formatCode="0.00">
                  <c:v>0.3</c:v>
                </c:pt>
                <c:pt idx="60" formatCode="0.00">
                  <c:v>0.25</c:v>
                </c:pt>
                <c:pt idx="61" formatCode="0.00">
                  <c:v>0.21</c:v>
                </c:pt>
                <c:pt idx="62" formatCode="0.00">
                  <c:v>0.24</c:v>
                </c:pt>
                <c:pt idx="63" formatCode="0.00">
                  <c:v>0.14000000000000001</c:v>
                </c:pt>
                <c:pt idx="64" formatCode="0.00">
                  <c:v>0.11</c:v>
                </c:pt>
                <c:pt idx="65" formatCode="0.00">
                  <c:v>0.09</c:v>
                </c:pt>
                <c:pt idx="66" formatCode="0.00">
                  <c:v>0.13</c:v>
                </c:pt>
                <c:pt idx="67" formatCode="0.00">
                  <c:v>0.08</c:v>
                </c:pt>
                <c:pt idx="68" formatCode="0.00">
                  <c:v>0.09</c:v>
                </c:pt>
                <c:pt idx="69" formatCode="0.00">
                  <c:v>0.12</c:v>
                </c:pt>
                <c:pt idx="70" formatCode="0.00">
                  <c:v>0.21</c:v>
                </c:pt>
                <c:pt idx="71" formatCode="0.00">
                  <c:v>0.13</c:v>
                </c:pt>
                <c:pt idx="72" formatCode="0.00">
                  <c:v>0.09</c:v>
                </c:pt>
                <c:pt idx="73" formatCode="0.00">
                  <c:v>0.1</c:v>
                </c:pt>
                <c:pt idx="74" formatCode="0.00">
                  <c:v>0.13</c:v>
                </c:pt>
                <c:pt idx="75" formatCode="0.00">
                  <c:v>0.16</c:v>
                </c:pt>
                <c:pt idx="76" formatCode="0.00">
                  <c:v>0.19</c:v>
                </c:pt>
                <c:pt idx="77" formatCode="0.00">
                  <c:v>0.21</c:v>
                </c:pt>
                <c:pt idx="78" formatCode="0.00">
                  <c:v>0.17</c:v>
                </c:pt>
                <c:pt idx="79" formatCode="0.00">
                  <c:v>0.17</c:v>
                </c:pt>
                <c:pt idx="80" formatCode="0.00">
                  <c:v>0.12</c:v>
                </c:pt>
                <c:pt idx="81" formatCode="0.00">
                  <c:v>0.13</c:v>
                </c:pt>
                <c:pt idx="82" formatCode="0.00">
                  <c:v>0.14000000000000001</c:v>
                </c:pt>
                <c:pt idx="83" formatCode="0.00">
                  <c:v>0.14000000000000001</c:v>
                </c:pt>
                <c:pt idx="84" formatCode="0.00">
                  <c:v>0.09</c:v>
                </c:pt>
                <c:pt idx="85" formatCode="0.00">
                  <c:v>0.06</c:v>
                </c:pt>
                <c:pt idx="86" formatCode="0.00">
                  <c:v>0.09</c:v>
                </c:pt>
                <c:pt idx="87" formatCode="0.00">
                  <c:v>0.08</c:v>
                </c:pt>
                <c:pt idx="88" formatCode="0.00">
                  <c:v>0.13</c:v>
                </c:pt>
                <c:pt idx="89" formatCode="0.00">
                  <c:v>0.12</c:v>
                </c:pt>
                <c:pt idx="90" formatCode="0.00">
                  <c:v>0.13</c:v>
                </c:pt>
                <c:pt idx="91" formatCode="0.00">
                  <c:v>0.11</c:v>
                </c:pt>
                <c:pt idx="92" formatCode="0.00">
                  <c:v>0.1</c:v>
                </c:pt>
                <c:pt idx="93" formatCode="0.00">
                  <c:v>0.17</c:v>
                </c:pt>
                <c:pt idx="94" formatCode="0.00">
                  <c:v>0.2</c:v>
                </c:pt>
                <c:pt idx="95" formatCode="0.00">
                  <c:v>0.17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0.13</c:v>
                </c:pt>
                <c:pt idx="99" formatCode="0.00">
                  <c:v>0.12</c:v>
                </c:pt>
                <c:pt idx="100" formatCode="0.00">
                  <c:v>0.24</c:v>
                </c:pt>
                <c:pt idx="101" formatCode="0.00">
                  <c:v>0.2</c:v>
                </c:pt>
                <c:pt idx="102" formatCode="0.00">
                  <c:v>0.22</c:v>
                </c:pt>
                <c:pt idx="103" formatCode="0.00">
                  <c:v>0.21</c:v>
                </c:pt>
                <c:pt idx="104" formatCode="0.00">
                  <c:v>0.17</c:v>
                </c:pt>
                <c:pt idx="105" formatCode="0.00">
                  <c:v>0.15</c:v>
                </c:pt>
                <c:pt idx="106" formatCode="0.00">
                  <c:v>0.15</c:v>
                </c:pt>
                <c:pt idx="107" formatCode="0.00">
                  <c:v>0.18</c:v>
                </c:pt>
                <c:pt idx="108" formatCode="0.00">
                  <c:v>0.17</c:v>
                </c:pt>
                <c:pt idx="109" formatCode="0.00">
                  <c:v>0.15</c:v>
                </c:pt>
                <c:pt idx="110" formatCode="0.00">
                  <c:v>0.13</c:v>
                </c:pt>
                <c:pt idx="111" formatCode="0.00">
                  <c:v>0.19</c:v>
                </c:pt>
                <c:pt idx="112" formatCode="0.00">
                  <c:v>0.2</c:v>
                </c:pt>
                <c:pt idx="113" formatCode="0.00">
                  <c:v>0.16</c:v>
                </c:pt>
                <c:pt idx="114" formatCode="0.00">
                  <c:v>0.16</c:v>
                </c:pt>
                <c:pt idx="115" formatCode="0.00">
                  <c:v>0.11</c:v>
                </c:pt>
                <c:pt idx="116" formatCode="0.00">
                  <c:v>0.09</c:v>
                </c:pt>
                <c:pt idx="117" formatCode="0.00">
                  <c:v>0.14000000000000001</c:v>
                </c:pt>
                <c:pt idx="118" formatCode="0.00">
                  <c:v>0.17</c:v>
                </c:pt>
                <c:pt idx="119" formatCode="0.00">
                  <c:v>0.18</c:v>
                </c:pt>
                <c:pt idx="120" formatCode="0.00">
                  <c:v>0.24</c:v>
                </c:pt>
                <c:pt idx="121" formatCode="0.00">
                  <c:v>0.16</c:v>
                </c:pt>
                <c:pt idx="122" formatCode="0.00">
                  <c:v>0.15</c:v>
                </c:pt>
                <c:pt idx="123" formatCode="0.00">
                  <c:v>0.09</c:v>
                </c:pt>
                <c:pt idx="124" formatCode="0.00">
                  <c:v>0.08</c:v>
                </c:pt>
                <c:pt idx="125" formatCode="0.00">
                  <c:v>0.08</c:v>
                </c:pt>
                <c:pt idx="126" formatCode="0.00">
                  <c:v>0.06</c:v>
                </c:pt>
                <c:pt idx="127" formatCode="0.00">
                  <c:v>0.05</c:v>
                </c:pt>
                <c:pt idx="128" formatCode="0.00">
                  <c:v>0.04</c:v>
                </c:pt>
                <c:pt idx="129" formatCode="0.00">
                  <c:v>0.05</c:v>
                </c:pt>
                <c:pt idx="130" formatCode="0.00">
                  <c:v>0.05</c:v>
                </c:pt>
                <c:pt idx="131" formatCode="0.00">
                  <c:v>7.0000000000000007E-2</c:v>
                </c:pt>
                <c:pt idx="132" formatCode="0.00">
                  <c:v>0.09</c:v>
                </c:pt>
                <c:pt idx="133" formatCode="0.00">
                  <c:v>0.05</c:v>
                </c:pt>
                <c:pt idx="134" formatCode="0.00">
                  <c:v>0.06</c:v>
                </c:pt>
                <c:pt idx="135" formatCode="0.00">
                  <c:v>0.06</c:v>
                </c:pt>
                <c:pt idx="136" formatCode="0.00">
                  <c:v>0.08</c:v>
                </c:pt>
                <c:pt idx="137" formatCode="0.00">
                  <c:v>7.0000000000000007E-2</c:v>
                </c:pt>
                <c:pt idx="138" formatCode="0.00">
                  <c:v>0.08</c:v>
                </c:pt>
                <c:pt idx="139" formatCode="0.00">
                  <c:v>0.06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F-4483-81B9-9ECA74446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77544"/>
        <c:axId val="1"/>
      </c:lineChart>
      <c:catAx>
        <c:axId val="5389775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（人/定点）</a:t>
                </a:r>
              </a:p>
            </c:rich>
          </c:tx>
          <c:layout>
            <c:manualLayout>
              <c:xMode val="edge"/>
              <c:yMode val="edge"/>
              <c:x val="4.8407721880717918E-3"/>
              <c:y val="8.438292964244520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775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908506541121002"/>
          <c:y val="9.8243377017319194E-2"/>
          <c:w val="0.20914937904974026"/>
          <c:h val="7.6848395131745434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薬剤耐性緑膿菌感染症（保健所毎定点あたり報告数）</a:t>
            </a:r>
          </a:p>
        </c:rich>
      </c:tx>
      <c:layout>
        <c:manualLayout>
          <c:xMode val="edge"/>
          <c:yMode val="edge"/>
          <c:x val="0.28888930060213058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02614379082E-2"/>
          <c:y val="0.1238429571303587"/>
          <c:w val="0.93464171599483759"/>
          <c:h val="0.69097456520780842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'保健所別（令和8年）'!$C$92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'保健所別（令和8年）'!$D$92:$O$92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6-459C-83C4-9DEF77AE33F8}"/>
            </c:ext>
          </c:extLst>
        </c:ser>
        <c:ser>
          <c:idx val="0"/>
          <c:order val="1"/>
          <c:tx>
            <c:strRef>
              <c:f>'保健所別（令和8年）'!$C$93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'保健所別（令和8年）'!$D$93:$O$93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6-459C-83C4-9DEF77AE33F8}"/>
            </c:ext>
          </c:extLst>
        </c:ser>
        <c:ser>
          <c:idx val="1"/>
          <c:order val="2"/>
          <c:tx>
            <c:strRef>
              <c:f>'保健所別（令和8年）'!$C$94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'保健所別（令和8年）'!$D$94:$O$94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6-459C-83C4-9DEF77AE33F8}"/>
            </c:ext>
          </c:extLst>
        </c:ser>
        <c:ser>
          <c:idx val="4"/>
          <c:order val="3"/>
          <c:tx>
            <c:strRef>
              <c:f>'保健所別（令和8年）'!$C$95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'保健所別（令和8年）'!$D$95:$O$95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6-459C-83C4-9DEF77AE33F8}"/>
            </c:ext>
          </c:extLst>
        </c:ser>
        <c:ser>
          <c:idx val="3"/>
          <c:order val="4"/>
          <c:tx>
            <c:strRef>
              <c:f>'保健所別（令和8年）'!$C$96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'保健所別（令和8年）'!$D$96:$O$96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E6-459C-83C4-9DEF77AE33F8}"/>
            </c:ext>
          </c:extLst>
        </c:ser>
        <c:ser>
          <c:idx val="5"/>
          <c:order val="5"/>
          <c:tx>
            <c:strRef>
              <c:f>'保健所別（令和8年）'!$C$97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'保健所別（令和8年）'!$D$97:$O$97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E6-459C-83C4-9DEF77AE33F8}"/>
            </c:ext>
          </c:extLst>
        </c:ser>
        <c:ser>
          <c:idx val="6"/>
          <c:order val="6"/>
          <c:tx>
            <c:strRef>
              <c:f>'保健所別（令和8年）'!$C$98</c:f>
              <c:strCache>
                <c:ptCount val="1"/>
                <c:pt idx="0">
                  <c:v>沖縄県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'保健所別（令和8年）'!$D$98:$O$98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E6-459C-83C4-9DEF77AE3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6504"/>
        <c:axId val="1"/>
      </c:lineChart>
      <c:catAx>
        <c:axId val="648506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0021786492374727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6504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945561216612629"/>
          <c:y val="0.91782699037620297"/>
          <c:w val="0.70190849673202615"/>
          <c:h val="6.1465441819772537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薬剤耐性緑膿菌感染症（保健所毎報告数）</a:t>
            </a:r>
          </a:p>
        </c:rich>
      </c:tx>
      <c:layout>
        <c:manualLayout>
          <c:xMode val="edge"/>
          <c:yMode val="edge"/>
          <c:x val="0.32810498687664041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294117647058823E-2"/>
          <c:y val="0.11805592009332166"/>
          <c:w val="0.94379205447310877"/>
          <c:h val="0.68750233121178927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'保健所別（令和8年）'!$C$84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'保健所別（令和8年）'!$D$84:$O$84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D-42B8-871F-92A3C8FA4AB4}"/>
            </c:ext>
          </c:extLst>
        </c:ser>
        <c:ser>
          <c:idx val="0"/>
          <c:order val="1"/>
          <c:tx>
            <c:strRef>
              <c:f>'保健所別（令和8年）'!$C$85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'保健所別（令和8年）'!$D$85:$O$85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D-42B8-871F-92A3C8FA4AB4}"/>
            </c:ext>
          </c:extLst>
        </c:ser>
        <c:ser>
          <c:idx val="1"/>
          <c:order val="2"/>
          <c:tx>
            <c:strRef>
              <c:f>'保健所別（令和8年）'!$C$86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'保健所別（令和8年）'!$D$86:$O$86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D-42B8-871F-92A3C8FA4AB4}"/>
            </c:ext>
          </c:extLst>
        </c:ser>
        <c:ser>
          <c:idx val="4"/>
          <c:order val="3"/>
          <c:tx>
            <c:strRef>
              <c:f>'保健所別（令和8年）'!$C$87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'保健所別（令和8年）'!$D$87:$O$87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1D-42B8-871F-92A3C8FA4AB4}"/>
            </c:ext>
          </c:extLst>
        </c:ser>
        <c:ser>
          <c:idx val="3"/>
          <c:order val="4"/>
          <c:tx>
            <c:strRef>
              <c:f>'保健所別（令和8年）'!$C$88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'保健所別（令和8年）'!$D$88:$O$88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D-42B8-871F-92A3C8FA4AB4}"/>
            </c:ext>
          </c:extLst>
        </c:ser>
        <c:ser>
          <c:idx val="5"/>
          <c:order val="5"/>
          <c:tx>
            <c:strRef>
              <c:f>'保健所別（令和8年）'!$C$89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'保健所別（令和8年）'!$D$89:$O$89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1D-42B8-871F-92A3C8FA4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1256"/>
        <c:axId val="1"/>
      </c:lineChart>
      <c:catAx>
        <c:axId val="648501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12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433578645806529"/>
          <c:y val="0.91319736074657332"/>
          <c:w val="0.61263671452833102"/>
          <c:h val="7.060221638961794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3-47A3-97AE-2DC31411C9E6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3-47A3-97AE-2DC31411C9E6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3-47A3-97AE-2DC31411C9E6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33-47A3-97AE-2DC31411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5192"/>
        <c:axId val="1"/>
      </c:lineChart>
      <c:catAx>
        <c:axId val="64850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5192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性器クラミジア感染症（沖縄県・年齢別報告数）</a:t>
            </a:r>
          </a:p>
        </c:rich>
      </c:tx>
      <c:layout>
        <c:manualLayout>
          <c:xMode val="edge"/>
          <c:yMode val="edge"/>
          <c:x val="0.31372590190932015"/>
          <c:y val="1.0416666666666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515216739776043E-2"/>
          <c:y val="0.11359181664791901"/>
          <c:w val="0.83790956636739988"/>
          <c:h val="0.774308181112267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性ｸﾗ!$Z$4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性ｸﾗ!$Z$5:$Z$16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46-484A-9DF3-A3725584156E}"/>
            </c:ext>
          </c:extLst>
        </c:ser>
        <c:ser>
          <c:idx val="2"/>
          <c:order val="1"/>
          <c:tx>
            <c:strRef>
              <c:f>性ｸﾗ!$AA$4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性ｸﾗ!$AA$5:$AA$16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46-484A-9DF3-A3725584156E}"/>
            </c:ext>
          </c:extLst>
        </c:ser>
        <c:ser>
          <c:idx val="3"/>
          <c:order val="2"/>
          <c:tx>
            <c:strRef>
              <c:f>性ｸﾗ!$AB$4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性ｸﾗ!$AB$5:$AB$16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46-484A-9DF3-A3725584156E}"/>
            </c:ext>
          </c:extLst>
        </c:ser>
        <c:ser>
          <c:idx val="4"/>
          <c:order val="3"/>
          <c:tx>
            <c:strRef>
              <c:f>性ｸﾗ!$AC$4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性ｸﾗ!$AC$5:$AC$16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22</c:v>
                </c:pt>
                <c:pt idx="7">
                  <c:v>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46-484A-9DF3-A3725584156E}"/>
            </c:ext>
          </c:extLst>
        </c:ser>
        <c:ser>
          <c:idx val="5"/>
          <c:order val="4"/>
          <c:tx>
            <c:strRef>
              <c:f>性ｸﾗ!$AD$4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性ｸﾗ!$AD$5:$AD$16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19</c:v>
                </c:pt>
                <c:pt idx="3">
                  <c:v>3</c:v>
                </c:pt>
                <c:pt idx="4">
                  <c:v>9</c:v>
                </c:pt>
                <c:pt idx="5">
                  <c:v>9</c:v>
                </c:pt>
                <c:pt idx="6">
                  <c:v>6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46-484A-9DF3-A3725584156E}"/>
            </c:ext>
          </c:extLst>
        </c:ser>
        <c:ser>
          <c:idx val="6"/>
          <c:order val="5"/>
          <c:tx>
            <c:strRef>
              <c:f>性ｸﾗ!$AE$4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性ｸﾗ!$AE$5:$AE$16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46-484A-9DF3-A3725584156E}"/>
            </c:ext>
          </c:extLst>
        </c:ser>
        <c:ser>
          <c:idx val="9"/>
          <c:order val="6"/>
          <c:tx>
            <c:strRef>
              <c:f>性ｸﾗ!$AF$4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性ｸﾗ!$AF$5:$AF$16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46-484A-9DF3-A3725584156E}"/>
            </c:ext>
          </c:extLst>
        </c:ser>
        <c:ser>
          <c:idx val="7"/>
          <c:order val="7"/>
          <c:tx>
            <c:strRef>
              <c:f>性ｸﾗ!$AG$4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性ｸﾗ!$AG$5:$AG$16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46-484A-9DF3-A3725584156E}"/>
            </c:ext>
          </c:extLst>
        </c:ser>
        <c:ser>
          <c:idx val="8"/>
          <c:order val="8"/>
          <c:tx>
            <c:strRef>
              <c:f>性ｸﾗ!$AH$4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性ｸﾗ!$AH$5:$AH$16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46-484A-9DF3-A3725584156E}"/>
            </c:ext>
          </c:extLst>
        </c:ser>
        <c:ser>
          <c:idx val="10"/>
          <c:order val="9"/>
          <c:tx>
            <c:strRef>
              <c:f>性ｸﾗ!$AI$4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46-484A-9DF3-A3725584156E}"/>
            </c:ext>
          </c:extLst>
        </c:ser>
        <c:ser>
          <c:idx val="11"/>
          <c:order val="10"/>
          <c:tx>
            <c:strRef>
              <c:f>性ｸﾗ!$AJ$4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性ｸﾗ!$AJ$5:$AJ$16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46-484A-9DF3-A37255841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2396568"/>
        <c:axId val="1"/>
      </c:barChart>
      <c:catAx>
        <c:axId val="5723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045751633986928E-2"/>
              <c:y val="1.7361111111111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65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024074931809995"/>
          <c:y val="0.10995370370370371"/>
          <c:w val="7.1895562074348551E-2"/>
          <c:h val="0.771993657042869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薬剤耐性緑膿菌感染症（沖縄県・年齢別報告数）</a:t>
            </a:r>
          </a:p>
        </c:rich>
      </c:tx>
      <c:layout>
        <c:manualLayout>
          <c:xMode val="edge"/>
          <c:yMode val="edge"/>
          <c:x val="0.30065400648448354"/>
          <c:y val="1.0416827267220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601353913084549E-2"/>
          <c:y val="0.11111148787261242"/>
          <c:w val="0.87189653785812127"/>
          <c:h val="0.7812526491043060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薬耐緑膿!$AB$4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8-4299-B032-87BB2A6E7377}"/>
            </c:ext>
          </c:extLst>
        </c:ser>
        <c:ser>
          <c:idx val="2"/>
          <c:order val="1"/>
          <c:tx>
            <c:strRef>
              <c:f>薬耐緑膿!$AC$4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68-4299-B032-87BB2A6E7377}"/>
            </c:ext>
          </c:extLst>
        </c:ser>
        <c:ser>
          <c:idx val="3"/>
          <c:order val="2"/>
          <c:tx>
            <c:strRef>
              <c:f>薬耐緑膿!$AD$4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8-4299-B032-87BB2A6E7377}"/>
            </c:ext>
          </c:extLst>
        </c:ser>
        <c:ser>
          <c:idx val="4"/>
          <c:order val="3"/>
          <c:tx>
            <c:strRef>
              <c:f>薬耐緑膿!$AE$4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薬耐緑膿!$AE$5:$AE$16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68-4299-B032-87BB2A6E7377}"/>
            </c:ext>
          </c:extLst>
        </c:ser>
        <c:ser>
          <c:idx val="5"/>
          <c:order val="4"/>
          <c:tx>
            <c:strRef>
              <c:f>薬耐緑膿!$AF$4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68-4299-B032-87BB2A6E7377}"/>
            </c:ext>
          </c:extLst>
        </c:ser>
        <c:ser>
          <c:idx val="6"/>
          <c:order val="5"/>
          <c:tx>
            <c:strRef>
              <c:f>薬耐緑膿!$AG$4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68-4299-B032-87BB2A6E7377}"/>
            </c:ext>
          </c:extLst>
        </c:ser>
        <c:ser>
          <c:idx val="9"/>
          <c:order val="6"/>
          <c:tx>
            <c:strRef>
              <c:f>薬耐緑膿!$AH$4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薬耐緑膿!$AH$5:$AH$16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68-4299-B032-87BB2A6E7377}"/>
            </c:ext>
          </c:extLst>
        </c:ser>
        <c:ser>
          <c:idx val="7"/>
          <c:order val="7"/>
          <c:tx>
            <c:strRef>
              <c:f>薬耐緑膿!$AI$4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68-4299-B032-87BB2A6E7377}"/>
            </c:ext>
          </c:extLst>
        </c:ser>
        <c:ser>
          <c:idx val="8"/>
          <c:order val="8"/>
          <c:tx>
            <c:strRef>
              <c:f>薬耐緑膿!$AJ$4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68-4299-B032-87BB2A6E7377}"/>
            </c:ext>
          </c:extLst>
        </c:ser>
        <c:ser>
          <c:idx val="10"/>
          <c:order val="9"/>
          <c:tx>
            <c:strRef>
              <c:f>薬耐緑膿!$AK$4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68-4299-B032-87BB2A6E7377}"/>
            </c:ext>
          </c:extLst>
        </c:ser>
        <c:ser>
          <c:idx val="11"/>
          <c:order val="10"/>
          <c:tx>
            <c:strRef>
              <c:f>薬耐緑膿!$AL$4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68-4299-B032-87BB2A6E7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48501912"/>
        <c:axId val="1"/>
      </c:barChart>
      <c:catAx>
        <c:axId val="64850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8.0046987133601307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19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89554835057383"/>
          <c:y val="0.11342620633959218"/>
          <c:w val="7.1895562074348551E-2"/>
          <c:h val="0.7766231668593872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薬剤耐性緑膿菌感染症（沖縄県定点あたり報告数・過去5年分）</a:t>
            </a:r>
          </a:p>
        </c:rich>
      </c:tx>
      <c:layout>
        <c:manualLayout>
          <c:xMode val="edge"/>
          <c:yMode val="edge"/>
          <c:x val="0.24793055769989533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773557717050067E-2"/>
          <c:y val="0.10879666083406241"/>
          <c:w val="0.9359489072060192"/>
          <c:h val="0.70486350119188501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'総合（令和8年）'!$V$933</c:f>
              <c:strCache>
                <c:ptCount val="1"/>
                <c:pt idx="0">
                  <c:v>2022年</c:v>
                </c:pt>
              </c:strCache>
            </c:strRef>
          </c:tx>
          <c:spPr>
            <a:ln>
              <a:solidFill>
                <a:srgbClr val="AAC47E"/>
              </a:solidFill>
            </a:ln>
          </c:spPr>
          <c:marker>
            <c:symbol val="circle"/>
            <c:size val="5"/>
            <c:spPr>
              <a:solidFill>
                <a:srgbClr val="AAC47E"/>
              </a:solidFill>
              <a:ln>
                <a:solidFill>
                  <a:srgbClr val="AAC47E"/>
                </a:solidFill>
              </a:ln>
            </c:spPr>
          </c:marker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'総合（令和8年）'!$W$933:$AH$933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27-4FA4-8FF2-F64E1287C505}"/>
            </c:ext>
          </c:extLst>
        </c:ser>
        <c:ser>
          <c:idx val="14"/>
          <c:order val="14"/>
          <c:tx>
            <c:strRef>
              <c:f>'総合（令和8年）'!$V$934</c:f>
              <c:strCache>
                <c:ptCount val="1"/>
                <c:pt idx="0">
                  <c:v>2023年</c:v>
                </c:pt>
              </c:strCache>
            </c:strRef>
          </c:tx>
          <c:spPr>
            <a:ln>
              <a:solidFill>
                <a:srgbClr val="9785B0"/>
              </a:solidFill>
            </a:ln>
          </c:spPr>
          <c:marker>
            <c:symbol val="x"/>
            <c:size val="7"/>
            <c:spPr>
              <a:noFill/>
              <a:ln>
                <a:solidFill>
                  <a:srgbClr val="9785B0"/>
                </a:solidFill>
              </a:ln>
            </c:spPr>
          </c:marker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'総合（令和8年）'!$W$934:$AH$934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27-4FA4-8FF2-F64E1287C505}"/>
            </c:ext>
          </c:extLst>
        </c:ser>
        <c:ser>
          <c:idx val="15"/>
          <c:order val="15"/>
          <c:tx>
            <c:strRef>
              <c:f>'総合（令和8年）'!$V$935</c:f>
              <c:strCache>
                <c:ptCount val="1"/>
                <c:pt idx="0">
                  <c:v>2024年</c:v>
                </c:pt>
              </c:strCache>
            </c:strRef>
          </c:tx>
          <c:spPr>
            <a:ln>
              <a:solidFill>
                <a:srgbClr val="77B7CD"/>
              </a:solidFill>
            </a:ln>
          </c:spPr>
          <c:marker>
            <c:spPr>
              <a:noFill/>
              <a:ln>
                <a:solidFill>
                  <a:srgbClr val="77B7CD"/>
                </a:solidFill>
              </a:ln>
            </c:spPr>
          </c:marker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'総合（令和8年）'!$W$935:$AH$935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27-4FA4-8FF2-F64E1287C505}"/>
            </c:ext>
          </c:extLst>
        </c:ser>
        <c:ser>
          <c:idx val="16"/>
          <c:order val="16"/>
          <c:tx>
            <c:strRef>
              <c:f>'総合（令和8年）'!$V$936</c:f>
              <c:strCache>
                <c:ptCount val="1"/>
                <c:pt idx="0">
                  <c:v>2025年</c:v>
                </c:pt>
              </c:strCache>
            </c:strRef>
          </c:tx>
          <c:spPr>
            <a:ln>
              <a:solidFill>
                <a:srgbClr val="F6A573"/>
              </a:solidFill>
            </a:ln>
          </c:spPr>
          <c:marker>
            <c:symbol val="square"/>
            <c:size val="5"/>
            <c:spPr>
              <a:solidFill>
                <a:srgbClr val="F6A573"/>
              </a:solidFill>
              <a:ln>
                <a:solidFill>
                  <a:srgbClr val="F6A573"/>
                </a:solidFill>
              </a:ln>
            </c:spPr>
          </c:marker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'総合（令和8年）'!$W$936:$AH$936</c:f>
              <c:numCache>
                <c:formatCode>0.00_ </c:formatCode>
                <c:ptCount val="12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27-4FA4-8FF2-F64E1287C505}"/>
            </c:ext>
          </c:extLst>
        </c:ser>
        <c:ser>
          <c:idx val="17"/>
          <c:order val="17"/>
          <c:tx>
            <c:strRef>
              <c:f>'総合（令和8年）'!$V$937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  <c:spPr>
              <a:solidFill>
                <a:srgbClr val="B0BFD8"/>
              </a:solidFill>
              <a:ln>
                <a:solidFill>
                  <a:srgbClr val="B0BFD8"/>
                </a:solidFill>
              </a:ln>
            </c:spPr>
          </c:marker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'総合（令和8年）'!$W$937:$AH$937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27-4FA4-8FF2-F64E1287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4536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'総合（令和8年）'!$V$920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'総合（令和8年）'!$W$920:$AH$920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0.14285714285714285</c:v>
                      </c:pt>
                      <c:pt idx="3">
                        <c:v>0.14285714285714285</c:v>
                      </c:pt>
                      <c:pt idx="4">
                        <c:v>0.14285714285714285</c:v>
                      </c:pt>
                      <c:pt idx="5">
                        <c:v>0.8571428571428571</c:v>
                      </c:pt>
                      <c:pt idx="6">
                        <c:v>0.14285714285714285</c:v>
                      </c:pt>
                      <c:pt idx="7">
                        <c:v>0.42857142857142855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237-4E6C-8072-6E54931190FE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'総合（令和8年）'!$W$921:$AH$921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0.14285714285714285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237-4E6C-8072-6E54931190FE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'総合（令和8年）'!$W$922:$AH$922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0.14285714285714285</c:v>
                      </c:pt>
                      <c:pt idx="4">
                        <c:v>0.42857142857142855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</c:v>
                      </c:pt>
                      <c:pt idx="8">
                        <c:v>0.14285714285714285</c:v>
                      </c:pt>
                      <c:pt idx="9">
                        <c:v>0.14285714285714285</c:v>
                      </c:pt>
                      <c:pt idx="10">
                        <c:v>0.14285714285714285</c:v>
                      </c:pt>
                      <c:pt idx="11">
                        <c:v>0.42857142857142855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237-4E6C-8072-6E54931190FE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'総合（令和8年）'!$W$923:$AH$923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0.14285714285714285</c:v>
                      </c:pt>
                      <c:pt idx="1">
                        <c:v>0.2857142857142857</c:v>
                      </c:pt>
                      <c:pt idx="2">
                        <c:v>0.42857142857142855</c:v>
                      </c:pt>
                      <c:pt idx="3">
                        <c:v>0.14285714285714285</c:v>
                      </c:pt>
                      <c:pt idx="4">
                        <c:v>0</c:v>
                      </c:pt>
                      <c:pt idx="5">
                        <c:v>0.14285714285714285</c:v>
                      </c:pt>
                      <c:pt idx="6">
                        <c:v>0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0.14285714285714285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237-4E6C-8072-6E54931190FE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'総合（令和8年）'!$W$924:$AH$924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0.2857142857142857</c:v>
                      </c:pt>
                      <c:pt idx="6">
                        <c:v>0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0.14285714285714285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237-4E6C-8072-6E54931190F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'総合（令和8年）'!$W$925:$AH$925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0.14285714285714285</c:v>
                      </c:pt>
                      <c:pt idx="3">
                        <c:v>0.2857142857142857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0.42857142857142855</c:v>
                      </c:pt>
                      <c:pt idx="8">
                        <c:v>0.5714285714285714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927-4FA4-8FF2-F64E1287C50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'総合（令和8年）'!$W$926:$AH$926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0.14000000000000001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0.14000000000000001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927-4FA4-8FF2-F64E1287C50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'総合（令和8年）'!$W$927:$AH$927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0.14000000000000001</c:v>
                      </c:pt>
                      <c:pt idx="6">
                        <c:v>0</c:v>
                      </c:pt>
                      <c:pt idx="7">
                        <c:v>0.14000000000000001</c:v>
                      </c:pt>
                      <c:pt idx="8">
                        <c:v>0</c:v>
                      </c:pt>
                      <c:pt idx="9">
                        <c:v>0.14000000000000001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927-4FA4-8FF2-F64E1287C50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'総合（令和8年）'!$W$928:$AH$928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0.43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927-4FA4-8FF2-F64E1287C50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'総合（令和8年）'!$W$929:$AH$929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927-4FA4-8FF2-F64E1287C50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'総合（令和8年）'!$W$930:$AH$930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0.14000000000000001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927-4FA4-8FF2-F64E1287C50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'総合（令和8年）'!$W$931:$AH$931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0.14000000000000001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927-4FA4-8FF2-F64E1287C50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'総合（令和8年）'!$W$932:$AH$932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0.14000000000000001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927-4FA4-8FF2-F64E1287C505}"/>
                  </c:ext>
                </c:extLst>
              </c15:ser>
            </c15:filteredLineSeries>
          </c:ext>
        </c:extLst>
      </c:lineChart>
      <c:catAx>
        <c:axId val="648504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3.0501089324618735E-3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4536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53160413771808"/>
          <c:y val="0.90856773111694367"/>
          <c:w val="0.55383744231838383"/>
          <c:h val="7.0978965805627001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薬剤耐性緑膿菌感染症  年次別定点あたり報告数の推移</a:t>
            </a:r>
          </a:p>
        </c:rich>
      </c:tx>
      <c:layout>
        <c:manualLayout>
          <c:xMode val="edge"/>
          <c:yMode val="edge"/>
          <c:x val="0.30849720355636173"/>
          <c:y val="2.43055555555555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6666723180891863"/>
          <c:w val="0.93072014236129286"/>
          <c:h val="0.6701411612316936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年次別!$Q$195:$Q$338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0.14000000000000001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0.14000000000000001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0.14000000000000001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0.14000000000000001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0.14000000000000001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0.14000000000000001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#N/A</c:v>
                </c:pt>
                <c:pt idx="137" formatCode="0.00">
                  <c:v>#N/A</c:v>
                </c:pt>
                <c:pt idx="138" formatCode="0.00">
                  <c:v>#N/A</c:v>
                </c:pt>
                <c:pt idx="139" formatCode="0.00">
                  <c:v>0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4-425A-8FAE-21689BB46AC7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年次別!$R$195:$R$338</c:f>
              <c:numCache>
                <c:formatCode>General</c:formatCode>
                <c:ptCount val="14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0.03</c:v>
                </c:pt>
                <c:pt idx="18">
                  <c:v>0.02</c:v>
                </c:pt>
                <c:pt idx="19">
                  <c:v>0.04</c:v>
                </c:pt>
                <c:pt idx="20">
                  <c:v>0.03</c:v>
                </c:pt>
                <c:pt idx="21">
                  <c:v>0.03</c:v>
                </c:pt>
                <c:pt idx="22">
                  <c:v>0.02</c:v>
                </c:pt>
                <c:pt idx="23">
                  <c:v>0.04</c:v>
                </c:pt>
                <c:pt idx="24">
                  <c:v>0.02</c:v>
                </c:pt>
                <c:pt idx="25">
                  <c:v>0.03</c:v>
                </c:pt>
                <c:pt idx="26">
                  <c:v>0.03</c:v>
                </c:pt>
                <c:pt idx="27">
                  <c:v>0.01</c:v>
                </c:pt>
                <c:pt idx="28">
                  <c:v>0.01</c:v>
                </c:pt>
                <c:pt idx="29">
                  <c:v>0.03</c:v>
                </c:pt>
                <c:pt idx="30">
                  <c:v>0.03</c:v>
                </c:pt>
                <c:pt idx="31">
                  <c:v>0.02</c:v>
                </c:pt>
                <c:pt idx="32">
                  <c:v>0.01</c:v>
                </c:pt>
                <c:pt idx="33">
                  <c:v>0.02</c:v>
                </c:pt>
                <c:pt idx="34">
                  <c:v>0.03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0.03</c:v>
                </c:pt>
                <c:pt idx="39">
                  <c:v>0.02</c:v>
                </c:pt>
                <c:pt idx="40">
                  <c:v>0.02</c:v>
                </c:pt>
                <c:pt idx="41">
                  <c:v>0.01</c:v>
                </c:pt>
                <c:pt idx="42">
                  <c:v>0.02</c:v>
                </c:pt>
                <c:pt idx="43">
                  <c:v>0.02</c:v>
                </c:pt>
                <c:pt idx="44">
                  <c:v>0.03</c:v>
                </c:pt>
                <c:pt idx="45">
                  <c:v>0.03</c:v>
                </c:pt>
                <c:pt idx="46">
                  <c:v>0.02</c:v>
                </c:pt>
                <c:pt idx="47" formatCode="0.00">
                  <c:v>0.02</c:v>
                </c:pt>
                <c:pt idx="48" formatCode="0.00">
                  <c:v>0.02</c:v>
                </c:pt>
                <c:pt idx="49" formatCode="0.00">
                  <c:v>0.02</c:v>
                </c:pt>
                <c:pt idx="50" formatCode="0.00">
                  <c:v>0.01</c:v>
                </c:pt>
                <c:pt idx="51" formatCode="0.00">
                  <c:v>0.02</c:v>
                </c:pt>
                <c:pt idx="52" formatCode="0.00">
                  <c:v>0.03</c:v>
                </c:pt>
                <c:pt idx="53" formatCode="0.00">
                  <c:v>0.01</c:v>
                </c:pt>
                <c:pt idx="54" formatCode="0.00">
                  <c:v>0.03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0.03</c:v>
                </c:pt>
                <c:pt idx="58" formatCode="0.00">
                  <c:v>0.04</c:v>
                </c:pt>
                <c:pt idx="59" formatCode="0.00">
                  <c:v>0.01</c:v>
                </c:pt>
                <c:pt idx="60" formatCode="0.00">
                  <c:v>0.02</c:v>
                </c:pt>
                <c:pt idx="61" formatCode="0.00">
                  <c:v>0.02</c:v>
                </c:pt>
                <c:pt idx="62" formatCode="0.00">
                  <c:v>0.03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0.03</c:v>
                </c:pt>
                <c:pt idx="66" formatCode="0.00">
                  <c:v>0.02</c:v>
                </c:pt>
                <c:pt idx="67" formatCode="0.00">
                  <c:v>0.02</c:v>
                </c:pt>
                <c:pt idx="68" formatCode="0.00">
                  <c:v>0.01</c:v>
                </c:pt>
                <c:pt idx="69" formatCode="0.00">
                  <c:v>0.03</c:v>
                </c:pt>
                <c:pt idx="70" formatCode="0.00">
                  <c:v>0.02</c:v>
                </c:pt>
                <c:pt idx="71" formatCode="0.00">
                  <c:v>0.02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0.02</c:v>
                </c:pt>
                <c:pt idx="75" formatCode="0.00">
                  <c:v>0.02</c:v>
                </c:pt>
                <c:pt idx="76" formatCode="0.00">
                  <c:v>0.03</c:v>
                </c:pt>
                <c:pt idx="77" formatCode="0.00">
                  <c:v>0.02</c:v>
                </c:pt>
                <c:pt idx="78" formatCode="0.00">
                  <c:v>0.02</c:v>
                </c:pt>
                <c:pt idx="79" formatCode="0.00">
                  <c:v>0.02</c:v>
                </c:pt>
                <c:pt idx="80" formatCode="0.00">
                  <c:v>0.03</c:v>
                </c:pt>
                <c:pt idx="81" formatCode="0.00">
                  <c:v>0.03</c:v>
                </c:pt>
                <c:pt idx="82" formatCode="0.00">
                  <c:v>0.03</c:v>
                </c:pt>
                <c:pt idx="83" formatCode="0.00">
                  <c:v>0.03</c:v>
                </c:pt>
                <c:pt idx="84" formatCode="0.00">
                  <c:v>0.02</c:v>
                </c:pt>
                <c:pt idx="85" formatCode="0.00">
                  <c:v>0.01</c:v>
                </c:pt>
                <c:pt idx="86" formatCode="0.00">
                  <c:v>0.02</c:v>
                </c:pt>
                <c:pt idx="87" formatCode="0.00">
                  <c:v>0.02</c:v>
                </c:pt>
                <c:pt idx="88" formatCode="0.00">
                  <c:v>0.03</c:v>
                </c:pt>
                <c:pt idx="89" formatCode="0.00">
                  <c:v>0.03</c:v>
                </c:pt>
                <c:pt idx="90" formatCode="0.00">
                  <c:v>0.02</c:v>
                </c:pt>
                <c:pt idx="91" formatCode="0.00">
                  <c:v>0.03</c:v>
                </c:pt>
                <c:pt idx="92" formatCode="0.00">
                  <c:v>0.02</c:v>
                </c:pt>
                <c:pt idx="93" formatCode="0.00">
                  <c:v>0.01</c:v>
                </c:pt>
                <c:pt idx="94" formatCode="0.00">
                  <c:v>0.02</c:v>
                </c:pt>
                <c:pt idx="95" formatCode="0.00">
                  <c:v>0.01</c:v>
                </c:pt>
                <c:pt idx="96" formatCode="0.00">
                  <c:v>0.02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0.01</c:v>
                </c:pt>
                <c:pt idx="100" formatCode="0.00">
                  <c:v>0.02</c:v>
                </c:pt>
                <c:pt idx="101" formatCode="0.00">
                  <c:v>0.02</c:v>
                </c:pt>
                <c:pt idx="102" formatCode="0.00">
                  <c:v>0.02</c:v>
                </c:pt>
                <c:pt idx="103" formatCode="0.00">
                  <c:v>0.02</c:v>
                </c:pt>
                <c:pt idx="104" formatCode="0.00">
                  <c:v>0.02</c:v>
                </c:pt>
                <c:pt idx="105" formatCode="0.00">
                  <c:v>0.01</c:v>
                </c:pt>
                <c:pt idx="106" formatCode="0.00">
                  <c:v>0.01</c:v>
                </c:pt>
                <c:pt idx="107" formatCode="0.00">
                  <c:v>0.01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0.01</c:v>
                </c:pt>
                <c:pt idx="112" formatCode="0.00">
                  <c:v>0.02</c:v>
                </c:pt>
                <c:pt idx="113" formatCode="0.00">
                  <c:v>0.01</c:v>
                </c:pt>
                <c:pt idx="114" formatCode="0.00">
                  <c:v>0.02</c:v>
                </c:pt>
                <c:pt idx="115" formatCode="0.00">
                  <c:v>0.02</c:v>
                </c:pt>
                <c:pt idx="116" formatCode="0.00">
                  <c:v>0.01</c:v>
                </c:pt>
                <c:pt idx="117" formatCode="0.00">
                  <c:v>0.01</c:v>
                </c:pt>
                <c:pt idx="118" formatCode="0.00">
                  <c:v>0.01</c:v>
                </c:pt>
                <c:pt idx="119" formatCode="0.00">
                  <c:v>0.02</c:v>
                </c:pt>
                <c:pt idx="120" formatCode="0.00">
                  <c:v>0.01</c:v>
                </c:pt>
                <c:pt idx="121" formatCode="0.00">
                  <c:v>0.01</c:v>
                </c:pt>
                <c:pt idx="122" formatCode="0.00">
                  <c:v>0.01</c:v>
                </c:pt>
                <c:pt idx="123" formatCode="0.00">
                  <c:v>0.02</c:v>
                </c:pt>
                <c:pt idx="124" formatCode="0.00">
                  <c:v>0.01</c:v>
                </c:pt>
                <c:pt idx="125" formatCode="0.00">
                  <c:v>0.02</c:v>
                </c:pt>
                <c:pt idx="126" formatCode="0.00">
                  <c:v>0.03</c:v>
                </c:pt>
                <c:pt idx="127" formatCode="0.00">
                  <c:v>0.01</c:v>
                </c:pt>
                <c:pt idx="128" formatCode="0.00">
                  <c:v>0.01</c:v>
                </c:pt>
                <c:pt idx="129" formatCode="0.00">
                  <c:v>0.02</c:v>
                </c:pt>
                <c:pt idx="130" formatCode="0.00">
                  <c:v>0.02</c:v>
                </c:pt>
                <c:pt idx="131" formatCode="0.00">
                  <c:v>0.02</c:v>
                </c:pt>
                <c:pt idx="132" formatCode="0.00">
                  <c:v>0.01</c:v>
                </c:pt>
                <c:pt idx="133" formatCode="0.00">
                  <c:v>0.02</c:v>
                </c:pt>
                <c:pt idx="134" formatCode="0.00">
                  <c:v>0.01</c:v>
                </c:pt>
                <c:pt idx="135" formatCode="0.00">
                  <c:v>0</c:v>
                </c:pt>
                <c:pt idx="136" formatCode="0.00">
                  <c:v>#N/A</c:v>
                </c:pt>
                <c:pt idx="137" formatCode="0.00">
                  <c:v>#N/A</c:v>
                </c:pt>
                <c:pt idx="138" formatCode="0.00">
                  <c:v>#N/A</c:v>
                </c:pt>
                <c:pt idx="139" formatCode="0.00">
                  <c:v>0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4-425A-8FAE-21689BB46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0768"/>
        <c:axId val="1"/>
      </c:lineChart>
      <c:catAx>
        <c:axId val="648510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5.6365860026658969E-3"/>
              <c:y val="5.8721930592009336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0768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805238350441797"/>
          <c:y val="7.6694736074657335E-2"/>
          <c:w val="0.21105458944557295"/>
          <c:h val="7.5949534633271767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薬剤耐性緑膿菌感染症（全国・沖縄県定点あたり報告数）</a:t>
            </a:r>
          </a:p>
        </c:rich>
      </c:tx>
      <c:layout>
        <c:manualLayout>
          <c:xMode val="edge"/>
          <c:yMode val="edge"/>
          <c:x val="0.24226606968246614"/>
          <c:y val="2.08331743999128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6993464052282E-2"/>
          <c:y val="0.14497137522239251"/>
          <c:w val="0.91241946540475061"/>
          <c:h val="0.62786873117370401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'保健所別（令和8年）'!$C$98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'保健所別（令和8年）'!$D$98:$O$98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7-4E9B-9FFB-9AA5C2EAE48B}"/>
            </c:ext>
          </c:extLst>
        </c:ser>
        <c:ser>
          <c:idx val="1"/>
          <c:order val="1"/>
          <c:tx>
            <c:strRef>
              <c:f>'保健所別（令和8年）'!$C$99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'保健所別（令和8年）'!$D$99:$O$99</c:f>
              <c:numCache>
                <c:formatCode>0.00_);[Red]\(0.00\)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7-4E9B-9FFB-9AA5C2EAE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7984"/>
        <c:axId val="1"/>
      </c:lineChart>
      <c:catAx>
        <c:axId val="6485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3572984749455342E-3"/>
              <c:y val="3.9314497452524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7984"/>
        <c:crosses val="autoZero"/>
        <c:crossBetween val="between"/>
        <c:majorUnit val="0.1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666776456864447"/>
          <c:y val="0.19515239166532758"/>
          <c:w val="9.4117647058823528E-2"/>
          <c:h val="0.1262585034013605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性器クラミジア感染症（沖縄県定点あたり罹患報告数・過去5年分）</a:t>
            </a:r>
          </a:p>
        </c:rich>
      </c:tx>
      <c:layout>
        <c:manualLayout>
          <c:xMode val="edge"/>
          <c:yMode val="edge"/>
          <c:x val="0.27981651376146788"/>
          <c:y val="1.5432098765432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165137614678902E-2"/>
          <c:y val="7.7160726395900839E-2"/>
          <c:w val="0.93922018348623848"/>
          <c:h val="0.73765654434481198"/>
        </c:manualLayout>
      </c:layout>
      <c:lineChart>
        <c:grouping val="standard"/>
        <c:varyColors val="0"/>
        <c:ser>
          <c:idx val="4"/>
          <c:order val="0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E1B-493B-9FE5-711D9DCD1116}"/>
            </c:ext>
          </c:extLst>
        </c:ser>
        <c:ser>
          <c:idx val="6"/>
          <c:order val="1"/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E1B-493B-9FE5-711D9DCD1116}"/>
            </c:ext>
          </c:extLst>
        </c:ser>
        <c:ser>
          <c:idx val="0"/>
          <c:order val="2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E1B-493B-9FE5-711D9DCD1116}"/>
            </c:ext>
          </c:extLst>
        </c:ser>
        <c:ser>
          <c:idx val="1"/>
          <c:order val="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E1B-493B-9FE5-711D9DCD1116}"/>
            </c:ext>
          </c:extLst>
        </c:ser>
        <c:ser>
          <c:idx val="2"/>
          <c:order val="4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E1B-493B-9FE5-711D9DCD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60696"/>
        <c:axId val="1"/>
      </c:lineChart>
      <c:catAx>
        <c:axId val="539760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layout>
            <c:manualLayout>
              <c:xMode val="edge"/>
              <c:yMode val="edge"/>
              <c:x val="2.5229357798165139E-2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97606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2844036697247707"/>
          <c:y val="0.91975600272188196"/>
          <c:w val="0.7419724770642202"/>
          <c:h val="0.98148472181718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性器ヘルペスウイルス感染症（沖縄県定点あたり罹患報告数・過去5年分）</a:t>
            </a:r>
          </a:p>
        </c:rich>
      </c:tx>
      <c:layout>
        <c:manualLayout>
          <c:xMode val="edge"/>
          <c:yMode val="edge"/>
          <c:x val="0.24487346801794527"/>
          <c:y val="1.5432098765432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076026436705108E-2"/>
          <c:y val="7.7160726395900839E-2"/>
          <c:w val="0.9408931959234087"/>
          <c:h val="0.74074297340064799"/>
        </c:manualLayout>
      </c:layout>
      <c:lineChart>
        <c:grouping val="standard"/>
        <c:varyColors val="0"/>
        <c:ser>
          <c:idx val="3"/>
          <c:order val="0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9D7-4238-810D-34D7F2E8FCF8}"/>
            </c:ext>
          </c:extLst>
        </c:ser>
        <c:ser>
          <c:idx val="5"/>
          <c:order val="1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9D7-4238-810D-34D7F2E8FCF8}"/>
            </c:ext>
          </c:extLst>
        </c:ser>
        <c:ser>
          <c:idx val="6"/>
          <c:order val="2"/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9D7-4238-810D-34D7F2E8FCF8}"/>
            </c:ext>
          </c:extLst>
        </c:ser>
        <c:ser>
          <c:idx val="0"/>
          <c:order val="3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9D7-4238-810D-34D7F2E8FCF8}"/>
            </c:ext>
          </c:extLst>
        </c:ser>
        <c:ser>
          <c:idx val="1"/>
          <c:order val="4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99D7-4238-810D-34D7F2E8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21440"/>
        <c:axId val="1"/>
      </c:lineChart>
      <c:catAx>
        <c:axId val="6333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layout>
            <c:manualLayout>
              <c:xMode val="edge"/>
              <c:yMode val="edge"/>
              <c:x val="2.2919179734620022E-2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2144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494571773220748"/>
          <c:y val="0.92284242247496839"/>
          <c:w val="0.7503019480827865"/>
          <c:h val="0.984571141570266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年次別患者発生状況の推移</a:t>
            </a:r>
          </a:p>
        </c:rich>
      </c:tx>
      <c:layout>
        <c:manualLayout>
          <c:xMode val="edge"/>
          <c:yMode val="edge"/>
          <c:x val="0.40410158018546838"/>
          <c:y val="1.8518518518518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838386468063499E-2"/>
          <c:y val="0.14197573656845755"/>
          <c:w val="0.93606810261098095"/>
          <c:h val="0.68827367945143547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7F-411C-A49A-50620F4EBB5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B7F-411C-A49A-50620F4E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64168"/>
        <c:axId val="1"/>
      </c:lineChart>
      <c:catAx>
        <c:axId val="633564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2"/>
        <c:noMultiLvlLbl val="0"/>
      </c:catAx>
      <c:valAx>
        <c:axId val="1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人／定点</a:t>
                </a:r>
              </a:p>
            </c:rich>
          </c:tx>
          <c:layout>
            <c:manualLayout>
              <c:xMode val="edge"/>
              <c:yMode val="edge"/>
              <c:x val="6.0313630880579009E-3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64168"/>
        <c:crosses val="autoZero"/>
        <c:crossBetween val="between"/>
        <c:majorUnit val="0.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6489797339868102"/>
          <c:y val="1.5432098765432098E-2"/>
          <c:w val="0.96260605542521904"/>
          <c:h val="0.132716373416285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C-41D7-8A53-BF887E8C3044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C-41D7-8A53-BF887E8C3044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C-41D7-8A53-BF887E8C3044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FC-41D7-8A53-BF887E8C3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04056"/>
        <c:axId val="1"/>
      </c:lineChart>
      <c:catAx>
        <c:axId val="633304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0405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6-40FF-A7C1-F80A74B205B1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6-40FF-A7C1-F80A74B205B1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6-40FF-A7C1-F80A74B205B1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C6-40FF-A7C1-F80A74B2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06680"/>
        <c:axId val="1"/>
      </c:lineChart>
      <c:catAx>
        <c:axId val="633306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0668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7B2-921F-88750734AA54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7B2-921F-88750734AA54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7B2-921F-88750734AA54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C4-47B2-921F-88750734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20608"/>
        <c:axId val="1"/>
      </c:lineChart>
      <c:catAx>
        <c:axId val="6485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20608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性器クラミジア感染症（沖縄県・男女別報告数）</a:t>
            </a:r>
          </a:p>
        </c:rich>
      </c:tx>
      <c:layout>
        <c:manualLayout>
          <c:xMode val="edge"/>
          <c:yMode val="edge"/>
          <c:x val="0.3411769400384585"/>
          <c:y val="8.028752503498038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661078134463962"/>
          <c:w val="0.80653697729904172"/>
          <c:h val="0.43803085589911017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'保健所別（令和8年）'!$D$208:$O$208</c:f>
              <c:numCache>
                <c:formatCode>General</c:formatCode>
                <c:ptCount val="12"/>
                <c:pt idx="0">
                  <c:v>18</c:v>
                </c:pt>
                <c:pt idx="1">
                  <c:v>26</c:v>
                </c:pt>
                <c:pt idx="2">
                  <c:v>38</c:v>
                </c:pt>
                <c:pt idx="3">
                  <c:v>23</c:v>
                </c:pt>
                <c:pt idx="4">
                  <c:v>26</c:v>
                </c:pt>
                <c:pt idx="5">
                  <c:v>26</c:v>
                </c:pt>
                <c:pt idx="6">
                  <c:v>32</c:v>
                </c:pt>
                <c:pt idx="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7-4062-949D-4F8C6686721C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'保健所別（令和8年）'!$D$108:$O$108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  <c:pt idx="6">
                  <c:v>7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062-949D-4F8C6686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2400504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7-4062-949D-4F8C6686721C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77-4062-949D-4F8C6686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240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8.2788825708713015E-2"/>
              <c:y val="5.48203425791288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40050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28702490170375"/>
              <c:y val="4.7342496822043584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4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  <c:pt idx="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4-4218-A6B7-C5AEEBB6B09F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4-4218-A6B7-C5AEEBB6B09F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  <c:pt idx="7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4-4218-A6B7-C5AEEBB6B09F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  <c:pt idx="7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4-4218-A6B7-C5AEEBB6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7000"/>
        <c:axId val="1"/>
      </c:lineChart>
      <c:catAx>
        <c:axId val="648517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700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性器クラミジア感染症（沖縄県定点あたり報告数：過去5年分）</a:t>
            </a:r>
          </a:p>
        </c:rich>
      </c:tx>
      <c:layout>
        <c:manualLayout>
          <c:xMode val="edge"/>
          <c:yMode val="edge"/>
          <c:x val="0.2522878561748409"/>
          <c:y val="2.08334484505226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30638327071862E-2"/>
          <c:y val="0.1435188830562846"/>
          <c:w val="0.9359489072060192"/>
          <c:h val="0.67014116123169365"/>
        </c:manualLayout>
      </c:layout>
      <c:lineChart>
        <c:grouping val="standard"/>
        <c:varyColors val="0"/>
        <c:ser>
          <c:idx val="14"/>
          <c:order val="14"/>
          <c:tx>
            <c:strRef>
              <c:f>'総合（令和8年）'!$V$123</c:f>
              <c:strCache>
                <c:ptCount val="1"/>
                <c:pt idx="0">
                  <c:v>2022年</c:v>
                </c:pt>
              </c:strCache>
            </c:strRef>
          </c:tx>
          <c:marker>
            <c:symbol val="circle"/>
            <c:size val="5"/>
          </c:marker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'総合（令和8年）'!$W$123:$AH$123</c:f>
              <c:numCache>
                <c:formatCode>0.00_ </c:formatCode>
                <c:ptCount val="12"/>
                <c:pt idx="0">
                  <c:v>2.42</c:v>
                </c:pt>
                <c:pt idx="1">
                  <c:v>1.83</c:v>
                </c:pt>
                <c:pt idx="2">
                  <c:v>3.58</c:v>
                </c:pt>
                <c:pt idx="3">
                  <c:v>2.67</c:v>
                </c:pt>
                <c:pt idx="4">
                  <c:v>2.83</c:v>
                </c:pt>
                <c:pt idx="5">
                  <c:v>3.58</c:v>
                </c:pt>
                <c:pt idx="6">
                  <c:v>2.75</c:v>
                </c:pt>
                <c:pt idx="7">
                  <c:v>1.92</c:v>
                </c:pt>
                <c:pt idx="8">
                  <c:v>2.92</c:v>
                </c:pt>
                <c:pt idx="9">
                  <c:v>1.83</c:v>
                </c:pt>
                <c:pt idx="10">
                  <c:v>2.33</c:v>
                </c:pt>
                <c:pt idx="11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C-426B-995E-8F6499ECC528}"/>
            </c:ext>
          </c:extLst>
        </c:ser>
        <c:ser>
          <c:idx val="15"/>
          <c:order val="15"/>
          <c:tx>
            <c:strRef>
              <c:f>'総合（令和8年）'!$V$124</c:f>
              <c:strCache>
                <c:ptCount val="1"/>
                <c:pt idx="0">
                  <c:v>2023年</c:v>
                </c:pt>
              </c:strCache>
            </c:strRef>
          </c:tx>
          <c:marker>
            <c:symbol val="x"/>
            <c:size val="7"/>
          </c:marker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'総合（令和8年）'!$W$124:$AH$124</c:f>
              <c:numCache>
                <c:formatCode>0.00_ </c:formatCode>
                <c:ptCount val="12"/>
                <c:pt idx="0">
                  <c:v>2.42</c:v>
                </c:pt>
                <c:pt idx="1">
                  <c:v>3.08</c:v>
                </c:pt>
                <c:pt idx="2">
                  <c:v>3.17</c:v>
                </c:pt>
                <c:pt idx="3">
                  <c:v>3.17</c:v>
                </c:pt>
                <c:pt idx="4">
                  <c:v>2.75</c:v>
                </c:pt>
                <c:pt idx="5">
                  <c:v>2.5</c:v>
                </c:pt>
                <c:pt idx="6">
                  <c:v>2.42</c:v>
                </c:pt>
                <c:pt idx="7">
                  <c:v>2.25</c:v>
                </c:pt>
                <c:pt idx="8">
                  <c:v>3.25</c:v>
                </c:pt>
                <c:pt idx="9">
                  <c:v>2.67</c:v>
                </c:pt>
                <c:pt idx="10">
                  <c:v>3</c:v>
                </c:pt>
                <c:pt idx="11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9C-426B-995E-8F6499ECC528}"/>
            </c:ext>
          </c:extLst>
        </c:ser>
        <c:ser>
          <c:idx val="16"/>
          <c:order val="16"/>
          <c:tx>
            <c:strRef>
              <c:f>'総合（令和8年）'!$V$125</c:f>
              <c:strCache>
                <c:ptCount val="1"/>
                <c:pt idx="0">
                  <c:v>2024年</c:v>
                </c:pt>
              </c:strCache>
            </c:strRef>
          </c:tx>
          <c:marker>
            <c:symbol val="plus"/>
            <c:size val="7"/>
          </c:marker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'総合（令和8年）'!$W$125:$AH$125</c:f>
              <c:numCache>
                <c:formatCode>0.00_ </c:formatCode>
                <c:ptCount val="12"/>
                <c:pt idx="0">
                  <c:v>2.25</c:v>
                </c:pt>
                <c:pt idx="1">
                  <c:v>2.17</c:v>
                </c:pt>
                <c:pt idx="2">
                  <c:v>2.33</c:v>
                </c:pt>
                <c:pt idx="3">
                  <c:v>2.5</c:v>
                </c:pt>
                <c:pt idx="4">
                  <c:v>2.08</c:v>
                </c:pt>
                <c:pt idx="5">
                  <c:v>3.08</c:v>
                </c:pt>
                <c:pt idx="6">
                  <c:v>2.33</c:v>
                </c:pt>
                <c:pt idx="7">
                  <c:v>2.75</c:v>
                </c:pt>
                <c:pt idx="8">
                  <c:v>2.75</c:v>
                </c:pt>
                <c:pt idx="9">
                  <c:v>2.58</c:v>
                </c:pt>
                <c:pt idx="10">
                  <c:v>2.17</c:v>
                </c:pt>
                <c:pt idx="11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9C-426B-995E-8F6499ECC528}"/>
            </c:ext>
          </c:extLst>
        </c:ser>
        <c:ser>
          <c:idx val="17"/>
          <c:order val="17"/>
          <c:tx>
            <c:strRef>
              <c:f>'総合（令和8年）'!$V$126</c:f>
              <c:strCache>
                <c:ptCount val="1"/>
                <c:pt idx="0">
                  <c:v>2025年</c:v>
                </c:pt>
              </c:strCache>
            </c:strRef>
          </c:tx>
          <c:marker>
            <c:symbol val="square"/>
            <c:size val="5"/>
          </c:marker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'総合（令和8年）'!$W$126:$AH$126</c:f>
              <c:numCache>
                <c:formatCode>0.00_ </c:formatCode>
                <c:ptCount val="12"/>
                <c:pt idx="0">
                  <c:v>1.92</c:v>
                </c:pt>
                <c:pt idx="1">
                  <c:v>1.92</c:v>
                </c:pt>
                <c:pt idx="2">
                  <c:v>1.92</c:v>
                </c:pt>
                <c:pt idx="3">
                  <c:v>2.75</c:v>
                </c:pt>
                <c:pt idx="4">
                  <c:v>1.83</c:v>
                </c:pt>
                <c:pt idx="5">
                  <c:v>1.58</c:v>
                </c:pt>
                <c:pt idx="6">
                  <c:v>2.42</c:v>
                </c:pt>
                <c:pt idx="7">
                  <c:v>2.5</c:v>
                </c:pt>
                <c:pt idx="8">
                  <c:v>2.33</c:v>
                </c:pt>
                <c:pt idx="9">
                  <c:v>2.42</c:v>
                </c:pt>
                <c:pt idx="10">
                  <c:v>2.92</c:v>
                </c:pt>
                <c:pt idx="11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9C-426B-995E-8F6499ECC528}"/>
            </c:ext>
          </c:extLst>
        </c:ser>
        <c:ser>
          <c:idx val="18"/>
          <c:order val="18"/>
          <c:tx>
            <c:strRef>
              <c:f>'総合（令和8年）'!$V$127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B0BFD8"/>
              </a:solidFill>
            </a:ln>
          </c:spPr>
          <c:marker>
            <c:symbol val="diamond"/>
            <c:size val="6"/>
          </c:marker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'総合（令和8年）'!$W$127:$AH$127</c:f>
              <c:numCache>
                <c:formatCode>0.00_ 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3.25</c:v>
                </c:pt>
                <c:pt idx="7">
                  <c:v>1.5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9C-426B-995E-8F6499EC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31288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'総合（令和8年）'!$V$109</c15:sqref>
                        </c15:formulaRef>
                      </c:ext>
                    </c:extLst>
                    <c:strCache>
                      <c:ptCount val="1"/>
                      <c:pt idx="0">
                        <c:v>2008年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'総合（令和8年）'!$W$109:$AH$109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2.75</c:v>
                      </c:pt>
                      <c:pt idx="1">
                        <c:v>3.4166666666666665</c:v>
                      </c:pt>
                      <c:pt idx="2">
                        <c:v>2.3333333333333335</c:v>
                      </c:pt>
                      <c:pt idx="3">
                        <c:v>3.5</c:v>
                      </c:pt>
                      <c:pt idx="4">
                        <c:v>3.5833333333333335</c:v>
                      </c:pt>
                      <c:pt idx="5">
                        <c:v>2.5833333333333335</c:v>
                      </c:pt>
                      <c:pt idx="6">
                        <c:v>3.6666666666666665</c:v>
                      </c:pt>
                      <c:pt idx="7">
                        <c:v>3.1666666666666665</c:v>
                      </c:pt>
                      <c:pt idx="8">
                        <c:v>2.3333333333333335</c:v>
                      </c:pt>
                      <c:pt idx="9">
                        <c:v>3.0833333333333335</c:v>
                      </c:pt>
                      <c:pt idx="10">
                        <c:v>2.5833333333333335</c:v>
                      </c:pt>
                      <c:pt idx="11">
                        <c:v>2.25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5A6-48A7-9269-8E5AB2D1B1FA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'総合（令和8年）'!$W$110:$AH$110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2.5833333333333335</c:v>
                      </c:pt>
                      <c:pt idx="1">
                        <c:v>2.6666666666666665</c:v>
                      </c:pt>
                      <c:pt idx="2">
                        <c:v>1.8333333333333333</c:v>
                      </c:pt>
                      <c:pt idx="3">
                        <c:v>2.9166666666666665</c:v>
                      </c:pt>
                      <c:pt idx="4">
                        <c:v>2.8333333333333335</c:v>
                      </c:pt>
                      <c:pt idx="5">
                        <c:v>3.1666666666666665</c:v>
                      </c:pt>
                      <c:pt idx="6">
                        <c:v>3.25</c:v>
                      </c:pt>
                      <c:pt idx="7">
                        <c:v>3.3333333333333335</c:v>
                      </c:pt>
                      <c:pt idx="8">
                        <c:v>2.9166666666666665</c:v>
                      </c:pt>
                      <c:pt idx="9">
                        <c:v>3</c:v>
                      </c:pt>
                      <c:pt idx="10">
                        <c:v>1.6666666666666667</c:v>
                      </c:pt>
                      <c:pt idx="11">
                        <c:v>2.4166666666666665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5A6-48A7-9269-8E5AB2D1B1FA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>
                          <a:alpha val="99000"/>
                        </a:srgbClr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'総合（令和8年）'!$W$111:$AH$111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2.25</c:v>
                      </c:pt>
                      <c:pt idx="2">
                        <c:v>2.3333333333333335</c:v>
                      </c:pt>
                      <c:pt idx="3">
                        <c:v>2.75</c:v>
                      </c:pt>
                      <c:pt idx="4">
                        <c:v>2.1666666666666665</c:v>
                      </c:pt>
                      <c:pt idx="5">
                        <c:v>1.3333333333333333</c:v>
                      </c:pt>
                      <c:pt idx="6">
                        <c:v>1.9166666666666667</c:v>
                      </c:pt>
                      <c:pt idx="7">
                        <c:v>1.5833333333333333</c:v>
                      </c:pt>
                      <c:pt idx="8">
                        <c:v>2</c:v>
                      </c:pt>
                      <c:pt idx="9">
                        <c:v>3.1666666666666665</c:v>
                      </c:pt>
                      <c:pt idx="10">
                        <c:v>2.8333333333333335</c:v>
                      </c:pt>
                      <c:pt idx="11">
                        <c:v>1.0833333333333333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5A6-48A7-9269-8E5AB2D1B1FA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'総合（令和8年）'!$W$112:$AH$112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2.4166666666666665</c:v>
                      </c:pt>
                      <c:pt idx="1">
                        <c:v>2.5</c:v>
                      </c:pt>
                      <c:pt idx="2">
                        <c:v>1.25</c:v>
                      </c:pt>
                      <c:pt idx="3">
                        <c:v>2</c:v>
                      </c:pt>
                      <c:pt idx="4">
                        <c:v>2.8333333333333335</c:v>
                      </c:pt>
                      <c:pt idx="5">
                        <c:v>2.8333333333333335</c:v>
                      </c:pt>
                      <c:pt idx="6">
                        <c:v>1.1666666666666667</c:v>
                      </c:pt>
                      <c:pt idx="7">
                        <c:v>3.25</c:v>
                      </c:pt>
                      <c:pt idx="8">
                        <c:v>3</c:v>
                      </c:pt>
                      <c:pt idx="9">
                        <c:v>2.1666666666666665</c:v>
                      </c:pt>
                      <c:pt idx="10">
                        <c:v>1.75</c:v>
                      </c:pt>
                      <c:pt idx="11">
                        <c:v>2.0833333333333335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5A6-48A7-9269-8E5AB2D1B1FA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'総合（令和8年）'!$W$113:$AH$113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1.1666666666666667</c:v>
                      </c:pt>
                      <c:pt idx="1">
                        <c:v>1.8333333333333333</c:v>
                      </c:pt>
                      <c:pt idx="2">
                        <c:v>2.1666666666666665</c:v>
                      </c:pt>
                      <c:pt idx="3">
                        <c:v>1.75</c:v>
                      </c:pt>
                      <c:pt idx="4">
                        <c:v>1.5833333333333333</c:v>
                      </c:pt>
                      <c:pt idx="5">
                        <c:v>2.25</c:v>
                      </c:pt>
                      <c:pt idx="6">
                        <c:v>1.1666666666666667</c:v>
                      </c:pt>
                      <c:pt idx="7">
                        <c:v>1.5</c:v>
                      </c:pt>
                      <c:pt idx="8">
                        <c:v>2</c:v>
                      </c:pt>
                      <c:pt idx="9">
                        <c:v>1.8333333333333333</c:v>
                      </c:pt>
                      <c:pt idx="10">
                        <c:v>1.1666666666666667</c:v>
                      </c:pt>
                      <c:pt idx="11">
                        <c:v>1.4166666666666667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5A6-48A7-9269-8E5AB2D1B1F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'総合（令和8年）'!$W$114:$AH$114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1.4166666666666667</c:v>
                      </c:pt>
                      <c:pt idx="1">
                        <c:v>1.25</c:v>
                      </c:pt>
                      <c:pt idx="2">
                        <c:v>1.8333333333333333</c:v>
                      </c:pt>
                      <c:pt idx="3">
                        <c:v>1.5</c:v>
                      </c:pt>
                      <c:pt idx="4">
                        <c:v>1.75</c:v>
                      </c:pt>
                      <c:pt idx="5">
                        <c:v>1.1666666666666667</c:v>
                      </c:pt>
                      <c:pt idx="6">
                        <c:v>1.75</c:v>
                      </c:pt>
                      <c:pt idx="7">
                        <c:v>1.25</c:v>
                      </c:pt>
                      <c:pt idx="8">
                        <c:v>1.25</c:v>
                      </c:pt>
                      <c:pt idx="9">
                        <c:v>0.83333333333333337</c:v>
                      </c:pt>
                      <c:pt idx="10">
                        <c:v>1.4166666666666667</c:v>
                      </c:pt>
                      <c:pt idx="11">
                        <c:v>1.5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AE9C-426B-995E-8F6499ECC52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'総合（令和8年）'!$W$115:$AH$115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1.6666666666666667</c:v>
                      </c:pt>
                      <c:pt idx="1">
                        <c:v>0.5</c:v>
                      </c:pt>
                      <c:pt idx="2">
                        <c:v>1.3333333333333333</c:v>
                      </c:pt>
                      <c:pt idx="3">
                        <c:v>1</c:v>
                      </c:pt>
                      <c:pt idx="4">
                        <c:v>0.75</c:v>
                      </c:pt>
                      <c:pt idx="5">
                        <c:v>1.6666666666666667</c:v>
                      </c:pt>
                      <c:pt idx="6">
                        <c:v>0.66666666666666663</c:v>
                      </c:pt>
                      <c:pt idx="7">
                        <c:v>0.73</c:v>
                      </c:pt>
                      <c:pt idx="8">
                        <c:v>0.63636363636363635</c:v>
                      </c:pt>
                      <c:pt idx="9">
                        <c:v>0.73</c:v>
                      </c:pt>
                      <c:pt idx="10">
                        <c:v>0.91</c:v>
                      </c:pt>
                      <c:pt idx="11">
                        <c:v>0.36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9C-426B-995E-8F6499ECC52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'総合（令和8年）'!$W$116:$AH$116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0.82</c:v>
                      </c:pt>
                      <c:pt idx="1">
                        <c:v>0.73</c:v>
                      </c:pt>
                      <c:pt idx="2">
                        <c:v>1.73</c:v>
                      </c:pt>
                      <c:pt idx="3">
                        <c:v>1.33</c:v>
                      </c:pt>
                      <c:pt idx="4">
                        <c:v>1</c:v>
                      </c:pt>
                      <c:pt idx="5">
                        <c:v>0.92</c:v>
                      </c:pt>
                      <c:pt idx="6">
                        <c:v>2.08</c:v>
                      </c:pt>
                      <c:pt idx="7">
                        <c:v>1.33</c:v>
                      </c:pt>
                      <c:pt idx="8">
                        <c:v>1.17</c:v>
                      </c:pt>
                      <c:pt idx="9">
                        <c:v>1.33</c:v>
                      </c:pt>
                      <c:pt idx="10">
                        <c:v>0.83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9C-426B-995E-8F6499ECC52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'総合（令和8年）'!$W$117:$AH$117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1.17</c:v>
                      </c:pt>
                      <c:pt idx="1">
                        <c:v>0.25</c:v>
                      </c:pt>
                      <c:pt idx="2">
                        <c:v>0.75</c:v>
                      </c:pt>
                      <c:pt idx="3">
                        <c:v>1</c:v>
                      </c:pt>
                      <c:pt idx="4">
                        <c:v>0.83</c:v>
                      </c:pt>
                      <c:pt idx="5">
                        <c:v>1.25</c:v>
                      </c:pt>
                      <c:pt idx="6">
                        <c:v>1</c:v>
                      </c:pt>
                      <c:pt idx="7">
                        <c:v>0.67</c:v>
                      </c:pt>
                      <c:pt idx="8">
                        <c:v>0.92</c:v>
                      </c:pt>
                      <c:pt idx="9">
                        <c:v>1.18</c:v>
                      </c:pt>
                      <c:pt idx="10">
                        <c:v>0.73</c:v>
                      </c:pt>
                      <c:pt idx="11">
                        <c:v>1.45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9C-426B-995E-8F6499ECC52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'総合（令和8年）'!$W$118:$AH$118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0.91</c:v>
                      </c:pt>
                      <c:pt idx="1">
                        <c:v>1.25</c:v>
                      </c:pt>
                      <c:pt idx="2">
                        <c:v>1.42</c:v>
                      </c:pt>
                      <c:pt idx="3">
                        <c:v>1.4</c:v>
                      </c:pt>
                      <c:pt idx="4">
                        <c:v>0.7</c:v>
                      </c:pt>
                      <c:pt idx="5">
                        <c:v>0.83</c:v>
                      </c:pt>
                      <c:pt idx="6">
                        <c:v>2.17</c:v>
                      </c:pt>
                      <c:pt idx="7">
                        <c:v>2.42</c:v>
                      </c:pt>
                      <c:pt idx="8">
                        <c:v>1.58</c:v>
                      </c:pt>
                      <c:pt idx="9">
                        <c:v>1.17</c:v>
                      </c:pt>
                      <c:pt idx="10">
                        <c:v>1.33</c:v>
                      </c:pt>
                      <c:pt idx="11">
                        <c:v>0.75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9C-426B-995E-8F6499ECC52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'総合（令和8年）'!$W$119:$AH$119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1.25</c:v>
                      </c:pt>
                      <c:pt idx="1">
                        <c:v>2.08</c:v>
                      </c:pt>
                      <c:pt idx="2">
                        <c:v>2</c:v>
                      </c:pt>
                      <c:pt idx="3">
                        <c:v>2.17</c:v>
                      </c:pt>
                      <c:pt idx="4">
                        <c:v>1.67</c:v>
                      </c:pt>
                      <c:pt idx="5">
                        <c:v>1.17</c:v>
                      </c:pt>
                      <c:pt idx="6">
                        <c:v>1.67</c:v>
                      </c:pt>
                      <c:pt idx="7">
                        <c:v>2</c:v>
                      </c:pt>
                      <c:pt idx="8">
                        <c:v>1.17</c:v>
                      </c:pt>
                      <c:pt idx="9">
                        <c:v>1.42</c:v>
                      </c:pt>
                      <c:pt idx="10">
                        <c:v>1.33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9C-426B-995E-8F6499ECC528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'総合（令和8年）'!$W$120:$AH$120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1.75</c:v>
                      </c:pt>
                      <c:pt idx="1">
                        <c:v>1.75</c:v>
                      </c:pt>
                      <c:pt idx="2">
                        <c:v>2.08</c:v>
                      </c:pt>
                      <c:pt idx="3">
                        <c:v>1.08</c:v>
                      </c:pt>
                      <c:pt idx="4">
                        <c:v>2.67</c:v>
                      </c:pt>
                      <c:pt idx="5">
                        <c:v>1.25</c:v>
                      </c:pt>
                      <c:pt idx="6">
                        <c:v>1.5</c:v>
                      </c:pt>
                      <c:pt idx="7">
                        <c:v>1.33</c:v>
                      </c:pt>
                      <c:pt idx="8">
                        <c:v>2</c:v>
                      </c:pt>
                      <c:pt idx="9">
                        <c:v>1.75</c:v>
                      </c:pt>
                      <c:pt idx="10">
                        <c:v>2.42</c:v>
                      </c:pt>
                      <c:pt idx="11">
                        <c:v>1.92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9C-426B-995E-8F6499ECC52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'総合（令和8年）'!$W$121:$AH$121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1.92</c:v>
                      </c:pt>
                      <c:pt idx="1">
                        <c:v>1.83</c:v>
                      </c:pt>
                      <c:pt idx="2">
                        <c:v>1.92</c:v>
                      </c:pt>
                      <c:pt idx="3">
                        <c:v>1.36</c:v>
                      </c:pt>
                      <c:pt idx="4">
                        <c:v>1.55</c:v>
                      </c:pt>
                      <c:pt idx="5">
                        <c:v>1.0900000000000001</c:v>
                      </c:pt>
                      <c:pt idx="6">
                        <c:v>2.75</c:v>
                      </c:pt>
                      <c:pt idx="7">
                        <c:v>1.67</c:v>
                      </c:pt>
                      <c:pt idx="8">
                        <c:v>2.42</c:v>
                      </c:pt>
                      <c:pt idx="9">
                        <c:v>2.75</c:v>
                      </c:pt>
                      <c:pt idx="10">
                        <c:v>3.58</c:v>
                      </c:pt>
                      <c:pt idx="11">
                        <c:v>1.83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E9C-426B-995E-8F6499ECC52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'総合（令和8年）'!$W$122:$AH$122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2.67</c:v>
                      </c:pt>
                      <c:pt idx="1">
                        <c:v>2.17</c:v>
                      </c:pt>
                      <c:pt idx="2">
                        <c:v>2.92</c:v>
                      </c:pt>
                      <c:pt idx="3">
                        <c:v>2.17</c:v>
                      </c:pt>
                      <c:pt idx="4">
                        <c:v>4</c:v>
                      </c:pt>
                      <c:pt idx="5">
                        <c:v>3.92</c:v>
                      </c:pt>
                      <c:pt idx="6">
                        <c:v>2.58</c:v>
                      </c:pt>
                      <c:pt idx="7">
                        <c:v>1.5</c:v>
                      </c:pt>
                      <c:pt idx="8">
                        <c:v>2.33</c:v>
                      </c:pt>
                      <c:pt idx="9">
                        <c:v>2.92</c:v>
                      </c:pt>
                      <c:pt idx="10">
                        <c:v>3.5</c:v>
                      </c:pt>
                      <c:pt idx="11">
                        <c:v>3.42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E9C-426B-995E-8F6499ECC528}"/>
                  </c:ext>
                </c:extLst>
              </c15:ser>
            </c15:filteredLineSeries>
          </c:ext>
        </c:extLst>
      </c:lineChart>
      <c:catAx>
        <c:axId val="633131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786492374727669E-2"/>
              <c:y val="4.398139706220933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31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267987579983873"/>
          <c:y val="0.90856785007137264"/>
          <c:w val="0.57939917042538625"/>
          <c:h val="7.677651905252316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  定点あたり報告数の年次推移</a:t>
            </a:r>
          </a:p>
        </c:rich>
      </c:tx>
      <c:layout>
        <c:manualLayout>
          <c:xMode val="edge"/>
          <c:yMode val="edge"/>
          <c:x val="0.31634030039438787"/>
          <c:y val="2.430556320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48331065946603E-2"/>
          <c:y val="0.15972276381688036"/>
          <c:w val="0.92116378777260177"/>
          <c:h val="0.67824292796733743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年次別!$E$195:$E$338</c:f>
              <c:numCache>
                <c:formatCode>General</c:formatCode>
                <c:ptCount val="144"/>
                <c:pt idx="0">
                  <c:v>0.82</c:v>
                </c:pt>
                <c:pt idx="1">
                  <c:v>0.73</c:v>
                </c:pt>
                <c:pt idx="2">
                  <c:v>1.73</c:v>
                </c:pt>
                <c:pt idx="3">
                  <c:v>1.33</c:v>
                </c:pt>
                <c:pt idx="4">
                  <c:v>1</c:v>
                </c:pt>
                <c:pt idx="5">
                  <c:v>0.92</c:v>
                </c:pt>
                <c:pt idx="6">
                  <c:v>2.08</c:v>
                </c:pt>
                <c:pt idx="7">
                  <c:v>1.33</c:v>
                </c:pt>
                <c:pt idx="8">
                  <c:v>1.17</c:v>
                </c:pt>
                <c:pt idx="9">
                  <c:v>1.33</c:v>
                </c:pt>
                <c:pt idx="10">
                  <c:v>0.83</c:v>
                </c:pt>
                <c:pt idx="11">
                  <c:v>1.08</c:v>
                </c:pt>
                <c:pt idx="12">
                  <c:v>1.17</c:v>
                </c:pt>
                <c:pt idx="13">
                  <c:v>0.25</c:v>
                </c:pt>
                <c:pt idx="14">
                  <c:v>0.75</c:v>
                </c:pt>
                <c:pt idx="15">
                  <c:v>1</c:v>
                </c:pt>
                <c:pt idx="16">
                  <c:v>0.83</c:v>
                </c:pt>
                <c:pt idx="17">
                  <c:v>1.25</c:v>
                </c:pt>
                <c:pt idx="18">
                  <c:v>1</c:v>
                </c:pt>
                <c:pt idx="19">
                  <c:v>0.67</c:v>
                </c:pt>
                <c:pt idx="20">
                  <c:v>0.92</c:v>
                </c:pt>
                <c:pt idx="21">
                  <c:v>1.18</c:v>
                </c:pt>
                <c:pt idx="22">
                  <c:v>0.73</c:v>
                </c:pt>
                <c:pt idx="23">
                  <c:v>1.45</c:v>
                </c:pt>
                <c:pt idx="24">
                  <c:v>0.91</c:v>
                </c:pt>
                <c:pt idx="25">
                  <c:v>1.25</c:v>
                </c:pt>
                <c:pt idx="26">
                  <c:v>1.42</c:v>
                </c:pt>
                <c:pt idx="27">
                  <c:v>1.4</c:v>
                </c:pt>
                <c:pt idx="28">
                  <c:v>0.7</c:v>
                </c:pt>
                <c:pt idx="29">
                  <c:v>0.83</c:v>
                </c:pt>
                <c:pt idx="30">
                  <c:v>2.17</c:v>
                </c:pt>
                <c:pt idx="31">
                  <c:v>2.42</c:v>
                </c:pt>
                <c:pt idx="32">
                  <c:v>1.58</c:v>
                </c:pt>
                <c:pt idx="33">
                  <c:v>1.17</c:v>
                </c:pt>
                <c:pt idx="34">
                  <c:v>1.33</c:v>
                </c:pt>
                <c:pt idx="35">
                  <c:v>0.75</c:v>
                </c:pt>
                <c:pt idx="36">
                  <c:v>1.25</c:v>
                </c:pt>
                <c:pt idx="37">
                  <c:v>2.08</c:v>
                </c:pt>
                <c:pt idx="38">
                  <c:v>2</c:v>
                </c:pt>
                <c:pt idx="39">
                  <c:v>2.17</c:v>
                </c:pt>
                <c:pt idx="40">
                  <c:v>1.67</c:v>
                </c:pt>
                <c:pt idx="41">
                  <c:v>1.17</c:v>
                </c:pt>
                <c:pt idx="42">
                  <c:v>1.67</c:v>
                </c:pt>
                <c:pt idx="43">
                  <c:v>2</c:v>
                </c:pt>
                <c:pt idx="44">
                  <c:v>1.17</c:v>
                </c:pt>
                <c:pt idx="45">
                  <c:v>1.42</c:v>
                </c:pt>
                <c:pt idx="46">
                  <c:v>1.33</c:v>
                </c:pt>
                <c:pt idx="47" formatCode="0.00">
                  <c:v>1.08</c:v>
                </c:pt>
                <c:pt idx="48" formatCode="0.00">
                  <c:v>1.75</c:v>
                </c:pt>
                <c:pt idx="49" formatCode="0.00">
                  <c:v>1.75</c:v>
                </c:pt>
                <c:pt idx="50" formatCode="0.00">
                  <c:v>2.08</c:v>
                </c:pt>
                <c:pt idx="51" formatCode="0.00">
                  <c:v>1.08</c:v>
                </c:pt>
                <c:pt idx="52" formatCode="0.00">
                  <c:v>2.67</c:v>
                </c:pt>
                <c:pt idx="53" formatCode="0.00">
                  <c:v>1.25</c:v>
                </c:pt>
                <c:pt idx="54" formatCode="0.00">
                  <c:v>1.5</c:v>
                </c:pt>
                <c:pt idx="55" formatCode="0.00">
                  <c:v>1.33</c:v>
                </c:pt>
                <c:pt idx="56" formatCode="0.00">
                  <c:v>2</c:v>
                </c:pt>
                <c:pt idx="57" formatCode="0.00">
                  <c:v>1.75</c:v>
                </c:pt>
                <c:pt idx="58" formatCode="0.00">
                  <c:v>2.42</c:v>
                </c:pt>
                <c:pt idx="59" formatCode="0.00">
                  <c:v>1.92</c:v>
                </c:pt>
                <c:pt idx="60" formatCode="0.00">
                  <c:v>1.92</c:v>
                </c:pt>
                <c:pt idx="61" formatCode="0.00">
                  <c:v>1.83</c:v>
                </c:pt>
                <c:pt idx="62" formatCode="0.00">
                  <c:v>1.92</c:v>
                </c:pt>
                <c:pt idx="63" formatCode="0.00">
                  <c:v>1.36</c:v>
                </c:pt>
                <c:pt idx="64" formatCode="0.00">
                  <c:v>1.55</c:v>
                </c:pt>
                <c:pt idx="65" formatCode="0.00">
                  <c:v>1.0900000000000001</c:v>
                </c:pt>
                <c:pt idx="66" formatCode="0.00">
                  <c:v>2.75</c:v>
                </c:pt>
                <c:pt idx="67" formatCode="0.00">
                  <c:v>1.67</c:v>
                </c:pt>
                <c:pt idx="68" formatCode="0.00">
                  <c:v>2.42</c:v>
                </c:pt>
                <c:pt idx="69" formatCode="0.00">
                  <c:v>2.75</c:v>
                </c:pt>
                <c:pt idx="70" formatCode="0.00">
                  <c:v>3.58</c:v>
                </c:pt>
                <c:pt idx="71" formatCode="0.00">
                  <c:v>1.83</c:v>
                </c:pt>
                <c:pt idx="72" formatCode="0.00">
                  <c:v>2.67</c:v>
                </c:pt>
                <c:pt idx="73" formatCode="0.00">
                  <c:v>2.17</c:v>
                </c:pt>
                <c:pt idx="74" formatCode="0.00">
                  <c:v>2.92</c:v>
                </c:pt>
                <c:pt idx="75" formatCode="0.00">
                  <c:v>2.17</c:v>
                </c:pt>
                <c:pt idx="76" formatCode="0.00">
                  <c:v>4</c:v>
                </c:pt>
                <c:pt idx="77" formatCode="0.00">
                  <c:v>3.92</c:v>
                </c:pt>
                <c:pt idx="78" formatCode="0.00">
                  <c:v>2.58</c:v>
                </c:pt>
                <c:pt idx="79" formatCode="0.00">
                  <c:v>1.5</c:v>
                </c:pt>
                <c:pt idx="80" formatCode="0.00">
                  <c:v>2.33</c:v>
                </c:pt>
                <c:pt idx="81" formatCode="0.00">
                  <c:v>2.92</c:v>
                </c:pt>
                <c:pt idx="82" formatCode="0.00">
                  <c:v>3.5</c:v>
                </c:pt>
                <c:pt idx="83" formatCode="0.00">
                  <c:v>3.42</c:v>
                </c:pt>
                <c:pt idx="84" formatCode="0.00">
                  <c:v>2.42</c:v>
                </c:pt>
                <c:pt idx="85" formatCode="0.00">
                  <c:v>1.83</c:v>
                </c:pt>
                <c:pt idx="86" formatCode="0.00">
                  <c:v>3.58</c:v>
                </c:pt>
                <c:pt idx="87" formatCode="0.00">
                  <c:v>2.67</c:v>
                </c:pt>
                <c:pt idx="88" formatCode="0.00">
                  <c:v>2.83</c:v>
                </c:pt>
                <c:pt idx="89" formatCode="0.00">
                  <c:v>3.58</c:v>
                </c:pt>
                <c:pt idx="90" formatCode="0.00">
                  <c:v>2.75</c:v>
                </c:pt>
                <c:pt idx="91" formatCode="0.00">
                  <c:v>1.92</c:v>
                </c:pt>
                <c:pt idx="92" formatCode="0.00">
                  <c:v>2.92</c:v>
                </c:pt>
                <c:pt idx="93" formatCode="0.00">
                  <c:v>1.83</c:v>
                </c:pt>
                <c:pt idx="94" formatCode="0.00">
                  <c:v>2.33</c:v>
                </c:pt>
                <c:pt idx="95" formatCode="0.00">
                  <c:v>3.42</c:v>
                </c:pt>
                <c:pt idx="96" formatCode="0.00">
                  <c:v>2.42</c:v>
                </c:pt>
                <c:pt idx="97" formatCode="0.00">
                  <c:v>3.08</c:v>
                </c:pt>
                <c:pt idx="98" formatCode="0.00">
                  <c:v>3.17</c:v>
                </c:pt>
                <c:pt idx="99" formatCode="0.00">
                  <c:v>3.17</c:v>
                </c:pt>
                <c:pt idx="100" formatCode="0.00">
                  <c:v>2.75</c:v>
                </c:pt>
                <c:pt idx="101" formatCode="0.00">
                  <c:v>2.5</c:v>
                </c:pt>
                <c:pt idx="102" formatCode="0.00">
                  <c:v>2.42</c:v>
                </c:pt>
                <c:pt idx="103" formatCode="0.00">
                  <c:v>2.25</c:v>
                </c:pt>
                <c:pt idx="104" formatCode="0.00">
                  <c:v>3.25</c:v>
                </c:pt>
                <c:pt idx="105" formatCode="0.00">
                  <c:v>2.67</c:v>
                </c:pt>
                <c:pt idx="106" formatCode="0.00">
                  <c:v>3</c:v>
                </c:pt>
                <c:pt idx="107" formatCode="0.00">
                  <c:v>2.67</c:v>
                </c:pt>
                <c:pt idx="108" formatCode="0.00">
                  <c:v>2.25</c:v>
                </c:pt>
                <c:pt idx="109" formatCode="0.00">
                  <c:v>2.17</c:v>
                </c:pt>
                <c:pt idx="110" formatCode="0.00">
                  <c:v>2.33</c:v>
                </c:pt>
                <c:pt idx="111" formatCode="0.00">
                  <c:v>2.5</c:v>
                </c:pt>
                <c:pt idx="112" formatCode="0.00">
                  <c:v>2.08</c:v>
                </c:pt>
                <c:pt idx="113" formatCode="0.00">
                  <c:v>3.08</c:v>
                </c:pt>
                <c:pt idx="114" formatCode="0.00">
                  <c:v>2.33</c:v>
                </c:pt>
                <c:pt idx="115" formatCode="0.00">
                  <c:v>2.75</c:v>
                </c:pt>
                <c:pt idx="116" formatCode="0.00">
                  <c:v>2.75</c:v>
                </c:pt>
                <c:pt idx="117" formatCode="0.00">
                  <c:v>2.58</c:v>
                </c:pt>
                <c:pt idx="118" formatCode="0.00">
                  <c:v>2.17</c:v>
                </c:pt>
                <c:pt idx="119" formatCode="0.00">
                  <c:v>1.58</c:v>
                </c:pt>
                <c:pt idx="120" formatCode="0.00">
                  <c:v>1.92</c:v>
                </c:pt>
                <c:pt idx="121" formatCode="0.00">
                  <c:v>1.92</c:v>
                </c:pt>
                <c:pt idx="122" formatCode="0.00">
                  <c:v>1.92</c:v>
                </c:pt>
                <c:pt idx="123" formatCode="0.00">
                  <c:v>2.75</c:v>
                </c:pt>
                <c:pt idx="124" formatCode="0.00">
                  <c:v>1.83</c:v>
                </c:pt>
                <c:pt idx="125" formatCode="0.00">
                  <c:v>1.58</c:v>
                </c:pt>
                <c:pt idx="126" formatCode="0.00">
                  <c:v>2.42</c:v>
                </c:pt>
                <c:pt idx="127" formatCode="0.00">
                  <c:v>2.5</c:v>
                </c:pt>
                <c:pt idx="128" formatCode="0.00">
                  <c:v>2.33</c:v>
                </c:pt>
                <c:pt idx="129" formatCode="0.00">
                  <c:v>2.42</c:v>
                </c:pt>
                <c:pt idx="130" formatCode="0.00">
                  <c:v>2.92</c:v>
                </c:pt>
                <c:pt idx="131" formatCode="0.00">
                  <c:v>2.92</c:v>
                </c:pt>
                <c:pt idx="132" formatCode="0.00">
                  <c:v>1.5</c:v>
                </c:pt>
                <c:pt idx="133" formatCode="0.00">
                  <c:v>2.25</c:v>
                </c:pt>
                <c:pt idx="134" formatCode="0.00">
                  <c:v>3.58</c:v>
                </c:pt>
                <c:pt idx="135" formatCode="0.00">
                  <c:v>2</c:v>
                </c:pt>
                <c:pt idx="136" formatCode="0.00">
                  <c:v>2.58</c:v>
                </c:pt>
                <c:pt idx="137" formatCode="0.00">
                  <c:v>2.33</c:v>
                </c:pt>
                <c:pt idx="138" formatCode="0.00">
                  <c:v>3.25</c:v>
                </c:pt>
                <c:pt idx="139" formatCode="0.00">
                  <c:v>1.5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E-4C2A-B715-4FD377B84B2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年次別!$F$195:$F$338</c:f>
              <c:numCache>
                <c:formatCode>General</c:formatCode>
                <c:ptCount val="144"/>
                <c:pt idx="0">
                  <c:v>2.11</c:v>
                </c:pt>
                <c:pt idx="1">
                  <c:v>1.92</c:v>
                </c:pt>
                <c:pt idx="2">
                  <c:v>2.02</c:v>
                </c:pt>
                <c:pt idx="3">
                  <c:v>1.93</c:v>
                </c:pt>
                <c:pt idx="4">
                  <c:v>2.0099999999999998</c:v>
                </c:pt>
                <c:pt idx="5">
                  <c:v>2.09</c:v>
                </c:pt>
                <c:pt idx="6">
                  <c:v>2.2200000000000002</c:v>
                </c:pt>
                <c:pt idx="7">
                  <c:v>2.09</c:v>
                </c:pt>
                <c:pt idx="8">
                  <c:v>2.0299999999999998</c:v>
                </c:pt>
                <c:pt idx="9">
                  <c:v>2.23</c:v>
                </c:pt>
                <c:pt idx="10">
                  <c:v>2.02</c:v>
                </c:pt>
                <c:pt idx="11">
                  <c:v>1.99</c:v>
                </c:pt>
                <c:pt idx="12">
                  <c:v>2</c:v>
                </c:pt>
                <c:pt idx="13">
                  <c:v>1.95</c:v>
                </c:pt>
                <c:pt idx="14">
                  <c:v>2.0299999999999998</c:v>
                </c:pt>
                <c:pt idx="15">
                  <c:v>1.86</c:v>
                </c:pt>
                <c:pt idx="16">
                  <c:v>1.98</c:v>
                </c:pt>
                <c:pt idx="17">
                  <c:v>2.1800000000000002</c:v>
                </c:pt>
                <c:pt idx="18">
                  <c:v>2.13</c:v>
                </c:pt>
                <c:pt idx="19">
                  <c:v>2.19</c:v>
                </c:pt>
                <c:pt idx="20">
                  <c:v>2.2000000000000002</c:v>
                </c:pt>
                <c:pt idx="21">
                  <c:v>2.12</c:v>
                </c:pt>
                <c:pt idx="22">
                  <c:v>1.99</c:v>
                </c:pt>
                <c:pt idx="23">
                  <c:v>1.96</c:v>
                </c:pt>
                <c:pt idx="24">
                  <c:v>1.88</c:v>
                </c:pt>
                <c:pt idx="25">
                  <c:v>1.89</c:v>
                </c:pt>
                <c:pt idx="26">
                  <c:v>1.97</c:v>
                </c:pt>
                <c:pt idx="27">
                  <c:v>1.9</c:v>
                </c:pt>
                <c:pt idx="28">
                  <c:v>2.2200000000000002</c:v>
                </c:pt>
                <c:pt idx="29">
                  <c:v>2.21</c:v>
                </c:pt>
                <c:pt idx="30">
                  <c:v>2.19</c:v>
                </c:pt>
                <c:pt idx="31">
                  <c:v>2.16</c:v>
                </c:pt>
                <c:pt idx="32">
                  <c:v>2.27</c:v>
                </c:pt>
                <c:pt idx="33">
                  <c:v>2.2799999999999998</c:v>
                </c:pt>
                <c:pt idx="34">
                  <c:v>2.0099999999999998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1.87</c:v>
                </c:pt>
                <c:pt idx="38">
                  <c:v>2.08</c:v>
                </c:pt>
                <c:pt idx="39">
                  <c:v>1.88</c:v>
                </c:pt>
                <c:pt idx="40">
                  <c:v>2.2400000000000002</c:v>
                </c:pt>
                <c:pt idx="41">
                  <c:v>2.2400000000000002</c:v>
                </c:pt>
                <c:pt idx="42">
                  <c:v>2.21</c:v>
                </c:pt>
                <c:pt idx="43">
                  <c:v>2.31</c:v>
                </c:pt>
                <c:pt idx="44">
                  <c:v>2.2000000000000002</c:v>
                </c:pt>
                <c:pt idx="45">
                  <c:v>2.37</c:v>
                </c:pt>
                <c:pt idx="46">
                  <c:v>2.3199999999999998</c:v>
                </c:pt>
                <c:pt idx="47" formatCode="0.00">
                  <c:v>2.08</c:v>
                </c:pt>
                <c:pt idx="48" formatCode="0.00">
                  <c:v>2.21</c:v>
                </c:pt>
                <c:pt idx="49" formatCode="0.00">
                  <c:v>2.0499999999999998</c:v>
                </c:pt>
                <c:pt idx="50" formatCode="0.00">
                  <c:v>2.27</c:v>
                </c:pt>
                <c:pt idx="51" formatCode="0.00">
                  <c:v>2.17</c:v>
                </c:pt>
                <c:pt idx="52" formatCode="0.00">
                  <c:v>2.2400000000000002</c:v>
                </c:pt>
                <c:pt idx="53" formatCode="0.00">
                  <c:v>2.3199999999999998</c:v>
                </c:pt>
                <c:pt idx="54" formatCode="0.00">
                  <c:v>2.4500000000000002</c:v>
                </c:pt>
                <c:pt idx="55" formatCode="0.00">
                  <c:v>2.39</c:v>
                </c:pt>
                <c:pt idx="56" formatCode="0.00">
                  <c:v>2.39</c:v>
                </c:pt>
                <c:pt idx="57" formatCode="0.00">
                  <c:v>2.57</c:v>
                </c:pt>
                <c:pt idx="58" formatCode="0.00">
                  <c:v>2.27</c:v>
                </c:pt>
                <c:pt idx="59" formatCode="0.00">
                  <c:v>2.33</c:v>
                </c:pt>
                <c:pt idx="60" formatCode="0.00">
                  <c:v>2.4700000000000002</c:v>
                </c:pt>
                <c:pt idx="61" formatCode="0.00">
                  <c:v>2.36</c:v>
                </c:pt>
                <c:pt idx="62" formatCode="0.00">
                  <c:v>2.4500000000000002</c:v>
                </c:pt>
                <c:pt idx="63" formatCode="0.00">
                  <c:v>2.2400000000000002</c:v>
                </c:pt>
                <c:pt idx="64" formatCode="0.00">
                  <c:v>2.2200000000000002</c:v>
                </c:pt>
                <c:pt idx="65" formatCode="0.00">
                  <c:v>2.37</c:v>
                </c:pt>
                <c:pt idx="66" formatCode="0.00">
                  <c:v>2.48</c:v>
                </c:pt>
                <c:pt idx="67" formatCode="0.00">
                  <c:v>2.4900000000000002</c:v>
                </c:pt>
                <c:pt idx="68" formatCode="0.00">
                  <c:v>2.48</c:v>
                </c:pt>
                <c:pt idx="69" formatCode="0.00">
                  <c:v>2.69</c:v>
                </c:pt>
                <c:pt idx="70" formatCode="0.00">
                  <c:v>2.2799999999999998</c:v>
                </c:pt>
                <c:pt idx="71" formatCode="0.00">
                  <c:v>2.36</c:v>
                </c:pt>
                <c:pt idx="72" formatCode="0.00">
                  <c:v>2.4</c:v>
                </c:pt>
                <c:pt idx="73" formatCode="0.00">
                  <c:v>2.33</c:v>
                </c:pt>
                <c:pt idx="74" formatCode="0.00">
                  <c:v>2.56</c:v>
                </c:pt>
                <c:pt idx="75" formatCode="0.00">
                  <c:v>2.42</c:v>
                </c:pt>
                <c:pt idx="76" formatCode="0.00">
                  <c:v>2.52</c:v>
                </c:pt>
                <c:pt idx="77" formatCode="0.00">
                  <c:v>2.68</c:v>
                </c:pt>
                <c:pt idx="78" formatCode="0.00">
                  <c:v>2.75</c:v>
                </c:pt>
                <c:pt idx="79" formatCode="0.00">
                  <c:v>2.6</c:v>
                </c:pt>
                <c:pt idx="80" formatCode="0.00">
                  <c:v>2.6</c:v>
                </c:pt>
                <c:pt idx="81" formatCode="0.00">
                  <c:v>2.62</c:v>
                </c:pt>
                <c:pt idx="82" formatCode="0.00">
                  <c:v>2.5299999999999998</c:v>
                </c:pt>
                <c:pt idx="83" formatCode="0.00">
                  <c:v>2.5</c:v>
                </c:pt>
                <c:pt idx="84" formatCode="0.00">
                  <c:v>2.4300000000000002</c:v>
                </c:pt>
                <c:pt idx="85" formatCode="0.00">
                  <c:v>2.2400000000000002</c:v>
                </c:pt>
                <c:pt idx="86" formatCode="0.00">
                  <c:v>2.5</c:v>
                </c:pt>
                <c:pt idx="87" formatCode="0.00">
                  <c:v>2.38</c:v>
                </c:pt>
                <c:pt idx="88" formatCode="0.00">
                  <c:v>2.58</c:v>
                </c:pt>
                <c:pt idx="89" formatCode="0.00">
                  <c:v>2.83</c:v>
                </c:pt>
                <c:pt idx="90" formatCode="0.00">
                  <c:v>2.66</c:v>
                </c:pt>
                <c:pt idx="91" formatCode="0.00">
                  <c:v>2.57</c:v>
                </c:pt>
                <c:pt idx="92" formatCode="0.00">
                  <c:v>2.6</c:v>
                </c:pt>
                <c:pt idx="93" formatCode="0.00">
                  <c:v>2.76</c:v>
                </c:pt>
                <c:pt idx="94" formatCode="0.00">
                  <c:v>2.68</c:v>
                </c:pt>
                <c:pt idx="95" formatCode="0.00">
                  <c:v>2.4</c:v>
                </c:pt>
                <c:pt idx="96" formatCode="0.00">
                  <c:v>2.5099999999999998</c:v>
                </c:pt>
                <c:pt idx="97" formatCode="0.00">
                  <c:v>2.42</c:v>
                </c:pt>
                <c:pt idx="98" formatCode="0.00">
                  <c:v>2.66</c:v>
                </c:pt>
                <c:pt idx="99" formatCode="0.00">
                  <c:v>2.57</c:v>
                </c:pt>
                <c:pt idx="100" formatCode="0.00">
                  <c:v>2.76</c:v>
                </c:pt>
                <c:pt idx="101" formatCode="0.00">
                  <c:v>2.91</c:v>
                </c:pt>
                <c:pt idx="102" formatCode="0.00">
                  <c:v>2.66</c:v>
                </c:pt>
                <c:pt idx="103" formatCode="0.00">
                  <c:v>2.68</c:v>
                </c:pt>
                <c:pt idx="104" formatCode="0.00">
                  <c:v>2.78</c:v>
                </c:pt>
                <c:pt idx="105" formatCode="0.00">
                  <c:v>2.69</c:v>
                </c:pt>
                <c:pt idx="106" formatCode="0.00">
                  <c:v>2.59</c:v>
                </c:pt>
                <c:pt idx="107" formatCode="0.00">
                  <c:v>2.5099999999999998</c:v>
                </c:pt>
                <c:pt idx="108" formatCode="0.00">
                  <c:v>2.57</c:v>
                </c:pt>
                <c:pt idx="109" formatCode="0.00">
                  <c:v>2.4</c:v>
                </c:pt>
                <c:pt idx="110" formatCode="0.00">
                  <c:v>2.52</c:v>
                </c:pt>
                <c:pt idx="111" formatCode="0.00">
                  <c:v>2.5</c:v>
                </c:pt>
                <c:pt idx="112" formatCode="0.00">
                  <c:v>2.58</c:v>
                </c:pt>
                <c:pt idx="113" formatCode="0.00">
                  <c:v>2.57</c:v>
                </c:pt>
                <c:pt idx="114" formatCode="0.00">
                  <c:v>2.73</c:v>
                </c:pt>
                <c:pt idx="115" formatCode="0.00">
                  <c:v>2.57</c:v>
                </c:pt>
                <c:pt idx="116" formatCode="0.00">
                  <c:v>2.64</c:v>
                </c:pt>
                <c:pt idx="117" formatCode="0.00">
                  <c:v>2.74</c:v>
                </c:pt>
                <c:pt idx="118" formatCode="0.00">
                  <c:v>2.39</c:v>
                </c:pt>
                <c:pt idx="119" formatCode="0.00">
                  <c:v>2.13</c:v>
                </c:pt>
                <c:pt idx="120" formatCode="0.00">
                  <c:v>2.2799999999999998</c:v>
                </c:pt>
                <c:pt idx="121" formatCode="0.00">
                  <c:v>2.0699999999999998</c:v>
                </c:pt>
                <c:pt idx="122" formatCode="0.00">
                  <c:v>2.25</c:v>
                </c:pt>
                <c:pt idx="123" formatCode="0.00">
                  <c:v>2.39</c:v>
                </c:pt>
                <c:pt idx="124" formatCode="0.00">
                  <c:v>2.4700000000000002</c:v>
                </c:pt>
                <c:pt idx="125" formatCode="0.00">
                  <c:v>2.6</c:v>
                </c:pt>
                <c:pt idx="126" formatCode="0.00">
                  <c:v>2.63</c:v>
                </c:pt>
                <c:pt idx="127" formatCode="0.00">
                  <c:v>2.4700000000000002</c:v>
                </c:pt>
                <c:pt idx="128" formatCode="0.00">
                  <c:v>2.74</c:v>
                </c:pt>
                <c:pt idx="129" formatCode="0.00">
                  <c:v>2.67</c:v>
                </c:pt>
                <c:pt idx="130" formatCode="0.00">
                  <c:v>2.34</c:v>
                </c:pt>
                <c:pt idx="131" formatCode="0.00">
                  <c:v>2.19</c:v>
                </c:pt>
                <c:pt idx="132" formatCode="0.00">
                  <c:v>2.35</c:v>
                </c:pt>
                <c:pt idx="133" formatCode="0.00">
                  <c:v>2.17</c:v>
                </c:pt>
                <c:pt idx="134" formatCode="0.00">
                  <c:v>2.36</c:v>
                </c:pt>
                <c:pt idx="135" formatCode="0.00">
                  <c:v>2.2200000000000002</c:v>
                </c:pt>
                <c:pt idx="136" formatCode="0.00">
                  <c:v>2.25</c:v>
                </c:pt>
                <c:pt idx="137" formatCode="0.00">
                  <c:v>2.42</c:v>
                </c:pt>
                <c:pt idx="138" formatCode="0.00">
                  <c:v>2.42</c:v>
                </c:pt>
                <c:pt idx="139" formatCode="0.00">
                  <c:v>2.23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E-4C2A-B715-4FD377B8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33256"/>
        <c:axId val="1"/>
      </c:lineChart>
      <c:catAx>
        <c:axId val="633133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6889832488216458E-3"/>
              <c:y val="5.13866710717104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332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9607261134243046"/>
          <c:y val="6.704439917038342E-2"/>
          <c:w val="0.20392740944384855"/>
          <c:h val="7.6510722822828156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性器ヘルペスウイルス感染症（全国・沖縄県定点あたり報告数）</a:t>
            </a:r>
          </a:p>
        </c:rich>
      </c:tx>
      <c:layout>
        <c:manualLayout>
          <c:xMode val="edge"/>
          <c:yMode val="edge"/>
          <c:x val="0.24793055769989533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472670895466E-2"/>
          <c:y val="0.14930592009332164"/>
          <c:w val="0.90588350934884265"/>
          <c:h val="0.60764107611548557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'保健所別（令和8年）'!$C$26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'保健所別（令和8年）'!$D$26:$O$26</c:f>
              <c:numCache>
                <c:formatCode>0.00_);[Red]\(0.00\)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0.25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7-47F2-99EB-BD894A5304B8}"/>
            </c:ext>
          </c:extLst>
        </c:ser>
        <c:ser>
          <c:idx val="1"/>
          <c:order val="1"/>
          <c:tx>
            <c:strRef>
              <c:f>'保健所別（令和8年）'!$C$27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'保健所別（令和8年）'!$D$27:$O$27</c:f>
              <c:numCache>
                <c:formatCode>0.00_);[Red]\(0.00\)</c:formatCode>
                <c:ptCount val="12"/>
                <c:pt idx="0">
                  <c:v>0.92</c:v>
                </c:pt>
                <c:pt idx="1">
                  <c:v>0.86</c:v>
                </c:pt>
                <c:pt idx="2">
                  <c:v>0.99</c:v>
                </c:pt>
                <c:pt idx="3">
                  <c:v>0.92</c:v>
                </c:pt>
                <c:pt idx="4">
                  <c:v>0.9</c:v>
                </c:pt>
                <c:pt idx="5">
                  <c:v>1.05</c:v>
                </c:pt>
                <c:pt idx="6">
                  <c:v>1.05</c:v>
                </c:pt>
                <c:pt idx="7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7-47F2-99EB-BD894A530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28992"/>
        <c:axId val="1"/>
      </c:lineChart>
      <c:catAx>
        <c:axId val="6331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28992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7299332681449"/>
          <c:y val="6.9444444444444448E-2"/>
          <c:w val="0.16993491499837032"/>
          <c:h val="6.5972586759988322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17</xdr:col>
      <xdr:colOff>419100</xdr:colOff>
      <xdr:row>18</xdr:row>
      <xdr:rowOff>161925</xdr:rowOff>
    </xdr:to>
    <xdr:graphicFrame macro="">
      <xdr:nvGraphicFramePr>
        <xdr:cNvPr id="39305226" name="グラフ 1">
          <a:extLst>
            <a:ext uri="{FF2B5EF4-FFF2-40B4-BE49-F238E27FC236}">
              <a16:creationId xmlns:a16="http://schemas.microsoft.com/office/drawing/2014/main" id="{3BE1BB9D-C0C0-4C50-8D05-FCE92E1BB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37</xdr:row>
      <xdr:rowOff>9525</xdr:rowOff>
    </xdr:from>
    <xdr:to>
      <xdr:col>18</xdr:col>
      <xdr:colOff>9525</xdr:colOff>
      <xdr:row>53</xdr:row>
      <xdr:rowOff>9525</xdr:rowOff>
    </xdr:to>
    <xdr:graphicFrame macro="">
      <xdr:nvGraphicFramePr>
        <xdr:cNvPr id="39305227" name="グラフ 2">
          <a:extLst>
            <a:ext uri="{FF2B5EF4-FFF2-40B4-BE49-F238E27FC236}">
              <a16:creationId xmlns:a16="http://schemas.microsoft.com/office/drawing/2014/main" id="{86429D76-EED4-4407-A07F-B5C5A143C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</xdr:row>
      <xdr:rowOff>133350</xdr:rowOff>
    </xdr:from>
    <xdr:to>
      <xdr:col>18</xdr:col>
      <xdr:colOff>0</xdr:colOff>
      <xdr:row>69</xdr:row>
      <xdr:rowOff>114300</xdr:rowOff>
    </xdr:to>
    <xdr:graphicFrame macro="">
      <xdr:nvGraphicFramePr>
        <xdr:cNvPr id="39305228" name="グラフ 3">
          <a:extLst>
            <a:ext uri="{FF2B5EF4-FFF2-40B4-BE49-F238E27FC236}">
              <a16:creationId xmlns:a16="http://schemas.microsoft.com/office/drawing/2014/main" id="{F06CF36F-30A8-4B60-970F-FDEB71C80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20</xdr:row>
      <xdr:rowOff>9525</xdr:rowOff>
    </xdr:from>
    <xdr:to>
      <xdr:col>18</xdr:col>
      <xdr:colOff>0</xdr:colOff>
      <xdr:row>36</xdr:row>
      <xdr:rowOff>9525</xdr:rowOff>
    </xdr:to>
    <xdr:graphicFrame macro="">
      <xdr:nvGraphicFramePr>
        <xdr:cNvPr id="39305229" name="グラフ 4">
          <a:extLst>
            <a:ext uri="{FF2B5EF4-FFF2-40B4-BE49-F238E27FC236}">
              <a16:creationId xmlns:a16="http://schemas.microsoft.com/office/drawing/2014/main" id="{2F865234-9A23-46D0-9E12-7D334E065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73</xdr:row>
      <xdr:rowOff>0</xdr:rowOff>
    </xdr:from>
    <xdr:to>
      <xdr:col>18</xdr:col>
      <xdr:colOff>0</xdr:colOff>
      <xdr:row>89</xdr:row>
      <xdr:rowOff>0</xdr:rowOff>
    </xdr:to>
    <xdr:graphicFrame macro="">
      <xdr:nvGraphicFramePr>
        <xdr:cNvPr id="39305230" name="グラフ 5">
          <a:extLst>
            <a:ext uri="{FF2B5EF4-FFF2-40B4-BE49-F238E27FC236}">
              <a16:creationId xmlns:a16="http://schemas.microsoft.com/office/drawing/2014/main" id="{37FC74A0-8851-4E8E-8FE9-4B92C122C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90</xdr:row>
      <xdr:rowOff>9525</xdr:rowOff>
    </xdr:from>
    <xdr:to>
      <xdr:col>17</xdr:col>
      <xdr:colOff>419100</xdr:colOff>
      <xdr:row>106</xdr:row>
      <xdr:rowOff>0</xdr:rowOff>
    </xdr:to>
    <xdr:graphicFrame macro="">
      <xdr:nvGraphicFramePr>
        <xdr:cNvPr id="39305231" name="グラフ 6">
          <a:extLst>
            <a:ext uri="{FF2B5EF4-FFF2-40B4-BE49-F238E27FC236}">
              <a16:creationId xmlns:a16="http://schemas.microsoft.com/office/drawing/2014/main" id="{ADF3C9EC-28A4-4CD0-8494-A491E2155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</xdr:colOff>
      <xdr:row>107</xdr:row>
      <xdr:rowOff>9525</xdr:rowOff>
    </xdr:from>
    <xdr:to>
      <xdr:col>18</xdr:col>
      <xdr:colOff>9525</xdr:colOff>
      <xdr:row>122</xdr:row>
      <xdr:rowOff>152400</xdr:rowOff>
    </xdr:to>
    <xdr:graphicFrame macro="">
      <xdr:nvGraphicFramePr>
        <xdr:cNvPr id="39305232" name="グラフ 7">
          <a:extLst>
            <a:ext uri="{FF2B5EF4-FFF2-40B4-BE49-F238E27FC236}">
              <a16:creationId xmlns:a16="http://schemas.microsoft.com/office/drawing/2014/main" id="{64A18655-8A0F-4A30-8605-82DC43B4B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28575</xdr:colOff>
      <xdr:row>123</xdr:row>
      <xdr:rowOff>104775</xdr:rowOff>
    </xdr:from>
    <xdr:to>
      <xdr:col>18</xdr:col>
      <xdr:colOff>19050</xdr:colOff>
      <xdr:row>139</xdr:row>
      <xdr:rowOff>85725</xdr:rowOff>
    </xdr:to>
    <xdr:graphicFrame macro="">
      <xdr:nvGraphicFramePr>
        <xdr:cNvPr id="39305233" name="グラフ 8">
          <a:extLst>
            <a:ext uri="{FF2B5EF4-FFF2-40B4-BE49-F238E27FC236}">
              <a16:creationId xmlns:a16="http://schemas.microsoft.com/office/drawing/2014/main" id="{24675EEB-8F02-47FD-89E8-9CDDA9E52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144</xdr:row>
      <xdr:rowOff>0</xdr:rowOff>
    </xdr:from>
    <xdr:to>
      <xdr:col>18</xdr:col>
      <xdr:colOff>0</xdr:colOff>
      <xdr:row>160</xdr:row>
      <xdr:rowOff>0</xdr:rowOff>
    </xdr:to>
    <xdr:graphicFrame macro="">
      <xdr:nvGraphicFramePr>
        <xdr:cNvPr id="39305234" name="グラフ 9">
          <a:extLst>
            <a:ext uri="{FF2B5EF4-FFF2-40B4-BE49-F238E27FC236}">
              <a16:creationId xmlns:a16="http://schemas.microsoft.com/office/drawing/2014/main" id="{DB854D14-8497-4908-9D1D-1BAFCEDBC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178</xdr:row>
      <xdr:rowOff>9525</xdr:rowOff>
    </xdr:from>
    <xdr:to>
      <xdr:col>18</xdr:col>
      <xdr:colOff>0</xdr:colOff>
      <xdr:row>194</xdr:row>
      <xdr:rowOff>9525</xdr:rowOff>
    </xdr:to>
    <xdr:graphicFrame macro="">
      <xdr:nvGraphicFramePr>
        <xdr:cNvPr id="39305235" name="グラフ 10">
          <a:extLst>
            <a:ext uri="{FF2B5EF4-FFF2-40B4-BE49-F238E27FC236}">
              <a16:creationId xmlns:a16="http://schemas.microsoft.com/office/drawing/2014/main" id="{D8C0DC6A-5D78-4899-91D7-BCAEFAAF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133350</xdr:colOff>
      <xdr:row>194</xdr:row>
      <xdr:rowOff>114300</xdr:rowOff>
    </xdr:from>
    <xdr:to>
      <xdr:col>17</xdr:col>
      <xdr:colOff>419100</xdr:colOff>
      <xdr:row>210</xdr:row>
      <xdr:rowOff>85725</xdr:rowOff>
    </xdr:to>
    <xdr:graphicFrame macro="">
      <xdr:nvGraphicFramePr>
        <xdr:cNvPr id="39305236" name="グラフ 11">
          <a:extLst>
            <a:ext uri="{FF2B5EF4-FFF2-40B4-BE49-F238E27FC236}">
              <a16:creationId xmlns:a16="http://schemas.microsoft.com/office/drawing/2014/main" id="{54D72297-13B5-413B-95FC-46F74303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161</xdr:row>
      <xdr:rowOff>9525</xdr:rowOff>
    </xdr:from>
    <xdr:to>
      <xdr:col>18</xdr:col>
      <xdr:colOff>0</xdr:colOff>
      <xdr:row>177</xdr:row>
      <xdr:rowOff>9525</xdr:rowOff>
    </xdr:to>
    <xdr:graphicFrame macro="">
      <xdr:nvGraphicFramePr>
        <xdr:cNvPr id="39305237" name="グラフ 12">
          <a:extLst>
            <a:ext uri="{FF2B5EF4-FFF2-40B4-BE49-F238E27FC236}">
              <a16:creationId xmlns:a16="http://schemas.microsoft.com/office/drawing/2014/main" id="{316D1ABF-AAB6-4074-9BD4-DA7C663A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9525</xdr:colOff>
      <xdr:row>214</xdr:row>
      <xdr:rowOff>0</xdr:rowOff>
    </xdr:from>
    <xdr:to>
      <xdr:col>18</xdr:col>
      <xdr:colOff>9525</xdr:colOff>
      <xdr:row>230</xdr:row>
      <xdr:rowOff>0</xdr:rowOff>
    </xdr:to>
    <xdr:graphicFrame macro="">
      <xdr:nvGraphicFramePr>
        <xdr:cNvPr id="39305238" name="グラフ 13">
          <a:extLst>
            <a:ext uri="{FF2B5EF4-FFF2-40B4-BE49-F238E27FC236}">
              <a16:creationId xmlns:a16="http://schemas.microsoft.com/office/drawing/2014/main" id="{A76C454A-2CF6-40F6-BB60-99E315B2F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231</xdr:row>
      <xdr:rowOff>9525</xdr:rowOff>
    </xdr:from>
    <xdr:to>
      <xdr:col>18</xdr:col>
      <xdr:colOff>0</xdr:colOff>
      <xdr:row>247</xdr:row>
      <xdr:rowOff>0</xdr:rowOff>
    </xdr:to>
    <xdr:graphicFrame macro="">
      <xdr:nvGraphicFramePr>
        <xdr:cNvPr id="39305239" name="グラフ 14">
          <a:extLst>
            <a:ext uri="{FF2B5EF4-FFF2-40B4-BE49-F238E27FC236}">
              <a16:creationId xmlns:a16="http://schemas.microsoft.com/office/drawing/2014/main" id="{E73F2CB4-F592-4170-A184-AA1C296EA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9525</xdr:colOff>
      <xdr:row>248</xdr:row>
      <xdr:rowOff>0</xdr:rowOff>
    </xdr:from>
    <xdr:to>
      <xdr:col>17</xdr:col>
      <xdr:colOff>419100</xdr:colOff>
      <xdr:row>264</xdr:row>
      <xdr:rowOff>0</xdr:rowOff>
    </xdr:to>
    <xdr:graphicFrame macro="">
      <xdr:nvGraphicFramePr>
        <xdr:cNvPr id="39305240" name="グラフ 15">
          <a:extLst>
            <a:ext uri="{FF2B5EF4-FFF2-40B4-BE49-F238E27FC236}">
              <a16:creationId xmlns:a16="http://schemas.microsoft.com/office/drawing/2014/main" id="{864C4AEC-5302-44D8-8EF1-09D3C1430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9525</xdr:colOff>
      <xdr:row>264</xdr:row>
      <xdr:rowOff>142875</xdr:rowOff>
    </xdr:from>
    <xdr:to>
      <xdr:col>18</xdr:col>
      <xdr:colOff>0</xdr:colOff>
      <xdr:row>280</xdr:row>
      <xdr:rowOff>114300</xdr:rowOff>
    </xdr:to>
    <xdr:graphicFrame macro="">
      <xdr:nvGraphicFramePr>
        <xdr:cNvPr id="39305241" name="グラフ 16">
          <a:extLst>
            <a:ext uri="{FF2B5EF4-FFF2-40B4-BE49-F238E27FC236}">
              <a16:creationId xmlns:a16="http://schemas.microsoft.com/office/drawing/2014/main" id="{B88181F4-FEC4-4616-AC57-FE697F5C5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284</xdr:row>
      <xdr:rowOff>9525</xdr:rowOff>
    </xdr:from>
    <xdr:to>
      <xdr:col>18</xdr:col>
      <xdr:colOff>0</xdr:colOff>
      <xdr:row>300</xdr:row>
      <xdr:rowOff>0</xdr:rowOff>
    </xdr:to>
    <xdr:graphicFrame macro="">
      <xdr:nvGraphicFramePr>
        <xdr:cNvPr id="39305242" name="グラフ 17">
          <a:extLst>
            <a:ext uri="{FF2B5EF4-FFF2-40B4-BE49-F238E27FC236}">
              <a16:creationId xmlns:a16="http://schemas.microsoft.com/office/drawing/2014/main" id="{C6FAEE37-1843-4240-AA28-5204046C4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318</xdr:row>
      <xdr:rowOff>9525</xdr:rowOff>
    </xdr:from>
    <xdr:to>
      <xdr:col>18</xdr:col>
      <xdr:colOff>0</xdr:colOff>
      <xdr:row>334</xdr:row>
      <xdr:rowOff>9525</xdr:rowOff>
    </xdr:to>
    <xdr:graphicFrame macro="">
      <xdr:nvGraphicFramePr>
        <xdr:cNvPr id="39305243" name="グラフ 18">
          <a:extLst>
            <a:ext uri="{FF2B5EF4-FFF2-40B4-BE49-F238E27FC236}">
              <a16:creationId xmlns:a16="http://schemas.microsoft.com/office/drawing/2014/main" id="{996468CD-F58F-4D42-B20C-64A22949B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334</xdr:row>
      <xdr:rowOff>123825</xdr:rowOff>
    </xdr:from>
    <xdr:to>
      <xdr:col>18</xdr:col>
      <xdr:colOff>0</xdr:colOff>
      <xdr:row>350</xdr:row>
      <xdr:rowOff>104775</xdr:rowOff>
    </xdr:to>
    <xdr:graphicFrame macro="">
      <xdr:nvGraphicFramePr>
        <xdr:cNvPr id="39305244" name="グラフ 19">
          <a:extLst>
            <a:ext uri="{FF2B5EF4-FFF2-40B4-BE49-F238E27FC236}">
              <a16:creationId xmlns:a16="http://schemas.microsoft.com/office/drawing/2014/main" id="{163655E5-CC8E-4E9E-B43B-BE0105D1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301</xdr:row>
      <xdr:rowOff>0</xdr:rowOff>
    </xdr:from>
    <xdr:to>
      <xdr:col>18</xdr:col>
      <xdr:colOff>0</xdr:colOff>
      <xdr:row>317</xdr:row>
      <xdr:rowOff>0</xdr:rowOff>
    </xdr:to>
    <xdr:graphicFrame macro="">
      <xdr:nvGraphicFramePr>
        <xdr:cNvPr id="39305245" name="グラフ 20">
          <a:extLst>
            <a:ext uri="{FF2B5EF4-FFF2-40B4-BE49-F238E27FC236}">
              <a16:creationId xmlns:a16="http://schemas.microsoft.com/office/drawing/2014/main" id="{C17534EC-A1BC-436B-9E07-D7C876451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9525</xdr:colOff>
      <xdr:row>354</xdr:row>
      <xdr:rowOff>9525</xdr:rowOff>
    </xdr:from>
    <xdr:to>
      <xdr:col>17</xdr:col>
      <xdr:colOff>419100</xdr:colOff>
      <xdr:row>369</xdr:row>
      <xdr:rowOff>161925</xdr:rowOff>
    </xdr:to>
    <xdr:graphicFrame macro="">
      <xdr:nvGraphicFramePr>
        <xdr:cNvPr id="39305246" name="グラフ 21">
          <a:extLst>
            <a:ext uri="{FF2B5EF4-FFF2-40B4-BE49-F238E27FC236}">
              <a16:creationId xmlns:a16="http://schemas.microsoft.com/office/drawing/2014/main" id="{71018756-1864-4239-9CAB-37597F46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371</xdr:row>
      <xdr:rowOff>9525</xdr:rowOff>
    </xdr:from>
    <xdr:to>
      <xdr:col>18</xdr:col>
      <xdr:colOff>0</xdr:colOff>
      <xdr:row>387</xdr:row>
      <xdr:rowOff>0</xdr:rowOff>
    </xdr:to>
    <xdr:graphicFrame macro="">
      <xdr:nvGraphicFramePr>
        <xdr:cNvPr id="39305247" name="グラフ 22">
          <a:extLst>
            <a:ext uri="{FF2B5EF4-FFF2-40B4-BE49-F238E27FC236}">
              <a16:creationId xmlns:a16="http://schemas.microsoft.com/office/drawing/2014/main" id="{D8A87C98-18E2-4BB1-A421-537D355DE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9525</xdr:colOff>
      <xdr:row>388</xdr:row>
      <xdr:rowOff>9525</xdr:rowOff>
    </xdr:from>
    <xdr:to>
      <xdr:col>18</xdr:col>
      <xdr:colOff>9525</xdr:colOff>
      <xdr:row>403</xdr:row>
      <xdr:rowOff>161925</xdr:rowOff>
    </xdr:to>
    <xdr:graphicFrame macro="">
      <xdr:nvGraphicFramePr>
        <xdr:cNvPr id="39305248" name="グラフ 23">
          <a:extLst>
            <a:ext uri="{FF2B5EF4-FFF2-40B4-BE49-F238E27FC236}">
              <a16:creationId xmlns:a16="http://schemas.microsoft.com/office/drawing/2014/main" id="{08880084-E51F-4900-A5B1-45973A2AD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9525</xdr:colOff>
      <xdr:row>404</xdr:row>
      <xdr:rowOff>104775</xdr:rowOff>
    </xdr:from>
    <xdr:to>
      <xdr:col>18</xdr:col>
      <xdr:colOff>0</xdr:colOff>
      <xdr:row>420</xdr:row>
      <xdr:rowOff>76200</xdr:rowOff>
    </xdr:to>
    <xdr:graphicFrame macro="">
      <xdr:nvGraphicFramePr>
        <xdr:cNvPr id="39305249" name="グラフ 24">
          <a:extLst>
            <a:ext uri="{FF2B5EF4-FFF2-40B4-BE49-F238E27FC236}">
              <a16:creationId xmlns:a16="http://schemas.microsoft.com/office/drawing/2014/main" id="{EEFEF64B-7ED1-42EB-A642-9C0946701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424</xdr:row>
      <xdr:rowOff>0</xdr:rowOff>
    </xdr:from>
    <xdr:to>
      <xdr:col>18</xdr:col>
      <xdr:colOff>0</xdr:colOff>
      <xdr:row>440</xdr:row>
      <xdr:rowOff>0</xdr:rowOff>
    </xdr:to>
    <xdr:graphicFrame macro="">
      <xdr:nvGraphicFramePr>
        <xdr:cNvPr id="39305250" name="グラフ 25">
          <a:extLst>
            <a:ext uri="{FF2B5EF4-FFF2-40B4-BE49-F238E27FC236}">
              <a16:creationId xmlns:a16="http://schemas.microsoft.com/office/drawing/2014/main" id="{2DE1ADFF-31FC-442C-9ABD-9EEFB85DB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458</xdr:row>
      <xdr:rowOff>9525</xdr:rowOff>
    </xdr:from>
    <xdr:to>
      <xdr:col>18</xdr:col>
      <xdr:colOff>0</xdr:colOff>
      <xdr:row>474</xdr:row>
      <xdr:rowOff>9525</xdr:rowOff>
    </xdr:to>
    <xdr:graphicFrame macro="">
      <xdr:nvGraphicFramePr>
        <xdr:cNvPr id="39305251" name="グラフ 26">
          <a:extLst>
            <a:ext uri="{FF2B5EF4-FFF2-40B4-BE49-F238E27FC236}">
              <a16:creationId xmlns:a16="http://schemas.microsoft.com/office/drawing/2014/main" id="{BC1D95B9-C6D1-4DE9-8F3D-D7FA63F28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474</xdr:row>
      <xdr:rowOff>123825</xdr:rowOff>
    </xdr:from>
    <xdr:to>
      <xdr:col>18</xdr:col>
      <xdr:colOff>0</xdr:colOff>
      <xdr:row>490</xdr:row>
      <xdr:rowOff>95250</xdr:rowOff>
    </xdr:to>
    <xdr:graphicFrame macro="">
      <xdr:nvGraphicFramePr>
        <xdr:cNvPr id="39305252" name="グラフ 27">
          <a:extLst>
            <a:ext uri="{FF2B5EF4-FFF2-40B4-BE49-F238E27FC236}">
              <a16:creationId xmlns:a16="http://schemas.microsoft.com/office/drawing/2014/main" id="{51DA8177-42D3-494D-9B52-F8E733863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9525</xdr:colOff>
      <xdr:row>441</xdr:row>
      <xdr:rowOff>9525</xdr:rowOff>
    </xdr:from>
    <xdr:to>
      <xdr:col>18</xdr:col>
      <xdr:colOff>9525</xdr:colOff>
      <xdr:row>457</xdr:row>
      <xdr:rowOff>9525</xdr:rowOff>
    </xdr:to>
    <xdr:graphicFrame macro="">
      <xdr:nvGraphicFramePr>
        <xdr:cNvPr id="39305253" name="グラフ 28">
          <a:extLst>
            <a:ext uri="{FF2B5EF4-FFF2-40B4-BE49-F238E27FC236}">
              <a16:creationId xmlns:a16="http://schemas.microsoft.com/office/drawing/2014/main" id="{C6CCF9C2-7E14-4392-9732-911916ABA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494</xdr:row>
      <xdr:rowOff>0</xdr:rowOff>
    </xdr:from>
    <xdr:to>
      <xdr:col>18</xdr:col>
      <xdr:colOff>0</xdr:colOff>
      <xdr:row>510</xdr:row>
      <xdr:rowOff>0</xdr:rowOff>
    </xdr:to>
    <xdr:graphicFrame macro="">
      <xdr:nvGraphicFramePr>
        <xdr:cNvPr id="39305254" name="グラフ 29">
          <a:extLst>
            <a:ext uri="{FF2B5EF4-FFF2-40B4-BE49-F238E27FC236}">
              <a16:creationId xmlns:a16="http://schemas.microsoft.com/office/drawing/2014/main" id="{9810B1AE-B0C0-4C8D-B8A1-3FA12426E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511</xdr:row>
      <xdr:rowOff>0</xdr:rowOff>
    </xdr:from>
    <xdr:to>
      <xdr:col>18</xdr:col>
      <xdr:colOff>0</xdr:colOff>
      <xdr:row>526</xdr:row>
      <xdr:rowOff>161925</xdr:rowOff>
    </xdr:to>
    <xdr:graphicFrame macro="">
      <xdr:nvGraphicFramePr>
        <xdr:cNvPr id="39305255" name="グラフ 30">
          <a:extLst>
            <a:ext uri="{FF2B5EF4-FFF2-40B4-BE49-F238E27FC236}">
              <a16:creationId xmlns:a16="http://schemas.microsoft.com/office/drawing/2014/main" id="{E5C1636F-E020-49B4-91CD-9EE991D74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528</xdr:row>
      <xdr:rowOff>0</xdr:rowOff>
    </xdr:from>
    <xdr:to>
      <xdr:col>18</xdr:col>
      <xdr:colOff>0</xdr:colOff>
      <xdr:row>544</xdr:row>
      <xdr:rowOff>0</xdr:rowOff>
    </xdr:to>
    <xdr:graphicFrame macro="">
      <xdr:nvGraphicFramePr>
        <xdr:cNvPr id="39305256" name="グラフ 31">
          <a:extLst>
            <a:ext uri="{FF2B5EF4-FFF2-40B4-BE49-F238E27FC236}">
              <a16:creationId xmlns:a16="http://schemas.microsoft.com/office/drawing/2014/main" id="{B80C7618-2A11-4330-8708-97BED522C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133350</xdr:colOff>
      <xdr:row>544</xdr:row>
      <xdr:rowOff>133350</xdr:rowOff>
    </xdr:from>
    <xdr:to>
      <xdr:col>17</xdr:col>
      <xdr:colOff>419100</xdr:colOff>
      <xdr:row>560</xdr:row>
      <xdr:rowOff>104775</xdr:rowOff>
    </xdr:to>
    <xdr:graphicFrame macro="">
      <xdr:nvGraphicFramePr>
        <xdr:cNvPr id="39305257" name="グラフ 32">
          <a:extLst>
            <a:ext uri="{FF2B5EF4-FFF2-40B4-BE49-F238E27FC236}">
              <a16:creationId xmlns:a16="http://schemas.microsoft.com/office/drawing/2014/main" id="{14DE940B-AAE1-43C9-A3CE-35994E2FC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564</xdr:row>
      <xdr:rowOff>0</xdr:rowOff>
    </xdr:from>
    <xdr:to>
      <xdr:col>18</xdr:col>
      <xdr:colOff>0</xdr:colOff>
      <xdr:row>580</xdr:row>
      <xdr:rowOff>0</xdr:rowOff>
    </xdr:to>
    <xdr:graphicFrame macro="">
      <xdr:nvGraphicFramePr>
        <xdr:cNvPr id="39305258" name="グラフ 33">
          <a:extLst>
            <a:ext uri="{FF2B5EF4-FFF2-40B4-BE49-F238E27FC236}">
              <a16:creationId xmlns:a16="http://schemas.microsoft.com/office/drawing/2014/main" id="{437EEBDA-9E28-4015-934C-1EC1C18AF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581</xdr:row>
      <xdr:rowOff>0</xdr:rowOff>
    </xdr:from>
    <xdr:to>
      <xdr:col>18</xdr:col>
      <xdr:colOff>0</xdr:colOff>
      <xdr:row>597</xdr:row>
      <xdr:rowOff>0</xdr:rowOff>
    </xdr:to>
    <xdr:graphicFrame macro="">
      <xdr:nvGraphicFramePr>
        <xdr:cNvPr id="39305259" name="グラフ 34">
          <a:extLst>
            <a:ext uri="{FF2B5EF4-FFF2-40B4-BE49-F238E27FC236}">
              <a16:creationId xmlns:a16="http://schemas.microsoft.com/office/drawing/2014/main" id="{80A26F23-2A31-4104-BB04-2E19C41E0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598</xdr:row>
      <xdr:rowOff>0</xdr:rowOff>
    </xdr:from>
    <xdr:to>
      <xdr:col>18</xdr:col>
      <xdr:colOff>0</xdr:colOff>
      <xdr:row>614</xdr:row>
      <xdr:rowOff>0</xdr:rowOff>
    </xdr:to>
    <xdr:graphicFrame macro="">
      <xdr:nvGraphicFramePr>
        <xdr:cNvPr id="39305260" name="グラフ 35">
          <a:extLst>
            <a:ext uri="{FF2B5EF4-FFF2-40B4-BE49-F238E27FC236}">
              <a16:creationId xmlns:a16="http://schemas.microsoft.com/office/drawing/2014/main" id="{E38F2934-F05D-49D8-9BF8-CA90F480B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581</xdr:row>
      <xdr:rowOff>0</xdr:rowOff>
    </xdr:from>
    <xdr:to>
      <xdr:col>18</xdr:col>
      <xdr:colOff>0</xdr:colOff>
      <xdr:row>581</xdr:row>
      <xdr:rowOff>0</xdr:rowOff>
    </xdr:to>
    <xdr:graphicFrame macro="">
      <xdr:nvGraphicFramePr>
        <xdr:cNvPr id="39305261" name="グラフ 36">
          <a:extLst>
            <a:ext uri="{FF2B5EF4-FFF2-40B4-BE49-F238E27FC236}">
              <a16:creationId xmlns:a16="http://schemas.microsoft.com/office/drawing/2014/main" id="{065974FA-088D-4190-9CFB-5FDEA5AC9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9525</xdr:colOff>
      <xdr:row>614</xdr:row>
      <xdr:rowOff>123825</xdr:rowOff>
    </xdr:from>
    <xdr:to>
      <xdr:col>18</xdr:col>
      <xdr:colOff>9525</xdr:colOff>
      <xdr:row>630</xdr:row>
      <xdr:rowOff>95250</xdr:rowOff>
    </xdr:to>
    <xdr:graphicFrame macro="">
      <xdr:nvGraphicFramePr>
        <xdr:cNvPr id="39305262" name="グラフ 37">
          <a:extLst>
            <a:ext uri="{FF2B5EF4-FFF2-40B4-BE49-F238E27FC236}">
              <a16:creationId xmlns:a16="http://schemas.microsoft.com/office/drawing/2014/main" id="{D56BA5FD-2A15-4444-A13C-75D763E4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0</xdr:colOff>
      <xdr:row>634</xdr:row>
      <xdr:rowOff>0</xdr:rowOff>
    </xdr:from>
    <xdr:to>
      <xdr:col>18</xdr:col>
      <xdr:colOff>0</xdr:colOff>
      <xdr:row>650</xdr:row>
      <xdr:rowOff>0</xdr:rowOff>
    </xdr:to>
    <xdr:graphicFrame macro="">
      <xdr:nvGraphicFramePr>
        <xdr:cNvPr id="39305263" name="グラフ 38">
          <a:extLst>
            <a:ext uri="{FF2B5EF4-FFF2-40B4-BE49-F238E27FC236}">
              <a16:creationId xmlns:a16="http://schemas.microsoft.com/office/drawing/2014/main" id="{25E5446D-4CD4-4FCB-BC8A-AB3988CE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651</xdr:row>
      <xdr:rowOff>9525</xdr:rowOff>
    </xdr:from>
    <xdr:to>
      <xdr:col>18</xdr:col>
      <xdr:colOff>0</xdr:colOff>
      <xdr:row>667</xdr:row>
      <xdr:rowOff>0</xdr:rowOff>
    </xdr:to>
    <xdr:graphicFrame macro="">
      <xdr:nvGraphicFramePr>
        <xdr:cNvPr id="39305264" name="グラフ 39">
          <a:extLst>
            <a:ext uri="{FF2B5EF4-FFF2-40B4-BE49-F238E27FC236}">
              <a16:creationId xmlns:a16="http://schemas.microsoft.com/office/drawing/2014/main" id="{621FE3A7-A36A-4765-A0E7-BC8037918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9525</xdr:colOff>
      <xdr:row>705</xdr:row>
      <xdr:rowOff>0</xdr:rowOff>
    </xdr:from>
    <xdr:to>
      <xdr:col>18</xdr:col>
      <xdr:colOff>9525</xdr:colOff>
      <xdr:row>721</xdr:row>
      <xdr:rowOff>9525</xdr:rowOff>
    </xdr:to>
    <xdr:graphicFrame macro="">
      <xdr:nvGraphicFramePr>
        <xdr:cNvPr id="39305265" name="グラフ 40">
          <a:extLst>
            <a:ext uri="{FF2B5EF4-FFF2-40B4-BE49-F238E27FC236}">
              <a16:creationId xmlns:a16="http://schemas.microsoft.com/office/drawing/2014/main" id="{AF5A4322-BF8A-4220-80B7-C7BD14642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722</xdr:row>
      <xdr:rowOff>0</xdr:rowOff>
    </xdr:from>
    <xdr:to>
      <xdr:col>18</xdr:col>
      <xdr:colOff>0</xdr:colOff>
      <xdr:row>738</xdr:row>
      <xdr:rowOff>0</xdr:rowOff>
    </xdr:to>
    <xdr:graphicFrame macro="">
      <xdr:nvGraphicFramePr>
        <xdr:cNvPr id="39305266" name="グラフ 41">
          <a:extLst>
            <a:ext uri="{FF2B5EF4-FFF2-40B4-BE49-F238E27FC236}">
              <a16:creationId xmlns:a16="http://schemas.microsoft.com/office/drawing/2014/main" id="{78432B81-0C72-4630-B2AD-64F1B8133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0</xdr:col>
      <xdr:colOff>133350</xdr:colOff>
      <xdr:row>738</xdr:row>
      <xdr:rowOff>57150</xdr:rowOff>
    </xdr:from>
    <xdr:to>
      <xdr:col>17</xdr:col>
      <xdr:colOff>419100</xdr:colOff>
      <xdr:row>754</xdr:row>
      <xdr:rowOff>57150</xdr:rowOff>
    </xdr:to>
    <xdr:graphicFrame macro="">
      <xdr:nvGraphicFramePr>
        <xdr:cNvPr id="39305267" name="グラフ 42">
          <a:extLst>
            <a:ext uri="{FF2B5EF4-FFF2-40B4-BE49-F238E27FC236}">
              <a16:creationId xmlns:a16="http://schemas.microsoft.com/office/drawing/2014/main" id="{5870E1D9-5E1D-42AE-B535-1F2BB9960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722</xdr:row>
      <xdr:rowOff>0</xdr:rowOff>
    </xdr:from>
    <xdr:to>
      <xdr:col>18</xdr:col>
      <xdr:colOff>0</xdr:colOff>
      <xdr:row>722</xdr:row>
      <xdr:rowOff>0</xdr:rowOff>
    </xdr:to>
    <xdr:graphicFrame macro="">
      <xdr:nvGraphicFramePr>
        <xdr:cNvPr id="39305268" name="グラフ 43">
          <a:extLst>
            <a:ext uri="{FF2B5EF4-FFF2-40B4-BE49-F238E27FC236}">
              <a16:creationId xmlns:a16="http://schemas.microsoft.com/office/drawing/2014/main" id="{99AA0B44-A175-4509-B8CB-294586697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754</xdr:row>
      <xdr:rowOff>152400</xdr:rowOff>
    </xdr:from>
    <xdr:to>
      <xdr:col>18</xdr:col>
      <xdr:colOff>0</xdr:colOff>
      <xdr:row>770</xdr:row>
      <xdr:rowOff>133350</xdr:rowOff>
    </xdr:to>
    <xdr:graphicFrame macro="">
      <xdr:nvGraphicFramePr>
        <xdr:cNvPr id="39305269" name="グラフ 44">
          <a:extLst>
            <a:ext uri="{FF2B5EF4-FFF2-40B4-BE49-F238E27FC236}">
              <a16:creationId xmlns:a16="http://schemas.microsoft.com/office/drawing/2014/main" id="{B480BEE2-11BB-4FAD-86A5-3791EEBC1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775</xdr:row>
      <xdr:rowOff>9525</xdr:rowOff>
    </xdr:from>
    <xdr:to>
      <xdr:col>18</xdr:col>
      <xdr:colOff>9525</xdr:colOff>
      <xdr:row>791</xdr:row>
      <xdr:rowOff>0</xdr:rowOff>
    </xdr:to>
    <xdr:graphicFrame macro="">
      <xdr:nvGraphicFramePr>
        <xdr:cNvPr id="39305270" name="グラフ 45">
          <a:extLst>
            <a:ext uri="{FF2B5EF4-FFF2-40B4-BE49-F238E27FC236}">
              <a16:creationId xmlns:a16="http://schemas.microsoft.com/office/drawing/2014/main" id="{61273917-F5B3-468E-B0BF-9F2D9945C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133350</xdr:colOff>
      <xdr:row>791</xdr:row>
      <xdr:rowOff>161925</xdr:rowOff>
    </xdr:from>
    <xdr:to>
      <xdr:col>18</xdr:col>
      <xdr:colOff>0</xdr:colOff>
      <xdr:row>808</xdr:row>
      <xdr:rowOff>0</xdr:rowOff>
    </xdr:to>
    <xdr:graphicFrame macro="">
      <xdr:nvGraphicFramePr>
        <xdr:cNvPr id="39305271" name="グラフ 46">
          <a:extLst>
            <a:ext uri="{FF2B5EF4-FFF2-40B4-BE49-F238E27FC236}">
              <a16:creationId xmlns:a16="http://schemas.microsoft.com/office/drawing/2014/main" id="{C12B1C8E-5CC0-4813-8D8E-D5EBCD16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863</xdr:row>
      <xdr:rowOff>0</xdr:rowOff>
    </xdr:from>
    <xdr:to>
      <xdr:col>18</xdr:col>
      <xdr:colOff>0</xdr:colOff>
      <xdr:row>879</xdr:row>
      <xdr:rowOff>0</xdr:rowOff>
    </xdr:to>
    <xdr:graphicFrame macro="">
      <xdr:nvGraphicFramePr>
        <xdr:cNvPr id="39305272" name="グラフ 48">
          <a:extLst>
            <a:ext uri="{FF2B5EF4-FFF2-40B4-BE49-F238E27FC236}">
              <a16:creationId xmlns:a16="http://schemas.microsoft.com/office/drawing/2014/main" id="{B50589AE-9411-4BE7-92EA-B55E5783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19050</xdr:colOff>
      <xdr:row>879</xdr:row>
      <xdr:rowOff>76200</xdr:rowOff>
    </xdr:from>
    <xdr:to>
      <xdr:col>18</xdr:col>
      <xdr:colOff>19050</xdr:colOff>
      <xdr:row>895</xdr:row>
      <xdr:rowOff>76200</xdr:rowOff>
    </xdr:to>
    <xdr:graphicFrame macro="">
      <xdr:nvGraphicFramePr>
        <xdr:cNvPr id="39305273" name="グラフ 49">
          <a:extLst>
            <a:ext uri="{FF2B5EF4-FFF2-40B4-BE49-F238E27FC236}">
              <a16:creationId xmlns:a16="http://schemas.microsoft.com/office/drawing/2014/main" id="{6F6AA86E-1F7C-4684-94CC-E4AFEDDD7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863</xdr:row>
      <xdr:rowOff>0</xdr:rowOff>
    </xdr:from>
    <xdr:to>
      <xdr:col>18</xdr:col>
      <xdr:colOff>0</xdr:colOff>
      <xdr:row>863</xdr:row>
      <xdr:rowOff>0</xdr:rowOff>
    </xdr:to>
    <xdr:graphicFrame macro="">
      <xdr:nvGraphicFramePr>
        <xdr:cNvPr id="39305274" name="グラフ 50">
          <a:extLst>
            <a:ext uri="{FF2B5EF4-FFF2-40B4-BE49-F238E27FC236}">
              <a16:creationId xmlns:a16="http://schemas.microsoft.com/office/drawing/2014/main" id="{6B937C01-57C9-4089-8B35-FF0BFD347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28575</xdr:colOff>
      <xdr:row>895</xdr:row>
      <xdr:rowOff>161925</xdr:rowOff>
    </xdr:from>
    <xdr:to>
      <xdr:col>18</xdr:col>
      <xdr:colOff>28575</xdr:colOff>
      <xdr:row>911</xdr:row>
      <xdr:rowOff>142875</xdr:rowOff>
    </xdr:to>
    <xdr:graphicFrame macro="">
      <xdr:nvGraphicFramePr>
        <xdr:cNvPr id="39305275" name="グラフ 51">
          <a:extLst>
            <a:ext uri="{FF2B5EF4-FFF2-40B4-BE49-F238E27FC236}">
              <a16:creationId xmlns:a16="http://schemas.microsoft.com/office/drawing/2014/main" id="{FCD585B2-698E-4AFD-8C67-84AE92374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916</xdr:row>
      <xdr:rowOff>0</xdr:rowOff>
    </xdr:from>
    <xdr:to>
      <xdr:col>18</xdr:col>
      <xdr:colOff>0</xdr:colOff>
      <xdr:row>932</xdr:row>
      <xdr:rowOff>0</xdr:rowOff>
    </xdr:to>
    <xdr:graphicFrame macro="">
      <xdr:nvGraphicFramePr>
        <xdr:cNvPr id="39305276" name="グラフ 61">
          <a:extLst>
            <a:ext uri="{FF2B5EF4-FFF2-40B4-BE49-F238E27FC236}">
              <a16:creationId xmlns:a16="http://schemas.microsoft.com/office/drawing/2014/main" id="{A545E799-2094-4C6F-B234-9D2ED0820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9525</xdr:colOff>
      <xdr:row>933</xdr:row>
      <xdr:rowOff>9525</xdr:rowOff>
    </xdr:from>
    <xdr:to>
      <xdr:col>18</xdr:col>
      <xdr:colOff>0</xdr:colOff>
      <xdr:row>949</xdr:row>
      <xdr:rowOff>9525</xdr:rowOff>
    </xdr:to>
    <xdr:graphicFrame macro="">
      <xdr:nvGraphicFramePr>
        <xdr:cNvPr id="39305277" name="グラフ 62">
          <a:extLst>
            <a:ext uri="{FF2B5EF4-FFF2-40B4-BE49-F238E27FC236}">
              <a16:creationId xmlns:a16="http://schemas.microsoft.com/office/drawing/2014/main" id="{AF578E5D-52D1-4D79-A1B1-1DBCFA7B1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846</xdr:row>
      <xdr:rowOff>9525</xdr:rowOff>
    </xdr:from>
    <xdr:to>
      <xdr:col>18</xdr:col>
      <xdr:colOff>0</xdr:colOff>
      <xdr:row>862</xdr:row>
      <xdr:rowOff>19050</xdr:rowOff>
    </xdr:to>
    <xdr:graphicFrame macro="">
      <xdr:nvGraphicFramePr>
        <xdr:cNvPr id="39305278" name="グラフ 40">
          <a:extLst>
            <a:ext uri="{FF2B5EF4-FFF2-40B4-BE49-F238E27FC236}">
              <a16:creationId xmlns:a16="http://schemas.microsoft.com/office/drawing/2014/main" id="{69D5C7DB-AC1B-4D89-BEFD-C61C0DB5D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8</xdr:col>
      <xdr:colOff>266700</xdr:colOff>
      <xdr:row>843</xdr:row>
      <xdr:rowOff>57149</xdr:rowOff>
    </xdr:from>
    <xdr:to>
      <xdr:col>18</xdr:col>
      <xdr:colOff>123824</xdr:colOff>
      <xdr:row>845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733AD6-7F1A-47D6-A388-42F9AB558F7E}"/>
            </a:ext>
          </a:extLst>
        </xdr:cNvPr>
        <xdr:cNvSpPr txBox="1"/>
      </xdr:nvSpPr>
      <xdr:spPr>
        <a:xfrm>
          <a:off x="3409950" y="145865849"/>
          <a:ext cx="4143374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「多剤耐性緑膿菌感染症」は、令和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日より、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類全数把握疾患へ変更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となりました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247650</xdr:colOff>
      <xdr:row>913</xdr:row>
      <xdr:rowOff>38100</xdr:rowOff>
    </xdr:from>
    <xdr:to>
      <xdr:col>18</xdr:col>
      <xdr:colOff>104774</xdr:colOff>
      <xdr:row>915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7281261-2D51-4C81-A8E5-431948AA34F2}"/>
            </a:ext>
          </a:extLst>
        </xdr:cNvPr>
        <xdr:cNvSpPr txBox="1"/>
      </xdr:nvSpPr>
      <xdr:spPr>
        <a:xfrm>
          <a:off x="3390900" y="158029275"/>
          <a:ext cx="4143374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「多剤耐性緑膿菌感染症」は、令和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日より、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類全数把握疾患へ変更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となりました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09" name="Text Box 1025">
          <a:extLst>
            <a:ext uri="{FF2B5EF4-FFF2-40B4-BE49-F238E27FC236}">
              <a16:creationId xmlns:a16="http://schemas.microsoft.com/office/drawing/2014/main" id="{9F837B21-59DC-4D2B-9E0C-54803E2BF9E9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10" name="Text Box 1026">
          <a:extLst>
            <a:ext uri="{FF2B5EF4-FFF2-40B4-BE49-F238E27FC236}">
              <a16:creationId xmlns:a16="http://schemas.microsoft.com/office/drawing/2014/main" id="{2DE8E155-41DE-4F71-AF1C-E8F85A93A79E}"/>
            </a:ext>
          </a:extLst>
        </xdr:cNvPr>
        <xdr:cNvSpPr txBox="1">
          <a:spLocks noChangeArrowheads="1"/>
        </xdr:cNvSpPr>
      </xdr:nvSpPr>
      <xdr:spPr bwMode="auto">
        <a:xfrm>
          <a:off x="9410700" y="73628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11" name="Text Box 1027">
          <a:extLst>
            <a:ext uri="{FF2B5EF4-FFF2-40B4-BE49-F238E27FC236}">
              <a16:creationId xmlns:a16="http://schemas.microsoft.com/office/drawing/2014/main" id="{CD4F68BF-09A5-4433-895B-B53D4A7EDEB7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12" name="Text Box 1028">
          <a:extLst>
            <a:ext uri="{FF2B5EF4-FFF2-40B4-BE49-F238E27FC236}">
              <a16:creationId xmlns:a16="http://schemas.microsoft.com/office/drawing/2014/main" id="{08EC214C-FF97-4D36-BCA9-225850A77560}"/>
            </a:ext>
          </a:extLst>
        </xdr:cNvPr>
        <xdr:cNvSpPr txBox="1">
          <a:spLocks noChangeArrowheads="1"/>
        </xdr:cNvSpPr>
      </xdr:nvSpPr>
      <xdr:spPr bwMode="auto">
        <a:xfrm>
          <a:off x="9410700" y="147161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13" name="Text Box 1029">
          <a:extLst>
            <a:ext uri="{FF2B5EF4-FFF2-40B4-BE49-F238E27FC236}">
              <a16:creationId xmlns:a16="http://schemas.microsoft.com/office/drawing/2014/main" id="{F265F5DF-4548-4941-9991-D13A2A8DBBEB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14" name="Text Box 1030">
          <a:extLst>
            <a:ext uri="{FF2B5EF4-FFF2-40B4-BE49-F238E27FC236}">
              <a16:creationId xmlns:a16="http://schemas.microsoft.com/office/drawing/2014/main" id="{00B86B9F-3F2F-41B8-9104-59ABD6F577D2}"/>
            </a:ext>
          </a:extLst>
        </xdr:cNvPr>
        <xdr:cNvSpPr txBox="1">
          <a:spLocks noChangeArrowheads="1"/>
        </xdr:cNvSpPr>
      </xdr:nvSpPr>
      <xdr:spPr bwMode="auto">
        <a:xfrm>
          <a:off x="9410700" y="22059900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15" name="Text Box 1031">
          <a:extLst>
            <a:ext uri="{FF2B5EF4-FFF2-40B4-BE49-F238E27FC236}">
              <a16:creationId xmlns:a16="http://schemas.microsoft.com/office/drawing/2014/main" id="{C0DA438E-DD41-4179-A091-C9AA0E18676B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16" name="Text Box 1032">
          <a:extLst>
            <a:ext uri="{FF2B5EF4-FFF2-40B4-BE49-F238E27FC236}">
              <a16:creationId xmlns:a16="http://schemas.microsoft.com/office/drawing/2014/main" id="{50CA9746-1CB6-4642-B9C1-1F2321C80217}"/>
            </a:ext>
          </a:extLst>
        </xdr:cNvPr>
        <xdr:cNvSpPr txBox="1">
          <a:spLocks noChangeArrowheads="1"/>
        </xdr:cNvSpPr>
      </xdr:nvSpPr>
      <xdr:spPr bwMode="auto">
        <a:xfrm>
          <a:off x="9410700" y="31832550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17" name="Text Box 1033">
          <a:extLst>
            <a:ext uri="{FF2B5EF4-FFF2-40B4-BE49-F238E27FC236}">
              <a16:creationId xmlns:a16="http://schemas.microsoft.com/office/drawing/2014/main" id="{84C25035-500F-465E-8DEB-A938458A028F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18" name="Text Box 1034">
          <a:extLst>
            <a:ext uri="{FF2B5EF4-FFF2-40B4-BE49-F238E27FC236}">
              <a16:creationId xmlns:a16="http://schemas.microsoft.com/office/drawing/2014/main" id="{68F494D2-F9D3-43D2-8C1A-8E179EF0D038}"/>
            </a:ext>
          </a:extLst>
        </xdr:cNvPr>
        <xdr:cNvSpPr txBox="1">
          <a:spLocks noChangeArrowheads="1"/>
        </xdr:cNvSpPr>
      </xdr:nvSpPr>
      <xdr:spPr bwMode="auto">
        <a:xfrm>
          <a:off x="9410700" y="394811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19" name="Text Box 1035">
          <a:extLst>
            <a:ext uri="{FF2B5EF4-FFF2-40B4-BE49-F238E27FC236}">
              <a16:creationId xmlns:a16="http://schemas.microsoft.com/office/drawing/2014/main" id="{34FCD3B0-032C-4F85-945F-E0C0F3F1D7A8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20" name="Text Box 1036">
          <a:extLst>
            <a:ext uri="{FF2B5EF4-FFF2-40B4-BE49-F238E27FC236}">
              <a16:creationId xmlns:a16="http://schemas.microsoft.com/office/drawing/2014/main" id="{C26587EC-FF46-41BB-9F13-006892D321F1}"/>
            </a:ext>
          </a:extLst>
        </xdr:cNvPr>
        <xdr:cNvSpPr txBox="1">
          <a:spLocks noChangeArrowheads="1"/>
        </xdr:cNvSpPr>
      </xdr:nvSpPr>
      <xdr:spPr bwMode="auto">
        <a:xfrm>
          <a:off x="9410700" y="4712017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30" name="Text Box 1046">
          <a:extLst>
            <a:ext uri="{FF2B5EF4-FFF2-40B4-BE49-F238E27FC236}">
              <a16:creationId xmlns:a16="http://schemas.microsoft.com/office/drawing/2014/main" id="{A3E4AFCC-B2A1-4632-8202-A50285CAC707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31" name="Text Box 1047">
          <a:extLst>
            <a:ext uri="{FF2B5EF4-FFF2-40B4-BE49-F238E27FC236}">
              <a16:creationId xmlns:a16="http://schemas.microsoft.com/office/drawing/2014/main" id="{F492D0FA-BD42-46A9-96E0-E4286995605E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32" name="Text Box 1048">
          <a:extLst>
            <a:ext uri="{FF2B5EF4-FFF2-40B4-BE49-F238E27FC236}">
              <a16:creationId xmlns:a16="http://schemas.microsoft.com/office/drawing/2014/main" id="{D1754087-305D-400B-AAE3-15550B8794E5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33" name="Text Box 1049">
          <a:extLst>
            <a:ext uri="{FF2B5EF4-FFF2-40B4-BE49-F238E27FC236}">
              <a16:creationId xmlns:a16="http://schemas.microsoft.com/office/drawing/2014/main" id="{5829E8D8-8613-4A09-AC53-AD233AA5B718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34" name="Text Box 1050">
          <a:extLst>
            <a:ext uri="{FF2B5EF4-FFF2-40B4-BE49-F238E27FC236}">
              <a16:creationId xmlns:a16="http://schemas.microsoft.com/office/drawing/2014/main" id="{296F4604-8283-4494-8F7B-B45260E7B664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35" name="Text Box 1051">
          <a:extLst>
            <a:ext uri="{FF2B5EF4-FFF2-40B4-BE49-F238E27FC236}">
              <a16:creationId xmlns:a16="http://schemas.microsoft.com/office/drawing/2014/main" id="{549F5EE4-2D61-43CC-9A98-928FC425ABBB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36" name="Text Box 1052">
          <a:extLst>
            <a:ext uri="{FF2B5EF4-FFF2-40B4-BE49-F238E27FC236}">
              <a16:creationId xmlns:a16="http://schemas.microsoft.com/office/drawing/2014/main" id="{F270CA55-CF05-452A-9A70-5D5A1B828B39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37" name="Text Box 1053">
          <a:extLst>
            <a:ext uri="{FF2B5EF4-FFF2-40B4-BE49-F238E27FC236}">
              <a16:creationId xmlns:a16="http://schemas.microsoft.com/office/drawing/2014/main" id="{C1ECFE92-0C87-4085-A33C-A2DF804DC3FD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38" name="Text Box 1054">
          <a:extLst>
            <a:ext uri="{FF2B5EF4-FFF2-40B4-BE49-F238E27FC236}">
              <a16:creationId xmlns:a16="http://schemas.microsoft.com/office/drawing/2014/main" id="{3BE49C77-8FAD-4A01-8079-9DE96F0432A3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39" name="Text Box 1055">
          <a:extLst>
            <a:ext uri="{FF2B5EF4-FFF2-40B4-BE49-F238E27FC236}">
              <a16:creationId xmlns:a16="http://schemas.microsoft.com/office/drawing/2014/main" id="{88FF22ED-A44F-4914-AB18-97057AF349C7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40" name="Text Box 1056">
          <a:extLst>
            <a:ext uri="{FF2B5EF4-FFF2-40B4-BE49-F238E27FC236}">
              <a16:creationId xmlns:a16="http://schemas.microsoft.com/office/drawing/2014/main" id="{374F81E8-B782-4455-B330-309ED07797FD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41" name="Text Box 1057">
          <a:extLst>
            <a:ext uri="{FF2B5EF4-FFF2-40B4-BE49-F238E27FC236}">
              <a16:creationId xmlns:a16="http://schemas.microsoft.com/office/drawing/2014/main" id="{F833E1DF-1E3C-493F-BF93-C0A6889528EB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3049" name="Text Box 1065">
          <a:extLst>
            <a:ext uri="{FF2B5EF4-FFF2-40B4-BE49-F238E27FC236}">
              <a16:creationId xmlns:a16="http://schemas.microsoft.com/office/drawing/2014/main" id="{82602B55-9BE6-43CA-8966-40C385291C03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3050" name="Text Box 1066">
          <a:extLst>
            <a:ext uri="{FF2B5EF4-FFF2-40B4-BE49-F238E27FC236}">
              <a16:creationId xmlns:a16="http://schemas.microsoft.com/office/drawing/2014/main" id="{2D32BB82-DEC0-4E1A-B1AA-60DEFE1FA277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67</xdr:row>
      <xdr:rowOff>0</xdr:rowOff>
    </xdr:to>
    <xdr:sp macro="" textlink="">
      <xdr:nvSpPr>
        <xdr:cNvPr id="43051" name="Text Box 1067">
          <a:extLst>
            <a:ext uri="{FF2B5EF4-FFF2-40B4-BE49-F238E27FC236}">
              <a16:creationId xmlns:a16="http://schemas.microsoft.com/office/drawing/2014/main" id="{0920E0CD-3C16-47B2-856E-37E19E357F56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67</xdr:row>
      <xdr:rowOff>0</xdr:rowOff>
    </xdr:from>
    <xdr:to>
      <xdr:col>1</xdr:col>
      <xdr:colOff>1104900</xdr:colOff>
      <xdr:row>67</xdr:row>
      <xdr:rowOff>0</xdr:rowOff>
    </xdr:to>
    <xdr:sp macro="" textlink="">
      <xdr:nvSpPr>
        <xdr:cNvPr id="43052" name="Text Box 1068">
          <a:extLst>
            <a:ext uri="{FF2B5EF4-FFF2-40B4-BE49-F238E27FC236}">
              <a16:creationId xmlns:a16="http://schemas.microsoft.com/office/drawing/2014/main" id="{87375546-1D22-4D37-B007-31612295B271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 macro="" textlink="">
      <xdr:nvSpPr>
        <xdr:cNvPr id="43053" name="Text Box 1069">
          <a:extLst>
            <a:ext uri="{FF2B5EF4-FFF2-40B4-BE49-F238E27FC236}">
              <a16:creationId xmlns:a16="http://schemas.microsoft.com/office/drawing/2014/main" id="{7772815E-DC52-4DFE-A3F7-F18C55978231}"/>
            </a:ext>
          </a:extLst>
        </xdr:cNvPr>
        <xdr:cNvSpPr txBox="1">
          <a:spLocks noChangeArrowheads="1"/>
        </xdr:cNvSpPr>
      </xdr:nvSpPr>
      <xdr:spPr bwMode="auto">
        <a:xfrm>
          <a:off x="190500" y="220599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101</xdr:row>
      <xdr:rowOff>0</xdr:rowOff>
    </xdr:from>
    <xdr:to>
      <xdr:col>1</xdr:col>
      <xdr:colOff>1104900</xdr:colOff>
      <xdr:row>101</xdr:row>
      <xdr:rowOff>0</xdr:rowOff>
    </xdr:to>
    <xdr:sp macro="" textlink="">
      <xdr:nvSpPr>
        <xdr:cNvPr id="43054" name="Text Box 1070">
          <a:extLst>
            <a:ext uri="{FF2B5EF4-FFF2-40B4-BE49-F238E27FC236}">
              <a16:creationId xmlns:a16="http://schemas.microsoft.com/office/drawing/2014/main" id="{1D9A8D07-D30C-443D-BFC2-07A889C7CD97}"/>
            </a:ext>
          </a:extLst>
        </xdr:cNvPr>
        <xdr:cNvSpPr txBox="1">
          <a:spLocks noChangeArrowheads="1"/>
        </xdr:cNvSpPr>
      </xdr:nvSpPr>
      <xdr:spPr bwMode="auto">
        <a:xfrm>
          <a:off x="180975" y="220599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3055" name="Text Box 1071">
          <a:extLst>
            <a:ext uri="{FF2B5EF4-FFF2-40B4-BE49-F238E27FC236}">
              <a16:creationId xmlns:a16="http://schemas.microsoft.com/office/drawing/2014/main" id="{CD13091C-83A2-4EDF-BE1D-CFFFCE2DE125}"/>
            </a:ext>
          </a:extLst>
        </xdr:cNvPr>
        <xdr:cNvSpPr txBox="1">
          <a:spLocks noChangeArrowheads="1"/>
        </xdr:cNvSpPr>
      </xdr:nvSpPr>
      <xdr:spPr bwMode="auto">
        <a:xfrm>
          <a:off x="190500" y="318325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3056" name="Text Box 1072">
          <a:extLst>
            <a:ext uri="{FF2B5EF4-FFF2-40B4-BE49-F238E27FC236}">
              <a16:creationId xmlns:a16="http://schemas.microsoft.com/office/drawing/2014/main" id="{CA26B26F-05B4-4DD7-A759-E842F94312B3}"/>
            </a:ext>
          </a:extLst>
        </xdr:cNvPr>
        <xdr:cNvSpPr txBox="1">
          <a:spLocks noChangeArrowheads="1"/>
        </xdr:cNvSpPr>
      </xdr:nvSpPr>
      <xdr:spPr bwMode="auto">
        <a:xfrm>
          <a:off x="180975" y="318325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3057" name="Text Box 1073">
          <a:extLst>
            <a:ext uri="{FF2B5EF4-FFF2-40B4-BE49-F238E27FC236}">
              <a16:creationId xmlns:a16="http://schemas.microsoft.com/office/drawing/2014/main" id="{3E9F10F5-0B40-4E84-8A33-2236F98AFBB1}"/>
            </a:ext>
          </a:extLst>
        </xdr:cNvPr>
        <xdr:cNvSpPr txBox="1">
          <a:spLocks noChangeArrowheads="1"/>
        </xdr:cNvSpPr>
      </xdr:nvSpPr>
      <xdr:spPr bwMode="auto">
        <a:xfrm>
          <a:off x="190500" y="39481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3058" name="Text Box 1074">
          <a:extLst>
            <a:ext uri="{FF2B5EF4-FFF2-40B4-BE49-F238E27FC236}">
              <a16:creationId xmlns:a16="http://schemas.microsoft.com/office/drawing/2014/main" id="{4302CDBB-EA4D-41F7-87C3-9187618BE7BB}"/>
            </a:ext>
          </a:extLst>
        </xdr:cNvPr>
        <xdr:cNvSpPr txBox="1">
          <a:spLocks noChangeArrowheads="1"/>
        </xdr:cNvSpPr>
      </xdr:nvSpPr>
      <xdr:spPr bwMode="auto">
        <a:xfrm>
          <a:off x="180975" y="39481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3059" name="Text Box 1075">
          <a:extLst>
            <a:ext uri="{FF2B5EF4-FFF2-40B4-BE49-F238E27FC236}">
              <a16:creationId xmlns:a16="http://schemas.microsoft.com/office/drawing/2014/main" id="{B58C45B8-2B2B-48D2-9953-BA6E8A62E088}"/>
            </a:ext>
          </a:extLst>
        </xdr:cNvPr>
        <xdr:cNvSpPr txBox="1">
          <a:spLocks noChangeArrowheads="1"/>
        </xdr:cNvSpPr>
      </xdr:nvSpPr>
      <xdr:spPr bwMode="auto">
        <a:xfrm>
          <a:off x="190500" y="47120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3060" name="Text Box 1076">
          <a:extLst>
            <a:ext uri="{FF2B5EF4-FFF2-40B4-BE49-F238E27FC236}">
              <a16:creationId xmlns:a16="http://schemas.microsoft.com/office/drawing/2014/main" id="{6CE46D47-3646-4C75-8C40-5D060836F331}"/>
            </a:ext>
          </a:extLst>
        </xdr:cNvPr>
        <xdr:cNvSpPr txBox="1">
          <a:spLocks noChangeArrowheads="1"/>
        </xdr:cNvSpPr>
      </xdr:nvSpPr>
      <xdr:spPr bwMode="auto">
        <a:xfrm>
          <a:off x="180975" y="47120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369</xdr:row>
      <xdr:rowOff>0</xdr:rowOff>
    </xdr:from>
    <xdr:to>
      <xdr:col>20</xdr:col>
      <xdr:colOff>0</xdr:colOff>
      <xdr:row>387</xdr:row>
      <xdr:rowOff>0</xdr:rowOff>
    </xdr:to>
    <xdr:graphicFrame macro="">
      <xdr:nvGraphicFramePr>
        <xdr:cNvPr id="38140687" name="グラフ 1083">
          <a:extLst>
            <a:ext uri="{FF2B5EF4-FFF2-40B4-BE49-F238E27FC236}">
              <a16:creationId xmlns:a16="http://schemas.microsoft.com/office/drawing/2014/main" id="{C68FDCC2-DCB3-4215-8C6F-49E43B97D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30</xdr:col>
      <xdr:colOff>28575</xdr:colOff>
      <xdr:row>1</xdr:row>
      <xdr:rowOff>152400</xdr:rowOff>
    </xdr:from>
    <xdr:to>
      <xdr:col>30</xdr:col>
      <xdr:colOff>137795</xdr:colOff>
      <xdr:row>2</xdr:row>
      <xdr:rowOff>214630</xdr:rowOff>
    </xdr:to>
    <xdr:sp macro="" textlink="">
      <xdr:nvSpPr>
        <xdr:cNvPr id="38140688" name="Text Box 1194">
          <a:extLst>
            <a:ext uri="{FF2B5EF4-FFF2-40B4-BE49-F238E27FC236}">
              <a16:creationId xmlns:a16="http://schemas.microsoft.com/office/drawing/2014/main" id="{A2C1E2EB-0021-4D04-A0B8-49FD0F01A660}"/>
            </a:ext>
          </a:extLst>
        </xdr:cNvPr>
        <xdr:cNvSpPr txBox="1">
          <a:spLocks noChangeArrowheads="1"/>
        </xdr:cNvSpPr>
      </xdr:nvSpPr>
      <xdr:spPr bwMode="auto">
        <a:xfrm>
          <a:off x="14439900" y="323850"/>
          <a:ext cx="9525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33" name="Text Box 1025">
          <a:extLst>
            <a:ext uri="{FF2B5EF4-FFF2-40B4-BE49-F238E27FC236}">
              <a16:creationId xmlns:a16="http://schemas.microsoft.com/office/drawing/2014/main" id="{75B70035-1B51-448D-BBB3-5F26A623FDBE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34" name="Text Box 1026">
          <a:extLst>
            <a:ext uri="{FF2B5EF4-FFF2-40B4-BE49-F238E27FC236}">
              <a16:creationId xmlns:a16="http://schemas.microsoft.com/office/drawing/2014/main" id="{FDB6D08D-6CA6-4AAD-9177-E38CD45A2F02}"/>
            </a:ext>
          </a:extLst>
        </xdr:cNvPr>
        <xdr:cNvSpPr txBox="1">
          <a:spLocks noChangeArrowheads="1"/>
        </xdr:cNvSpPr>
      </xdr:nvSpPr>
      <xdr:spPr bwMode="auto">
        <a:xfrm>
          <a:off x="9001125" y="162687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35" name="Text Box 1027">
          <a:extLst>
            <a:ext uri="{FF2B5EF4-FFF2-40B4-BE49-F238E27FC236}">
              <a16:creationId xmlns:a16="http://schemas.microsoft.com/office/drawing/2014/main" id="{AB5B4F4E-CF1F-4605-9446-3A2BA3209419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36" name="Text Box 1028">
          <a:extLst>
            <a:ext uri="{FF2B5EF4-FFF2-40B4-BE49-F238E27FC236}">
              <a16:creationId xmlns:a16="http://schemas.microsoft.com/office/drawing/2014/main" id="{F141E90D-F8BD-4A6C-B01E-DDB8BBB94E4E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37" name="Text Box 1029">
          <a:extLst>
            <a:ext uri="{FF2B5EF4-FFF2-40B4-BE49-F238E27FC236}">
              <a16:creationId xmlns:a16="http://schemas.microsoft.com/office/drawing/2014/main" id="{5BA2605C-CF22-49E8-BCDD-D14711484105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38" name="Text Box 1030">
          <a:extLst>
            <a:ext uri="{FF2B5EF4-FFF2-40B4-BE49-F238E27FC236}">
              <a16:creationId xmlns:a16="http://schemas.microsoft.com/office/drawing/2014/main" id="{63153101-3CA6-473D-8D18-44D9D6C664B3}"/>
            </a:ext>
          </a:extLst>
        </xdr:cNvPr>
        <xdr:cNvSpPr txBox="1">
          <a:spLocks noChangeArrowheads="1"/>
        </xdr:cNvSpPr>
      </xdr:nvSpPr>
      <xdr:spPr bwMode="auto">
        <a:xfrm>
          <a:off x="9001125" y="144589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39" name="Text Box 1031">
          <a:extLst>
            <a:ext uri="{FF2B5EF4-FFF2-40B4-BE49-F238E27FC236}">
              <a16:creationId xmlns:a16="http://schemas.microsoft.com/office/drawing/2014/main" id="{F8D390D4-A8CA-4E87-91D6-0AA7F971B4D5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40" name="Text Box 1032">
          <a:extLst>
            <a:ext uri="{FF2B5EF4-FFF2-40B4-BE49-F238E27FC236}">
              <a16:creationId xmlns:a16="http://schemas.microsoft.com/office/drawing/2014/main" id="{86C76F6E-0DF5-43F3-AE61-6137F63AEF34}"/>
            </a:ext>
          </a:extLst>
        </xdr:cNvPr>
        <xdr:cNvSpPr txBox="1">
          <a:spLocks noChangeArrowheads="1"/>
        </xdr:cNvSpPr>
      </xdr:nvSpPr>
      <xdr:spPr bwMode="auto">
        <a:xfrm>
          <a:off x="9001125" y="218027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41" name="Text Box 1033">
          <a:extLst>
            <a:ext uri="{FF2B5EF4-FFF2-40B4-BE49-F238E27FC236}">
              <a16:creationId xmlns:a16="http://schemas.microsoft.com/office/drawing/2014/main" id="{85CB47DA-C169-4D5D-9B27-55A7EA8D0FC8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42" name="Text Box 1034">
          <a:extLst>
            <a:ext uri="{FF2B5EF4-FFF2-40B4-BE49-F238E27FC236}">
              <a16:creationId xmlns:a16="http://schemas.microsoft.com/office/drawing/2014/main" id="{3201ED85-D768-4E17-B2CD-53CF44E79380}"/>
            </a:ext>
          </a:extLst>
        </xdr:cNvPr>
        <xdr:cNvSpPr txBox="1">
          <a:spLocks noChangeArrowheads="1"/>
        </xdr:cNvSpPr>
      </xdr:nvSpPr>
      <xdr:spPr bwMode="auto">
        <a:xfrm>
          <a:off x="9001125" y="403955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43" name="Text Box 1035">
          <a:extLst>
            <a:ext uri="{FF2B5EF4-FFF2-40B4-BE49-F238E27FC236}">
              <a16:creationId xmlns:a16="http://schemas.microsoft.com/office/drawing/2014/main" id="{7A94C06C-9894-44BB-9A6E-908080A124CB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44" name="Text Box 1036">
          <a:extLst>
            <a:ext uri="{FF2B5EF4-FFF2-40B4-BE49-F238E27FC236}">
              <a16:creationId xmlns:a16="http://schemas.microsoft.com/office/drawing/2014/main" id="{B6DEB0DB-EAD8-4BF1-A6B6-BD88C4AC7919}"/>
            </a:ext>
          </a:extLst>
        </xdr:cNvPr>
        <xdr:cNvSpPr txBox="1">
          <a:spLocks noChangeArrowheads="1"/>
        </xdr:cNvSpPr>
      </xdr:nvSpPr>
      <xdr:spPr bwMode="auto">
        <a:xfrm>
          <a:off x="9001125" y="306419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45" name="Text Box 1037">
          <a:extLst>
            <a:ext uri="{FF2B5EF4-FFF2-40B4-BE49-F238E27FC236}">
              <a16:creationId xmlns:a16="http://schemas.microsoft.com/office/drawing/2014/main" id="{94289409-28B0-4B59-8786-B0FA11212583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46" name="Text Box 1038">
          <a:extLst>
            <a:ext uri="{FF2B5EF4-FFF2-40B4-BE49-F238E27FC236}">
              <a16:creationId xmlns:a16="http://schemas.microsoft.com/office/drawing/2014/main" id="{57E17A1F-5ACB-41BD-B8F1-9CECAB1DACE4}"/>
            </a:ext>
          </a:extLst>
        </xdr:cNvPr>
        <xdr:cNvSpPr txBox="1">
          <a:spLocks noChangeArrowheads="1"/>
        </xdr:cNvSpPr>
      </xdr:nvSpPr>
      <xdr:spPr bwMode="auto">
        <a:xfrm>
          <a:off x="9001125" y="382905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47" name="Text Box 1039">
          <a:extLst>
            <a:ext uri="{FF2B5EF4-FFF2-40B4-BE49-F238E27FC236}">
              <a16:creationId xmlns:a16="http://schemas.microsoft.com/office/drawing/2014/main" id="{B9A95523-A256-4848-9320-6751DBA1B166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48" name="Text Box 1040">
          <a:extLst>
            <a:ext uri="{FF2B5EF4-FFF2-40B4-BE49-F238E27FC236}">
              <a16:creationId xmlns:a16="http://schemas.microsoft.com/office/drawing/2014/main" id="{66979415-4EA5-49BC-BB99-4F6196106F0E}"/>
            </a:ext>
          </a:extLst>
        </xdr:cNvPr>
        <xdr:cNvSpPr txBox="1">
          <a:spLocks noChangeArrowheads="1"/>
        </xdr:cNvSpPr>
      </xdr:nvSpPr>
      <xdr:spPr bwMode="auto">
        <a:xfrm>
          <a:off x="9001125" y="459295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49" name="Text Box 1041">
          <a:extLst>
            <a:ext uri="{FF2B5EF4-FFF2-40B4-BE49-F238E27FC236}">
              <a16:creationId xmlns:a16="http://schemas.microsoft.com/office/drawing/2014/main" id="{6B301B3A-8338-4FA5-9278-4381BEF3D872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50" name="Text Box 1042">
          <a:extLst>
            <a:ext uri="{FF2B5EF4-FFF2-40B4-BE49-F238E27FC236}">
              <a16:creationId xmlns:a16="http://schemas.microsoft.com/office/drawing/2014/main" id="{A55B3073-6F03-4961-A8A3-1B57ED3D006A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51" name="Text Box 1043">
          <a:extLst>
            <a:ext uri="{FF2B5EF4-FFF2-40B4-BE49-F238E27FC236}">
              <a16:creationId xmlns:a16="http://schemas.microsoft.com/office/drawing/2014/main" id="{B7FEC837-1B36-4A60-9013-97F5775F09F6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52" name="Text Box 1044">
          <a:extLst>
            <a:ext uri="{FF2B5EF4-FFF2-40B4-BE49-F238E27FC236}">
              <a16:creationId xmlns:a16="http://schemas.microsoft.com/office/drawing/2014/main" id="{DA387557-F8D0-4E0C-95ED-86782713DD1C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53" name="Text Box 1045">
          <a:extLst>
            <a:ext uri="{FF2B5EF4-FFF2-40B4-BE49-F238E27FC236}">
              <a16:creationId xmlns:a16="http://schemas.microsoft.com/office/drawing/2014/main" id="{369CFE21-FE1B-4827-AAF7-3F709BE87DBD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54" name="Text Box 1046">
          <a:extLst>
            <a:ext uri="{FF2B5EF4-FFF2-40B4-BE49-F238E27FC236}">
              <a16:creationId xmlns:a16="http://schemas.microsoft.com/office/drawing/2014/main" id="{D9FA5466-8889-4F68-AE61-D32FDA05CE0B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55" name="Text Box 1047">
          <a:extLst>
            <a:ext uri="{FF2B5EF4-FFF2-40B4-BE49-F238E27FC236}">
              <a16:creationId xmlns:a16="http://schemas.microsoft.com/office/drawing/2014/main" id="{14073E65-8606-43B9-B7FF-F2C0E57CBB5D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56" name="Text Box 1048">
          <a:extLst>
            <a:ext uri="{FF2B5EF4-FFF2-40B4-BE49-F238E27FC236}">
              <a16:creationId xmlns:a16="http://schemas.microsoft.com/office/drawing/2014/main" id="{811F59D4-6837-4B13-919F-5E9ED0CE7164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57" name="Text Box 1049">
          <a:extLst>
            <a:ext uri="{FF2B5EF4-FFF2-40B4-BE49-F238E27FC236}">
              <a16:creationId xmlns:a16="http://schemas.microsoft.com/office/drawing/2014/main" id="{B7AFE005-DF20-430D-92E6-170613D27697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58" name="Text Box 1050">
          <a:extLst>
            <a:ext uri="{FF2B5EF4-FFF2-40B4-BE49-F238E27FC236}">
              <a16:creationId xmlns:a16="http://schemas.microsoft.com/office/drawing/2014/main" id="{17A58492-37FE-4261-8C5D-D2CAE33D463B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59" name="Text Box 1051">
          <a:extLst>
            <a:ext uri="{FF2B5EF4-FFF2-40B4-BE49-F238E27FC236}">
              <a16:creationId xmlns:a16="http://schemas.microsoft.com/office/drawing/2014/main" id="{9CAAF36C-65D9-432B-A01B-B2A62F428FFD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60" name="Text Box 1052">
          <a:extLst>
            <a:ext uri="{FF2B5EF4-FFF2-40B4-BE49-F238E27FC236}">
              <a16:creationId xmlns:a16="http://schemas.microsoft.com/office/drawing/2014/main" id="{8D00F349-363B-464D-8665-EEC5BB53DFEF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61" name="Text Box 1053">
          <a:extLst>
            <a:ext uri="{FF2B5EF4-FFF2-40B4-BE49-F238E27FC236}">
              <a16:creationId xmlns:a16="http://schemas.microsoft.com/office/drawing/2014/main" id="{A42C545E-DBA1-4F65-AB78-A03797183AFA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62" name="Text Box 1054">
          <a:extLst>
            <a:ext uri="{FF2B5EF4-FFF2-40B4-BE49-F238E27FC236}">
              <a16:creationId xmlns:a16="http://schemas.microsoft.com/office/drawing/2014/main" id="{2A19B42A-C458-4942-9E58-A0DDA4B99AE7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63" name="Text Box 1055">
          <a:extLst>
            <a:ext uri="{FF2B5EF4-FFF2-40B4-BE49-F238E27FC236}">
              <a16:creationId xmlns:a16="http://schemas.microsoft.com/office/drawing/2014/main" id="{AF6B9E3B-7A6F-4946-ADA4-1D403C5BF224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64" name="Text Box 1056">
          <a:extLst>
            <a:ext uri="{FF2B5EF4-FFF2-40B4-BE49-F238E27FC236}">
              <a16:creationId xmlns:a16="http://schemas.microsoft.com/office/drawing/2014/main" id="{76BE163C-57CE-4078-9B6D-9177CC6E16C2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76</xdr:row>
      <xdr:rowOff>0</xdr:rowOff>
    </xdr:to>
    <xdr:sp macro="" textlink="">
      <xdr:nvSpPr>
        <xdr:cNvPr id="44065" name="Text Box 1057">
          <a:extLst>
            <a:ext uri="{FF2B5EF4-FFF2-40B4-BE49-F238E27FC236}">
              <a16:creationId xmlns:a16="http://schemas.microsoft.com/office/drawing/2014/main" id="{01763660-817F-43EA-BE0E-16C45E205E7A}"/>
            </a:ext>
          </a:extLst>
        </xdr:cNvPr>
        <xdr:cNvSpPr txBox="1">
          <a:spLocks noChangeArrowheads="1"/>
        </xdr:cNvSpPr>
      </xdr:nvSpPr>
      <xdr:spPr bwMode="auto">
        <a:xfrm>
          <a:off x="190500" y="162687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76</xdr:row>
      <xdr:rowOff>0</xdr:rowOff>
    </xdr:from>
    <xdr:to>
      <xdr:col>1</xdr:col>
      <xdr:colOff>1104900</xdr:colOff>
      <xdr:row>76</xdr:row>
      <xdr:rowOff>0</xdr:rowOff>
    </xdr:to>
    <xdr:sp macro="" textlink="">
      <xdr:nvSpPr>
        <xdr:cNvPr id="44066" name="Text Box 1058">
          <a:extLst>
            <a:ext uri="{FF2B5EF4-FFF2-40B4-BE49-F238E27FC236}">
              <a16:creationId xmlns:a16="http://schemas.microsoft.com/office/drawing/2014/main" id="{7F9D364C-2AB0-4ACE-87E6-57806C1C9308}"/>
            </a:ext>
          </a:extLst>
        </xdr:cNvPr>
        <xdr:cNvSpPr txBox="1">
          <a:spLocks noChangeArrowheads="1"/>
        </xdr:cNvSpPr>
      </xdr:nvSpPr>
      <xdr:spPr bwMode="auto">
        <a:xfrm>
          <a:off x="180975" y="162687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4067" name="Text Box 1059">
          <a:extLst>
            <a:ext uri="{FF2B5EF4-FFF2-40B4-BE49-F238E27FC236}">
              <a16:creationId xmlns:a16="http://schemas.microsoft.com/office/drawing/2014/main" id="{0FFAABE2-67EB-46A7-AADD-0662F6600DC5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4068" name="Text Box 1060">
          <a:extLst>
            <a:ext uri="{FF2B5EF4-FFF2-40B4-BE49-F238E27FC236}">
              <a16:creationId xmlns:a16="http://schemas.microsoft.com/office/drawing/2014/main" id="{7C789FD5-6706-4F32-A107-96EC48822203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 macro="" textlink="">
      <xdr:nvSpPr>
        <xdr:cNvPr id="44071" name="Text Box 1063">
          <a:extLst>
            <a:ext uri="{FF2B5EF4-FFF2-40B4-BE49-F238E27FC236}">
              <a16:creationId xmlns:a16="http://schemas.microsoft.com/office/drawing/2014/main" id="{8C830A50-B2A0-4A4D-B1DC-DC010E11AB41}"/>
            </a:ext>
          </a:extLst>
        </xdr:cNvPr>
        <xdr:cNvSpPr txBox="1">
          <a:spLocks noChangeArrowheads="1"/>
        </xdr:cNvSpPr>
      </xdr:nvSpPr>
      <xdr:spPr bwMode="auto">
        <a:xfrm>
          <a:off x="190500" y="218027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102</xdr:row>
      <xdr:rowOff>0</xdr:rowOff>
    </xdr:from>
    <xdr:to>
      <xdr:col>1</xdr:col>
      <xdr:colOff>1104900</xdr:colOff>
      <xdr:row>102</xdr:row>
      <xdr:rowOff>0</xdr:rowOff>
    </xdr:to>
    <xdr:sp macro="" textlink="">
      <xdr:nvSpPr>
        <xdr:cNvPr id="44072" name="Text Box 1064">
          <a:extLst>
            <a:ext uri="{FF2B5EF4-FFF2-40B4-BE49-F238E27FC236}">
              <a16:creationId xmlns:a16="http://schemas.microsoft.com/office/drawing/2014/main" id="{FCB7E83F-DB28-4FAF-B62D-304FDA24C65F}"/>
            </a:ext>
          </a:extLst>
        </xdr:cNvPr>
        <xdr:cNvSpPr txBox="1">
          <a:spLocks noChangeArrowheads="1"/>
        </xdr:cNvSpPr>
      </xdr:nvSpPr>
      <xdr:spPr bwMode="auto">
        <a:xfrm>
          <a:off x="180975" y="218027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4073" name="Text Box 1065">
          <a:extLst>
            <a:ext uri="{FF2B5EF4-FFF2-40B4-BE49-F238E27FC236}">
              <a16:creationId xmlns:a16="http://schemas.microsoft.com/office/drawing/2014/main" id="{7E475E8F-578A-4CF7-9BDC-B47A8EDC5869}"/>
            </a:ext>
          </a:extLst>
        </xdr:cNvPr>
        <xdr:cNvSpPr txBox="1">
          <a:spLocks noChangeArrowheads="1"/>
        </xdr:cNvSpPr>
      </xdr:nvSpPr>
      <xdr:spPr bwMode="auto">
        <a:xfrm>
          <a:off x="190500" y="403955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4074" name="Text Box 1066">
          <a:extLst>
            <a:ext uri="{FF2B5EF4-FFF2-40B4-BE49-F238E27FC236}">
              <a16:creationId xmlns:a16="http://schemas.microsoft.com/office/drawing/2014/main" id="{31EBEDB6-C55F-48D3-AC87-17251F09E173}"/>
            </a:ext>
          </a:extLst>
        </xdr:cNvPr>
        <xdr:cNvSpPr txBox="1">
          <a:spLocks noChangeArrowheads="1"/>
        </xdr:cNvSpPr>
      </xdr:nvSpPr>
      <xdr:spPr bwMode="auto">
        <a:xfrm>
          <a:off x="180975" y="403955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4075" name="Text Box 1067">
          <a:extLst>
            <a:ext uri="{FF2B5EF4-FFF2-40B4-BE49-F238E27FC236}">
              <a16:creationId xmlns:a16="http://schemas.microsoft.com/office/drawing/2014/main" id="{526EFC4A-7475-4B65-971C-BBB4546AE9F6}"/>
            </a:ext>
          </a:extLst>
        </xdr:cNvPr>
        <xdr:cNvSpPr txBox="1">
          <a:spLocks noChangeArrowheads="1"/>
        </xdr:cNvSpPr>
      </xdr:nvSpPr>
      <xdr:spPr bwMode="auto">
        <a:xfrm>
          <a:off x="190500" y="306419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4076" name="Text Box 1068">
          <a:extLst>
            <a:ext uri="{FF2B5EF4-FFF2-40B4-BE49-F238E27FC236}">
              <a16:creationId xmlns:a16="http://schemas.microsoft.com/office/drawing/2014/main" id="{318D8128-1535-4089-864E-D384055E88F6}"/>
            </a:ext>
          </a:extLst>
        </xdr:cNvPr>
        <xdr:cNvSpPr txBox="1">
          <a:spLocks noChangeArrowheads="1"/>
        </xdr:cNvSpPr>
      </xdr:nvSpPr>
      <xdr:spPr bwMode="auto">
        <a:xfrm>
          <a:off x="180975" y="306419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4077" name="Text Box 1069">
          <a:extLst>
            <a:ext uri="{FF2B5EF4-FFF2-40B4-BE49-F238E27FC236}">
              <a16:creationId xmlns:a16="http://schemas.microsoft.com/office/drawing/2014/main" id="{C96E4CB4-B456-4126-BF3A-69AD8FDE648E}"/>
            </a:ext>
          </a:extLst>
        </xdr:cNvPr>
        <xdr:cNvSpPr txBox="1">
          <a:spLocks noChangeArrowheads="1"/>
        </xdr:cNvSpPr>
      </xdr:nvSpPr>
      <xdr:spPr bwMode="auto">
        <a:xfrm>
          <a:off x="190500" y="382905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4078" name="Text Box 1070">
          <a:extLst>
            <a:ext uri="{FF2B5EF4-FFF2-40B4-BE49-F238E27FC236}">
              <a16:creationId xmlns:a16="http://schemas.microsoft.com/office/drawing/2014/main" id="{F52E020F-5589-4E45-B0AE-8408FE10190F}"/>
            </a:ext>
          </a:extLst>
        </xdr:cNvPr>
        <xdr:cNvSpPr txBox="1">
          <a:spLocks noChangeArrowheads="1"/>
        </xdr:cNvSpPr>
      </xdr:nvSpPr>
      <xdr:spPr bwMode="auto">
        <a:xfrm>
          <a:off x="180975" y="382905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4079" name="Text Box 1071">
          <a:extLst>
            <a:ext uri="{FF2B5EF4-FFF2-40B4-BE49-F238E27FC236}">
              <a16:creationId xmlns:a16="http://schemas.microsoft.com/office/drawing/2014/main" id="{E99AC838-907A-4754-8F02-2B5B9F72713F}"/>
            </a:ext>
          </a:extLst>
        </xdr:cNvPr>
        <xdr:cNvSpPr txBox="1">
          <a:spLocks noChangeArrowheads="1"/>
        </xdr:cNvSpPr>
      </xdr:nvSpPr>
      <xdr:spPr bwMode="auto">
        <a:xfrm>
          <a:off x="190500" y="459295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4080" name="Text Box 1072">
          <a:extLst>
            <a:ext uri="{FF2B5EF4-FFF2-40B4-BE49-F238E27FC236}">
              <a16:creationId xmlns:a16="http://schemas.microsoft.com/office/drawing/2014/main" id="{C07A0199-1AD2-40EC-AA78-516C417E3248}"/>
            </a:ext>
          </a:extLst>
        </xdr:cNvPr>
        <xdr:cNvSpPr txBox="1">
          <a:spLocks noChangeArrowheads="1"/>
        </xdr:cNvSpPr>
      </xdr:nvSpPr>
      <xdr:spPr bwMode="auto">
        <a:xfrm>
          <a:off x="180975" y="459295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331</xdr:row>
      <xdr:rowOff>0</xdr:rowOff>
    </xdr:from>
    <xdr:to>
      <xdr:col>20</xdr:col>
      <xdr:colOff>0</xdr:colOff>
      <xdr:row>349</xdr:row>
      <xdr:rowOff>0</xdr:rowOff>
    </xdr:to>
    <xdr:graphicFrame macro="">
      <xdr:nvGraphicFramePr>
        <xdr:cNvPr id="38639212" name="グラフ 1079">
          <a:extLst>
            <a:ext uri="{FF2B5EF4-FFF2-40B4-BE49-F238E27FC236}">
              <a16:creationId xmlns:a16="http://schemas.microsoft.com/office/drawing/2014/main" id="{D4DA0E1A-874E-4483-B344-323C1ED43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350</xdr:row>
      <xdr:rowOff>0</xdr:rowOff>
    </xdr:from>
    <xdr:to>
      <xdr:col>20</xdr:col>
      <xdr:colOff>0</xdr:colOff>
      <xdr:row>368</xdr:row>
      <xdr:rowOff>0</xdr:rowOff>
    </xdr:to>
    <xdr:graphicFrame macro="">
      <xdr:nvGraphicFramePr>
        <xdr:cNvPr id="38639213" name="グラフ 1080">
          <a:extLst>
            <a:ext uri="{FF2B5EF4-FFF2-40B4-BE49-F238E27FC236}">
              <a16:creationId xmlns:a16="http://schemas.microsoft.com/office/drawing/2014/main" id="{8E986D00-C5BA-41B7-8184-86E5E6CB2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57" name="Text Box 1025">
          <a:extLst>
            <a:ext uri="{FF2B5EF4-FFF2-40B4-BE49-F238E27FC236}">
              <a16:creationId xmlns:a16="http://schemas.microsoft.com/office/drawing/2014/main" id="{3C49C4E7-DFFF-4E58-B30D-40F4E511499F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58" name="Text Box 1026">
          <a:extLst>
            <a:ext uri="{FF2B5EF4-FFF2-40B4-BE49-F238E27FC236}">
              <a16:creationId xmlns:a16="http://schemas.microsoft.com/office/drawing/2014/main" id="{CE54C29A-5369-458C-B1C2-FDACF54C5029}"/>
            </a:ext>
          </a:extLst>
        </xdr:cNvPr>
        <xdr:cNvSpPr txBox="1">
          <a:spLocks noChangeArrowheads="1"/>
        </xdr:cNvSpPr>
      </xdr:nvSpPr>
      <xdr:spPr bwMode="auto">
        <a:xfrm>
          <a:off x="9001125" y="164877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59" name="Text Box 1027">
          <a:extLst>
            <a:ext uri="{FF2B5EF4-FFF2-40B4-BE49-F238E27FC236}">
              <a16:creationId xmlns:a16="http://schemas.microsoft.com/office/drawing/2014/main" id="{99C9BBAD-12D8-4E57-BDD7-BF48D3853CE4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60" name="Text Box 1028">
          <a:extLst>
            <a:ext uri="{FF2B5EF4-FFF2-40B4-BE49-F238E27FC236}">
              <a16:creationId xmlns:a16="http://schemas.microsoft.com/office/drawing/2014/main" id="{F2487209-CAEB-47A2-B65E-FAFAFC3E7E91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61" name="Text Box 1029">
          <a:extLst>
            <a:ext uri="{FF2B5EF4-FFF2-40B4-BE49-F238E27FC236}">
              <a16:creationId xmlns:a16="http://schemas.microsoft.com/office/drawing/2014/main" id="{896879D0-47F9-403C-B22C-DC8000A15AB8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62" name="Text Box 1030">
          <a:extLst>
            <a:ext uri="{FF2B5EF4-FFF2-40B4-BE49-F238E27FC236}">
              <a16:creationId xmlns:a16="http://schemas.microsoft.com/office/drawing/2014/main" id="{B621FB1B-6D78-408F-9CF3-BC5EEB3D85B3}"/>
            </a:ext>
          </a:extLst>
        </xdr:cNvPr>
        <xdr:cNvSpPr txBox="1">
          <a:spLocks noChangeArrowheads="1"/>
        </xdr:cNvSpPr>
      </xdr:nvSpPr>
      <xdr:spPr bwMode="auto">
        <a:xfrm>
          <a:off x="9001125" y="144970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63" name="Text Box 1031">
          <a:extLst>
            <a:ext uri="{FF2B5EF4-FFF2-40B4-BE49-F238E27FC236}">
              <a16:creationId xmlns:a16="http://schemas.microsoft.com/office/drawing/2014/main" id="{E080DFFD-376C-45FB-97F5-AB7B80876DAA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64" name="Text Box 1032">
          <a:extLst>
            <a:ext uri="{FF2B5EF4-FFF2-40B4-BE49-F238E27FC236}">
              <a16:creationId xmlns:a16="http://schemas.microsoft.com/office/drawing/2014/main" id="{8FC4F775-9793-402F-8C6B-54CE052128ED}"/>
            </a:ext>
          </a:extLst>
        </xdr:cNvPr>
        <xdr:cNvSpPr txBox="1">
          <a:spLocks noChangeArrowheads="1"/>
        </xdr:cNvSpPr>
      </xdr:nvSpPr>
      <xdr:spPr bwMode="auto">
        <a:xfrm>
          <a:off x="9001125" y="220218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65" name="Text Box 1033">
          <a:extLst>
            <a:ext uri="{FF2B5EF4-FFF2-40B4-BE49-F238E27FC236}">
              <a16:creationId xmlns:a16="http://schemas.microsoft.com/office/drawing/2014/main" id="{B28AE6E8-AB23-447E-AC01-531C67331EC5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66" name="Text Box 1034">
          <a:extLst>
            <a:ext uri="{FF2B5EF4-FFF2-40B4-BE49-F238E27FC236}">
              <a16:creationId xmlns:a16="http://schemas.microsoft.com/office/drawing/2014/main" id="{9B61C61A-6406-4479-853E-2A2A4105C4E7}"/>
            </a:ext>
          </a:extLst>
        </xdr:cNvPr>
        <xdr:cNvSpPr txBox="1">
          <a:spLocks noChangeArrowheads="1"/>
        </xdr:cNvSpPr>
      </xdr:nvSpPr>
      <xdr:spPr bwMode="auto">
        <a:xfrm>
          <a:off x="9001125" y="404050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67" name="Text Box 1035">
          <a:extLst>
            <a:ext uri="{FF2B5EF4-FFF2-40B4-BE49-F238E27FC236}">
              <a16:creationId xmlns:a16="http://schemas.microsoft.com/office/drawing/2014/main" id="{BC3C4496-CA34-49DB-8096-B9A5E992A94E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68" name="Text Box 1036">
          <a:extLst>
            <a:ext uri="{FF2B5EF4-FFF2-40B4-BE49-F238E27FC236}">
              <a16:creationId xmlns:a16="http://schemas.microsoft.com/office/drawing/2014/main" id="{8FF4BA1B-CA40-4667-8A63-07B1AB59D5FD}"/>
            </a:ext>
          </a:extLst>
        </xdr:cNvPr>
        <xdr:cNvSpPr txBox="1">
          <a:spLocks noChangeArrowheads="1"/>
        </xdr:cNvSpPr>
      </xdr:nvSpPr>
      <xdr:spPr bwMode="auto">
        <a:xfrm>
          <a:off x="9001125" y="306990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69" name="Text Box 1037">
          <a:extLst>
            <a:ext uri="{FF2B5EF4-FFF2-40B4-BE49-F238E27FC236}">
              <a16:creationId xmlns:a16="http://schemas.microsoft.com/office/drawing/2014/main" id="{E84239F8-D46C-46E1-BF70-3F328A5412A1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70" name="Text Box 1038">
          <a:extLst>
            <a:ext uri="{FF2B5EF4-FFF2-40B4-BE49-F238E27FC236}">
              <a16:creationId xmlns:a16="http://schemas.microsoft.com/office/drawing/2014/main" id="{CEEF036F-D004-43CD-A2E8-4A1C2B4C8F77}"/>
            </a:ext>
          </a:extLst>
        </xdr:cNvPr>
        <xdr:cNvSpPr txBox="1">
          <a:spLocks noChangeArrowheads="1"/>
        </xdr:cNvSpPr>
      </xdr:nvSpPr>
      <xdr:spPr bwMode="auto">
        <a:xfrm>
          <a:off x="9001125" y="383190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71" name="Text Box 1039">
          <a:extLst>
            <a:ext uri="{FF2B5EF4-FFF2-40B4-BE49-F238E27FC236}">
              <a16:creationId xmlns:a16="http://schemas.microsoft.com/office/drawing/2014/main" id="{3CCC500D-C48E-435F-8FE4-2B6BBD9B8738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72" name="Text Box 1040">
          <a:extLst>
            <a:ext uri="{FF2B5EF4-FFF2-40B4-BE49-F238E27FC236}">
              <a16:creationId xmlns:a16="http://schemas.microsoft.com/office/drawing/2014/main" id="{1E99F0BC-2DAB-407C-9675-961BED311A45}"/>
            </a:ext>
          </a:extLst>
        </xdr:cNvPr>
        <xdr:cNvSpPr txBox="1">
          <a:spLocks noChangeArrowheads="1"/>
        </xdr:cNvSpPr>
      </xdr:nvSpPr>
      <xdr:spPr bwMode="auto">
        <a:xfrm>
          <a:off x="9001125" y="460914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73" name="Text Box 1041">
          <a:extLst>
            <a:ext uri="{FF2B5EF4-FFF2-40B4-BE49-F238E27FC236}">
              <a16:creationId xmlns:a16="http://schemas.microsoft.com/office/drawing/2014/main" id="{B20FF253-5ABE-425C-96B6-B7820C844A92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74" name="Text Box 1042">
          <a:extLst>
            <a:ext uri="{FF2B5EF4-FFF2-40B4-BE49-F238E27FC236}">
              <a16:creationId xmlns:a16="http://schemas.microsoft.com/office/drawing/2014/main" id="{A287C14F-B04F-4740-94E5-D6D826423597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75" name="Text Box 1043">
          <a:extLst>
            <a:ext uri="{FF2B5EF4-FFF2-40B4-BE49-F238E27FC236}">
              <a16:creationId xmlns:a16="http://schemas.microsoft.com/office/drawing/2014/main" id="{A2E9FB49-EC38-44F4-9CAD-22730F8397AB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76" name="Text Box 1044">
          <a:extLst>
            <a:ext uri="{FF2B5EF4-FFF2-40B4-BE49-F238E27FC236}">
              <a16:creationId xmlns:a16="http://schemas.microsoft.com/office/drawing/2014/main" id="{A188AFFF-FEC9-4B6F-87BA-F8EA3CE08119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77" name="Text Box 1045">
          <a:extLst>
            <a:ext uri="{FF2B5EF4-FFF2-40B4-BE49-F238E27FC236}">
              <a16:creationId xmlns:a16="http://schemas.microsoft.com/office/drawing/2014/main" id="{A681751F-A569-48FE-8A3D-630568AD8760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78" name="Text Box 1046">
          <a:extLst>
            <a:ext uri="{FF2B5EF4-FFF2-40B4-BE49-F238E27FC236}">
              <a16:creationId xmlns:a16="http://schemas.microsoft.com/office/drawing/2014/main" id="{C4E4FB99-86E9-46B5-A563-C528F2F296D3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79" name="Text Box 1047">
          <a:extLst>
            <a:ext uri="{FF2B5EF4-FFF2-40B4-BE49-F238E27FC236}">
              <a16:creationId xmlns:a16="http://schemas.microsoft.com/office/drawing/2014/main" id="{CE5F912B-70FB-43C5-81CA-FD4CCAA760FB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80" name="Text Box 1048">
          <a:extLst>
            <a:ext uri="{FF2B5EF4-FFF2-40B4-BE49-F238E27FC236}">
              <a16:creationId xmlns:a16="http://schemas.microsoft.com/office/drawing/2014/main" id="{0D85F7F5-4FD2-42E3-A2A4-FE38FAECF44A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81" name="Text Box 1049">
          <a:extLst>
            <a:ext uri="{FF2B5EF4-FFF2-40B4-BE49-F238E27FC236}">
              <a16:creationId xmlns:a16="http://schemas.microsoft.com/office/drawing/2014/main" id="{CFC3B3E4-58D0-41C1-917E-4E3504F6631E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82" name="Text Box 1050">
          <a:extLst>
            <a:ext uri="{FF2B5EF4-FFF2-40B4-BE49-F238E27FC236}">
              <a16:creationId xmlns:a16="http://schemas.microsoft.com/office/drawing/2014/main" id="{E5E4B839-EBA9-4207-BD5F-2D1AF107CDAD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83" name="Text Box 1051">
          <a:extLst>
            <a:ext uri="{FF2B5EF4-FFF2-40B4-BE49-F238E27FC236}">
              <a16:creationId xmlns:a16="http://schemas.microsoft.com/office/drawing/2014/main" id="{21110591-766C-416E-A7BB-00C9238B85A2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84" name="Text Box 1052">
          <a:extLst>
            <a:ext uri="{FF2B5EF4-FFF2-40B4-BE49-F238E27FC236}">
              <a16:creationId xmlns:a16="http://schemas.microsoft.com/office/drawing/2014/main" id="{0F6576D1-1C14-4A95-99CD-A73266D45E5C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85" name="Text Box 1053">
          <a:extLst>
            <a:ext uri="{FF2B5EF4-FFF2-40B4-BE49-F238E27FC236}">
              <a16:creationId xmlns:a16="http://schemas.microsoft.com/office/drawing/2014/main" id="{D76526EB-132D-45DE-8B75-33382C3B0755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86" name="Text Box 1054">
          <a:extLst>
            <a:ext uri="{FF2B5EF4-FFF2-40B4-BE49-F238E27FC236}">
              <a16:creationId xmlns:a16="http://schemas.microsoft.com/office/drawing/2014/main" id="{0F99C02F-39BC-42E5-98F7-BFA8C1A89C56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87" name="Text Box 1055">
          <a:extLst>
            <a:ext uri="{FF2B5EF4-FFF2-40B4-BE49-F238E27FC236}">
              <a16:creationId xmlns:a16="http://schemas.microsoft.com/office/drawing/2014/main" id="{006817AF-08C5-40CE-9F80-C3E8A6E00318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88" name="Text Box 1056">
          <a:extLst>
            <a:ext uri="{FF2B5EF4-FFF2-40B4-BE49-F238E27FC236}">
              <a16:creationId xmlns:a16="http://schemas.microsoft.com/office/drawing/2014/main" id="{BE94C677-B939-4884-8A78-DBDEA4DE8ED5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45089" name="Text Box 1057">
          <a:extLst>
            <a:ext uri="{FF2B5EF4-FFF2-40B4-BE49-F238E27FC236}">
              <a16:creationId xmlns:a16="http://schemas.microsoft.com/office/drawing/2014/main" id="{10F62671-360E-48C2-9BDB-B7C30FBF8E1F}"/>
            </a:ext>
          </a:extLst>
        </xdr:cNvPr>
        <xdr:cNvSpPr txBox="1">
          <a:spLocks noChangeArrowheads="1"/>
        </xdr:cNvSpPr>
      </xdr:nvSpPr>
      <xdr:spPr bwMode="auto">
        <a:xfrm>
          <a:off x="190500" y="164877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77</xdr:row>
      <xdr:rowOff>0</xdr:rowOff>
    </xdr:from>
    <xdr:to>
      <xdr:col>1</xdr:col>
      <xdr:colOff>1104900</xdr:colOff>
      <xdr:row>77</xdr:row>
      <xdr:rowOff>0</xdr:rowOff>
    </xdr:to>
    <xdr:sp macro="" textlink="">
      <xdr:nvSpPr>
        <xdr:cNvPr id="45090" name="Text Box 1058">
          <a:extLst>
            <a:ext uri="{FF2B5EF4-FFF2-40B4-BE49-F238E27FC236}">
              <a16:creationId xmlns:a16="http://schemas.microsoft.com/office/drawing/2014/main" id="{D50DED05-DAD3-405C-BDBB-0B033B98DEBC}"/>
            </a:ext>
          </a:extLst>
        </xdr:cNvPr>
        <xdr:cNvSpPr txBox="1">
          <a:spLocks noChangeArrowheads="1"/>
        </xdr:cNvSpPr>
      </xdr:nvSpPr>
      <xdr:spPr bwMode="auto">
        <a:xfrm>
          <a:off x="180975" y="164877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5091" name="Text Box 1059">
          <a:extLst>
            <a:ext uri="{FF2B5EF4-FFF2-40B4-BE49-F238E27FC236}">
              <a16:creationId xmlns:a16="http://schemas.microsoft.com/office/drawing/2014/main" id="{60F6498F-18C1-4013-81EC-3128F02676B7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5092" name="Text Box 1060">
          <a:extLst>
            <a:ext uri="{FF2B5EF4-FFF2-40B4-BE49-F238E27FC236}">
              <a16:creationId xmlns:a16="http://schemas.microsoft.com/office/drawing/2014/main" id="{8D6AC3F4-DB8E-43B3-B50D-61FDC3ECB5D3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45093" name="Text Box 1061">
          <a:extLst>
            <a:ext uri="{FF2B5EF4-FFF2-40B4-BE49-F238E27FC236}">
              <a16:creationId xmlns:a16="http://schemas.microsoft.com/office/drawing/2014/main" id="{2545F152-0630-41E3-B081-120F3B391EE0}"/>
            </a:ext>
          </a:extLst>
        </xdr:cNvPr>
        <xdr:cNvSpPr txBox="1">
          <a:spLocks noChangeArrowheads="1"/>
        </xdr:cNvSpPr>
      </xdr:nvSpPr>
      <xdr:spPr bwMode="auto">
        <a:xfrm>
          <a:off x="190500" y="144970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68</xdr:row>
      <xdr:rowOff>0</xdr:rowOff>
    </xdr:from>
    <xdr:to>
      <xdr:col>1</xdr:col>
      <xdr:colOff>1104900</xdr:colOff>
      <xdr:row>68</xdr:row>
      <xdr:rowOff>0</xdr:rowOff>
    </xdr:to>
    <xdr:sp macro="" textlink="">
      <xdr:nvSpPr>
        <xdr:cNvPr id="45094" name="Text Box 1062">
          <a:extLst>
            <a:ext uri="{FF2B5EF4-FFF2-40B4-BE49-F238E27FC236}">
              <a16:creationId xmlns:a16="http://schemas.microsoft.com/office/drawing/2014/main" id="{E885F8CA-80DE-47C0-96CF-93B478DF4D8C}"/>
            </a:ext>
          </a:extLst>
        </xdr:cNvPr>
        <xdr:cNvSpPr txBox="1">
          <a:spLocks noChangeArrowheads="1"/>
        </xdr:cNvSpPr>
      </xdr:nvSpPr>
      <xdr:spPr bwMode="auto">
        <a:xfrm>
          <a:off x="180975" y="144970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 macro="" textlink="">
      <xdr:nvSpPr>
        <xdr:cNvPr id="45095" name="Text Box 1063">
          <a:extLst>
            <a:ext uri="{FF2B5EF4-FFF2-40B4-BE49-F238E27FC236}">
              <a16:creationId xmlns:a16="http://schemas.microsoft.com/office/drawing/2014/main" id="{D5F05654-4B0E-484E-887E-C3358990B488}"/>
            </a:ext>
          </a:extLst>
        </xdr:cNvPr>
        <xdr:cNvSpPr txBox="1">
          <a:spLocks noChangeArrowheads="1"/>
        </xdr:cNvSpPr>
      </xdr:nvSpPr>
      <xdr:spPr bwMode="auto">
        <a:xfrm>
          <a:off x="190500" y="220218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103</xdr:row>
      <xdr:rowOff>0</xdr:rowOff>
    </xdr:from>
    <xdr:to>
      <xdr:col>1</xdr:col>
      <xdr:colOff>1104900</xdr:colOff>
      <xdr:row>103</xdr:row>
      <xdr:rowOff>0</xdr:rowOff>
    </xdr:to>
    <xdr:sp macro="" textlink="">
      <xdr:nvSpPr>
        <xdr:cNvPr id="45096" name="Text Box 1064">
          <a:extLst>
            <a:ext uri="{FF2B5EF4-FFF2-40B4-BE49-F238E27FC236}">
              <a16:creationId xmlns:a16="http://schemas.microsoft.com/office/drawing/2014/main" id="{C8894210-57A4-40A5-B928-620A79AB89FC}"/>
            </a:ext>
          </a:extLst>
        </xdr:cNvPr>
        <xdr:cNvSpPr txBox="1">
          <a:spLocks noChangeArrowheads="1"/>
        </xdr:cNvSpPr>
      </xdr:nvSpPr>
      <xdr:spPr bwMode="auto">
        <a:xfrm>
          <a:off x="180975" y="220218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5097" name="Text Box 1065">
          <a:extLst>
            <a:ext uri="{FF2B5EF4-FFF2-40B4-BE49-F238E27FC236}">
              <a16:creationId xmlns:a16="http://schemas.microsoft.com/office/drawing/2014/main" id="{C7C28391-6E31-4C36-96E7-BC8A2D838FC8}"/>
            </a:ext>
          </a:extLst>
        </xdr:cNvPr>
        <xdr:cNvSpPr txBox="1">
          <a:spLocks noChangeArrowheads="1"/>
        </xdr:cNvSpPr>
      </xdr:nvSpPr>
      <xdr:spPr bwMode="auto">
        <a:xfrm>
          <a:off x="190500" y="404050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5098" name="Text Box 1066">
          <a:extLst>
            <a:ext uri="{FF2B5EF4-FFF2-40B4-BE49-F238E27FC236}">
              <a16:creationId xmlns:a16="http://schemas.microsoft.com/office/drawing/2014/main" id="{9961A4EE-42A0-4931-855F-30048E7DDD07}"/>
            </a:ext>
          </a:extLst>
        </xdr:cNvPr>
        <xdr:cNvSpPr txBox="1">
          <a:spLocks noChangeArrowheads="1"/>
        </xdr:cNvSpPr>
      </xdr:nvSpPr>
      <xdr:spPr bwMode="auto">
        <a:xfrm>
          <a:off x="180975" y="404050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5099" name="Text Box 1067">
          <a:extLst>
            <a:ext uri="{FF2B5EF4-FFF2-40B4-BE49-F238E27FC236}">
              <a16:creationId xmlns:a16="http://schemas.microsoft.com/office/drawing/2014/main" id="{ECD9CDD9-9458-4AA2-8C55-F6758A41EAA3}"/>
            </a:ext>
          </a:extLst>
        </xdr:cNvPr>
        <xdr:cNvSpPr txBox="1">
          <a:spLocks noChangeArrowheads="1"/>
        </xdr:cNvSpPr>
      </xdr:nvSpPr>
      <xdr:spPr bwMode="auto">
        <a:xfrm>
          <a:off x="190500" y="306990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5100" name="Text Box 1068">
          <a:extLst>
            <a:ext uri="{FF2B5EF4-FFF2-40B4-BE49-F238E27FC236}">
              <a16:creationId xmlns:a16="http://schemas.microsoft.com/office/drawing/2014/main" id="{FBD4271B-E958-4064-9F4D-F7D2821831D8}"/>
            </a:ext>
          </a:extLst>
        </xdr:cNvPr>
        <xdr:cNvSpPr txBox="1">
          <a:spLocks noChangeArrowheads="1"/>
        </xdr:cNvSpPr>
      </xdr:nvSpPr>
      <xdr:spPr bwMode="auto">
        <a:xfrm>
          <a:off x="180975" y="306990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5103" name="Text Box 1071">
          <a:extLst>
            <a:ext uri="{FF2B5EF4-FFF2-40B4-BE49-F238E27FC236}">
              <a16:creationId xmlns:a16="http://schemas.microsoft.com/office/drawing/2014/main" id="{59EBAC52-EA23-4580-9FB1-B13F211C767D}"/>
            </a:ext>
          </a:extLst>
        </xdr:cNvPr>
        <xdr:cNvSpPr txBox="1">
          <a:spLocks noChangeArrowheads="1"/>
        </xdr:cNvSpPr>
      </xdr:nvSpPr>
      <xdr:spPr bwMode="auto">
        <a:xfrm>
          <a:off x="190500" y="460914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5104" name="Text Box 1072">
          <a:extLst>
            <a:ext uri="{FF2B5EF4-FFF2-40B4-BE49-F238E27FC236}">
              <a16:creationId xmlns:a16="http://schemas.microsoft.com/office/drawing/2014/main" id="{8E9912D5-4D3B-422F-84FD-1A89BCB48497}"/>
            </a:ext>
          </a:extLst>
        </xdr:cNvPr>
        <xdr:cNvSpPr txBox="1">
          <a:spLocks noChangeArrowheads="1"/>
        </xdr:cNvSpPr>
      </xdr:nvSpPr>
      <xdr:spPr bwMode="auto">
        <a:xfrm>
          <a:off x="180975" y="460914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81" name="Text Box 1025">
          <a:extLst>
            <a:ext uri="{FF2B5EF4-FFF2-40B4-BE49-F238E27FC236}">
              <a16:creationId xmlns:a16="http://schemas.microsoft.com/office/drawing/2014/main" id="{517F3F51-6244-465F-BA8F-C7E70D7E34A3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82" name="Text Box 1026">
          <a:extLst>
            <a:ext uri="{FF2B5EF4-FFF2-40B4-BE49-F238E27FC236}">
              <a16:creationId xmlns:a16="http://schemas.microsoft.com/office/drawing/2014/main" id="{0BB09FF5-0F9D-4F7C-A2FB-254D86FCD726}"/>
            </a:ext>
          </a:extLst>
        </xdr:cNvPr>
        <xdr:cNvSpPr txBox="1">
          <a:spLocks noChangeArrowheads="1"/>
        </xdr:cNvSpPr>
      </xdr:nvSpPr>
      <xdr:spPr bwMode="auto">
        <a:xfrm>
          <a:off x="9001125" y="164877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83" name="Text Box 1027">
          <a:extLst>
            <a:ext uri="{FF2B5EF4-FFF2-40B4-BE49-F238E27FC236}">
              <a16:creationId xmlns:a16="http://schemas.microsoft.com/office/drawing/2014/main" id="{D52D0FFB-0692-4CA4-A215-87A7AEC10F86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84" name="Text Box 1028">
          <a:extLst>
            <a:ext uri="{FF2B5EF4-FFF2-40B4-BE49-F238E27FC236}">
              <a16:creationId xmlns:a16="http://schemas.microsoft.com/office/drawing/2014/main" id="{062FE9CC-26C7-46C5-9877-73E7527527A6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085" name="Text Box 1029">
          <a:extLst>
            <a:ext uri="{FF2B5EF4-FFF2-40B4-BE49-F238E27FC236}">
              <a16:creationId xmlns:a16="http://schemas.microsoft.com/office/drawing/2014/main" id="{800BA8B8-F835-4C2C-99FF-9D8C1F175F41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086" name="Text Box 1030">
          <a:extLst>
            <a:ext uri="{FF2B5EF4-FFF2-40B4-BE49-F238E27FC236}">
              <a16:creationId xmlns:a16="http://schemas.microsoft.com/office/drawing/2014/main" id="{57D0C683-5142-4ADD-8BDA-EAABCEB373A6}"/>
            </a:ext>
          </a:extLst>
        </xdr:cNvPr>
        <xdr:cNvSpPr txBox="1">
          <a:spLocks noChangeArrowheads="1"/>
        </xdr:cNvSpPr>
      </xdr:nvSpPr>
      <xdr:spPr bwMode="auto">
        <a:xfrm>
          <a:off x="9001125" y="14516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087" name="Text Box 1031">
          <a:extLst>
            <a:ext uri="{FF2B5EF4-FFF2-40B4-BE49-F238E27FC236}">
              <a16:creationId xmlns:a16="http://schemas.microsoft.com/office/drawing/2014/main" id="{B73770E3-2340-43E4-BA45-C5E27D18ACC7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088" name="Text Box 1032">
          <a:extLst>
            <a:ext uri="{FF2B5EF4-FFF2-40B4-BE49-F238E27FC236}">
              <a16:creationId xmlns:a16="http://schemas.microsoft.com/office/drawing/2014/main" id="{F4963FEB-2B9C-451B-B2E8-13BE32DFC6D7}"/>
            </a:ext>
          </a:extLst>
        </xdr:cNvPr>
        <xdr:cNvSpPr txBox="1">
          <a:spLocks noChangeArrowheads="1"/>
        </xdr:cNvSpPr>
      </xdr:nvSpPr>
      <xdr:spPr bwMode="auto">
        <a:xfrm>
          <a:off x="9001125" y="221742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089" name="Text Box 1033">
          <a:extLst>
            <a:ext uri="{FF2B5EF4-FFF2-40B4-BE49-F238E27FC236}">
              <a16:creationId xmlns:a16="http://schemas.microsoft.com/office/drawing/2014/main" id="{46BAE8BE-9930-4A2F-ADC9-A39E275A5E36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090" name="Text Box 1034">
          <a:extLst>
            <a:ext uri="{FF2B5EF4-FFF2-40B4-BE49-F238E27FC236}">
              <a16:creationId xmlns:a16="http://schemas.microsoft.com/office/drawing/2014/main" id="{31019A69-B63F-457E-B031-27140F4C96D4}"/>
            </a:ext>
          </a:extLst>
        </xdr:cNvPr>
        <xdr:cNvSpPr txBox="1">
          <a:spLocks noChangeArrowheads="1"/>
        </xdr:cNvSpPr>
      </xdr:nvSpPr>
      <xdr:spPr bwMode="auto">
        <a:xfrm>
          <a:off x="9001125" y="403288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091" name="Text Box 1035">
          <a:extLst>
            <a:ext uri="{FF2B5EF4-FFF2-40B4-BE49-F238E27FC236}">
              <a16:creationId xmlns:a16="http://schemas.microsoft.com/office/drawing/2014/main" id="{5196B163-46F9-4FD1-AA3B-D7ACF7793153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092" name="Text Box 1036">
          <a:extLst>
            <a:ext uri="{FF2B5EF4-FFF2-40B4-BE49-F238E27FC236}">
              <a16:creationId xmlns:a16="http://schemas.microsoft.com/office/drawing/2014/main" id="{98CD7E8B-9480-433F-9936-98B994C7884D}"/>
            </a:ext>
          </a:extLst>
        </xdr:cNvPr>
        <xdr:cNvSpPr txBox="1">
          <a:spLocks noChangeArrowheads="1"/>
        </xdr:cNvSpPr>
      </xdr:nvSpPr>
      <xdr:spPr bwMode="auto">
        <a:xfrm>
          <a:off x="9001125" y="3062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093" name="Text Box 1037">
          <a:extLst>
            <a:ext uri="{FF2B5EF4-FFF2-40B4-BE49-F238E27FC236}">
              <a16:creationId xmlns:a16="http://schemas.microsoft.com/office/drawing/2014/main" id="{0FDA1EB2-4F03-4CC2-AC41-E20C3B2752B9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094" name="Text Box 1038">
          <a:extLst>
            <a:ext uri="{FF2B5EF4-FFF2-40B4-BE49-F238E27FC236}">
              <a16:creationId xmlns:a16="http://schemas.microsoft.com/office/drawing/2014/main" id="{6540B4CA-58F7-42E5-80E7-5AEEF7A31988}"/>
            </a:ext>
          </a:extLst>
        </xdr:cNvPr>
        <xdr:cNvSpPr txBox="1">
          <a:spLocks noChangeArrowheads="1"/>
        </xdr:cNvSpPr>
      </xdr:nvSpPr>
      <xdr:spPr bwMode="auto">
        <a:xfrm>
          <a:off x="9001125" y="3824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095" name="Text Box 1039">
          <a:extLst>
            <a:ext uri="{FF2B5EF4-FFF2-40B4-BE49-F238E27FC236}">
              <a16:creationId xmlns:a16="http://schemas.microsoft.com/office/drawing/2014/main" id="{46D568C8-AE5E-45D3-8F4A-B97D8DC287FC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096" name="Text Box 1040">
          <a:extLst>
            <a:ext uri="{FF2B5EF4-FFF2-40B4-BE49-F238E27FC236}">
              <a16:creationId xmlns:a16="http://schemas.microsoft.com/office/drawing/2014/main" id="{213B0070-165E-4277-97C7-23C48054A052}"/>
            </a:ext>
          </a:extLst>
        </xdr:cNvPr>
        <xdr:cNvSpPr txBox="1">
          <a:spLocks noChangeArrowheads="1"/>
        </xdr:cNvSpPr>
      </xdr:nvSpPr>
      <xdr:spPr bwMode="auto">
        <a:xfrm>
          <a:off x="9001125" y="4586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97" name="Text Box 1041">
          <a:extLst>
            <a:ext uri="{FF2B5EF4-FFF2-40B4-BE49-F238E27FC236}">
              <a16:creationId xmlns:a16="http://schemas.microsoft.com/office/drawing/2014/main" id="{988124E7-7AF1-4017-AFFF-D78816E60482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98" name="Text Box 1042">
          <a:extLst>
            <a:ext uri="{FF2B5EF4-FFF2-40B4-BE49-F238E27FC236}">
              <a16:creationId xmlns:a16="http://schemas.microsoft.com/office/drawing/2014/main" id="{AF34BC61-5C08-4B6D-86EE-1E5410E84013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99" name="Text Box 1043">
          <a:extLst>
            <a:ext uri="{FF2B5EF4-FFF2-40B4-BE49-F238E27FC236}">
              <a16:creationId xmlns:a16="http://schemas.microsoft.com/office/drawing/2014/main" id="{44E5A2BA-43C8-46D0-83D3-BA6736812F94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100" name="Text Box 1044">
          <a:extLst>
            <a:ext uri="{FF2B5EF4-FFF2-40B4-BE49-F238E27FC236}">
              <a16:creationId xmlns:a16="http://schemas.microsoft.com/office/drawing/2014/main" id="{8F642EFE-6D9D-470B-A545-E71A521C2A98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101" name="Text Box 1045">
          <a:extLst>
            <a:ext uri="{FF2B5EF4-FFF2-40B4-BE49-F238E27FC236}">
              <a16:creationId xmlns:a16="http://schemas.microsoft.com/office/drawing/2014/main" id="{5CCAC2FB-E991-4819-866F-73352039062F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102" name="Text Box 1046">
          <a:extLst>
            <a:ext uri="{FF2B5EF4-FFF2-40B4-BE49-F238E27FC236}">
              <a16:creationId xmlns:a16="http://schemas.microsoft.com/office/drawing/2014/main" id="{95FCF4DE-2B67-4923-9495-FC8986818C46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103" name="Text Box 1047">
          <a:extLst>
            <a:ext uri="{FF2B5EF4-FFF2-40B4-BE49-F238E27FC236}">
              <a16:creationId xmlns:a16="http://schemas.microsoft.com/office/drawing/2014/main" id="{5C3F9B16-B601-4DE6-A8E0-1A264F078565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104" name="Text Box 1048">
          <a:extLst>
            <a:ext uri="{FF2B5EF4-FFF2-40B4-BE49-F238E27FC236}">
              <a16:creationId xmlns:a16="http://schemas.microsoft.com/office/drawing/2014/main" id="{347D9434-FFF6-4735-A314-7ACF8BDF06DD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105" name="Text Box 1049">
          <a:extLst>
            <a:ext uri="{FF2B5EF4-FFF2-40B4-BE49-F238E27FC236}">
              <a16:creationId xmlns:a16="http://schemas.microsoft.com/office/drawing/2014/main" id="{A01ECC7C-20C3-43D1-9776-D003755F403D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106" name="Text Box 1050">
          <a:extLst>
            <a:ext uri="{FF2B5EF4-FFF2-40B4-BE49-F238E27FC236}">
              <a16:creationId xmlns:a16="http://schemas.microsoft.com/office/drawing/2014/main" id="{15CAF38A-37B0-4720-9E95-2669C72F149D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107" name="Text Box 1051">
          <a:extLst>
            <a:ext uri="{FF2B5EF4-FFF2-40B4-BE49-F238E27FC236}">
              <a16:creationId xmlns:a16="http://schemas.microsoft.com/office/drawing/2014/main" id="{B10BD765-236C-421D-B2A9-66E1DA429ECF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108" name="Text Box 1052">
          <a:extLst>
            <a:ext uri="{FF2B5EF4-FFF2-40B4-BE49-F238E27FC236}">
              <a16:creationId xmlns:a16="http://schemas.microsoft.com/office/drawing/2014/main" id="{B987BBF6-50A0-4D38-B932-EFDD8984C3D2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109" name="Text Box 1053">
          <a:extLst>
            <a:ext uri="{FF2B5EF4-FFF2-40B4-BE49-F238E27FC236}">
              <a16:creationId xmlns:a16="http://schemas.microsoft.com/office/drawing/2014/main" id="{37956904-B592-463D-BF3E-71A7D022AEE2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110" name="Text Box 1054">
          <a:extLst>
            <a:ext uri="{FF2B5EF4-FFF2-40B4-BE49-F238E27FC236}">
              <a16:creationId xmlns:a16="http://schemas.microsoft.com/office/drawing/2014/main" id="{E2AE5911-7054-45E5-8529-50B60932F7CB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111" name="Text Box 1055">
          <a:extLst>
            <a:ext uri="{FF2B5EF4-FFF2-40B4-BE49-F238E27FC236}">
              <a16:creationId xmlns:a16="http://schemas.microsoft.com/office/drawing/2014/main" id="{85C03C6F-CE3E-4FF4-9531-A8F18B746B9E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112" name="Text Box 1056">
          <a:extLst>
            <a:ext uri="{FF2B5EF4-FFF2-40B4-BE49-F238E27FC236}">
              <a16:creationId xmlns:a16="http://schemas.microsoft.com/office/drawing/2014/main" id="{4034C44C-304F-4AB9-B03A-868A47DC674B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46113" name="Text Box 1057">
          <a:extLst>
            <a:ext uri="{FF2B5EF4-FFF2-40B4-BE49-F238E27FC236}">
              <a16:creationId xmlns:a16="http://schemas.microsoft.com/office/drawing/2014/main" id="{20B2262B-1535-43BE-8FAE-6361653470E9}"/>
            </a:ext>
          </a:extLst>
        </xdr:cNvPr>
        <xdr:cNvSpPr txBox="1">
          <a:spLocks noChangeArrowheads="1"/>
        </xdr:cNvSpPr>
      </xdr:nvSpPr>
      <xdr:spPr bwMode="auto">
        <a:xfrm>
          <a:off x="190500" y="164877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77</xdr:row>
      <xdr:rowOff>0</xdr:rowOff>
    </xdr:from>
    <xdr:to>
      <xdr:col>1</xdr:col>
      <xdr:colOff>1104900</xdr:colOff>
      <xdr:row>77</xdr:row>
      <xdr:rowOff>0</xdr:rowOff>
    </xdr:to>
    <xdr:sp macro="" textlink="">
      <xdr:nvSpPr>
        <xdr:cNvPr id="46114" name="Text Box 1058">
          <a:extLst>
            <a:ext uri="{FF2B5EF4-FFF2-40B4-BE49-F238E27FC236}">
              <a16:creationId xmlns:a16="http://schemas.microsoft.com/office/drawing/2014/main" id="{00D853FA-98A5-4DDD-B16B-99D35F91E657}"/>
            </a:ext>
          </a:extLst>
        </xdr:cNvPr>
        <xdr:cNvSpPr txBox="1">
          <a:spLocks noChangeArrowheads="1"/>
        </xdr:cNvSpPr>
      </xdr:nvSpPr>
      <xdr:spPr bwMode="auto">
        <a:xfrm>
          <a:off x="180975" y="164877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6115" name="Text Box 1059">
          <a:extLst>
            <a:ext uri="{FF2B5EF4-FFF2-40B4-BE49-F238E27FC236}">
              <a16:creationId xmlns:a16="http://schemas.microsoft.com/office/drawing/2014/main" id="{E3272AF8-A3F1-4555-B338-3CB784878FDF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6116" name="Text Box 1060">
          <a:extLst>
            <a:ext uri="{FF2B5EF4-FFF2-40B4-BE49-F238E27FC236}">
              <a16:creationId xmlns:a16="http://schemas.microsoft.com/office/drawing/2014/main" id="{6305774F-3974-4824-8279-D250A4B6415E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46117" name="Text Box 1061">
          <a:extLst>
            <a:ext uri="{FF2B5EF4-FFF2-40B4-BE49-F238E27FC236}">
              <a16:creationId xmlns:a16="http://schemas.microsoft.com/office/drawing/2014/main" id="{ABBE99C5-0954-40FF-A5E9-787162F763D9}"/>
            </a:ext>
          </a:extLst>
        </xdr:cNvPr>
        <xdr:cNvSpPr txBox="1">
          <a:spLocks noChangeArrowheads="1"/>
        </xdr:cNvSpPr>
      </xdr:nvSpPr>
      <xdr:spPr bwMode="auto">
        <a:xfrm>
          <a:off x="190500" y="14516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68</xdr:row>
      <xdr:rowOff>0</xdr:rowOff>
    </xdr:from>
    <xdr:to>
      <xdr:col>1</xdr:col>
      <xdr:colOff>1104900</xdr:colOff>
      <xdr:row>68</xdr:row>
      <xdr:rowOff>0</xdr:rowOff>
    </xdr:to>
    <xdr:sp macro="" textlink="">
      <xdr:nvSpPr>
        <xdr:cNvPr id="46118" name="Text Box 1062">
          <a:extLst>
            <a:ext uri="{FF2B5EF4-FFF2-40B4-BE49-F238E27FC236}">
              <a16:creationId xmlns:a16="http://schemas.microsoft.com/office/drawing/2014/main" id="{E840D0DC-85FF-49C1-83C4-FCE1B9EF73D4}"/>
            </a:ext>
          </a:extLst>
        </xdr:cNvPr>
        <xdr:cNvSpPr txBox="1">
          <a:spLocks noChangeArrowheads="1"/>
        </xdr:cNvSpPr>
      </xdr:nvSpPr>
      <xdr:spPr bwMode="auto">
        <a:xfrm>
          <a:off x="180975" y="14516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 macro="" textlink="">
      <xdr:nvSpPr>
        <xdr:cNvPr id="46119" name="Text Box 1063">
          <a:extLst>
            <a:ext uri="{FF2B5EF4-FFF2-40B4-BE49-F238E27FC236}">
              <a16:creationId xmlns:a16="http://schemas.microsoft.com/office/drawing/2014/main" id="{7D763237-85A2-49C9-8798-4D57945EB398}"/>
            </a:ext>
          </a:extLst>
        </xdr:cNvPr>
        <xdr:cNvSpPr txBox="1">
          <a:spLocks noChangeArrowheads="1"/>
        </xdr:cNvSpPr>
      </xdr:nvSpPr>
      <xdr:spPr bwMode="auto">
        <a:xfrm>
          <a:off x="190500" y="221742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103</xdr:row>
      <xdr:rowOff>0</xdr:rowOff>
    </xdr:from>
    <xdr:to>
      <xdr:col>1</xdr:col>
      <xdr:colOff>1104900</xdr:colOff>
      <xdr:row>103</xdr:row>
      <xdr:rowOff>0</xdr:rowOff>
    </xdr:to>
    <xdr:sp macro="" textlink="">
      <xdr:nvSpPr>
        <xdr:cNvPr id="46120" name="Text Box 1064">
          <a:extLst>
            <a:ext uri="{FF2B5EF4-FFF2-40B4-BE49-F238E27FC236}">
              <a16:creationId xmlns:a16="http://schemas.microsoft.com/office/drawing/2014/main" id="{76C9FEE2-6BE5-492E-9121-518C0D7CE2B5}"/>
            </a:ext>
          </a:extLst>
        </xdr:cNvPr>
        <xdr:cNvSpPr txBox="1">
          <a:spLocks noChangeArrowheads="1"/>
        </xdr:cNvSpPr>
      </xdr:nvSpPr>
      <xdr:spPr bwMode="auto">
        <a:xfrm>
          <a:off x="180975" y="221742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6121" name="Text Box 1065">
          <a:extLst>
            <a:ext uri="{FF2B5EF4-FFF2-40B4-BE49-F238E27FC236}">
              <a16:creationId xmlns:a16="http://schemas.microsoft.com/office/drawing/2014/main" id="{C4870D28-1E4E-4CFD-BFC9-01E8A85249C2}"/>
            </a:ext>
          </a:extLst>
        </xdr:cNvPr>
        <xdr:cNvSpPr txBox="1">
          <a:spLocks noChangeArrowheads="1"/>
        </xdr:cNvSpPr>
      </xdr:nvSpPr>
      <xdr:spPr bwMode="auto">
        <a:xfrm>
          <a:off x="190500" y="403288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6122" name="Text Box 1066">
          <a:extLst>
            <a:ext uri="{FF2B5EF4-FFF2-40B4-BE49-F238E27FC236}">
              <a16:creationId xmlns:a16="http://schemas.microsoft.com/office/drawing/2014/main" id="{17338721-8C73-46AB-BCF4-468EB9D1D147}"/>
            </a:ext>
          </a:extLst>
        </xdr:cNvPr>
        <xdr:cNvSpPr txBox="1">
          <a:spLocks noChangeArrowheads="1"/>
        </xdr:cNvSpPr>
      </xdr:nvSpPr>
      <xdr:spPr bwMode="auto">
        <a:xfrm>
          <a:off x="180975" y="403288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6123" name="Text Box 1067">
          <a:extLst>
            <a:ext uri="{FF2B5EF4-FFF2-40B4-BE49-F238E27FC236}">
              <a16:creationId xmlns:a16="http://schemas.microsoft.com/office/drawing/2014/main" id="{2438EB38-6A7E-4964-8C5E-0AC195BF0900}"/>
            </a:ext>
          </a:extLst>
        </xdr:cNvPr>
        <xdr:cNvSpPr txBox="1">
          <a:spLocks noChangeArrowheads="1"/>
        </xdr:cNvSpPr>
      </xdr:nvSpPr>
      <xdr:spPr bwMode="auto">
        <a:xfrm>
          <a:off x="190500" y="3062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6124" name="Text Box 1068">
          <a:extLst>
            <a:ext uri="{FF2B5EF4-FFF2-40B4-BE49-F238E27FC236}">
              <a16:creationId xmlns:a16="http://schemas.microsoft.com/office/drawing/2014/main" id="{26E35519-F013-43D3-B122-3865B9D767C2}"/>
            </a:ext>
          </a:extLst>
        </xdr:cNvPr>
        <xdr:cNvSpPr txBox="1">
          <a:spLocks noChangeArrowheads="1"/>
        </xdr:cNvSpPr>
      </xdr:nvSpPr>
      <xdr:spPr bwMode="auto">
        <a:xfrm>
          <a:off x="180975" y="3062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6125" name="Text Box 1069">
          <a:extLst>
            <a:ext uri="{FF2B5EF4-FFF2-40B4-BE49-F238E27FC236}">
              <a16:creationId xmlns:a16="http://schemas.microsoft.com/office/drawing/2014/main" id="{AC798333-5945-4E83-A17C-48034CFA9941}"/>
            </a:ext>
          </a:extLst>
        </xdr:cNvPr>
        <xdr:cNvSpPr txBox="1">
          <a:spLocks noChangeArrowheads="1"/>
        </xdr:cNvSpPr>
      </xdr:nvSpPr>
      <xdr:spPr bwMode="auto">
        <a:xfrm>
          <a:off x="190500" y="3824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6126" name="Text Box 1070">
          <a:extLst>
            <a:ext uri="{FF2B5EF4-FFF2-40B4-BE49-F238E27FC236}">
              <a16:creationId xmlns:a16="http://schemas.microsoft.com/office/drawing/2014/main" id="{EE5B2A06-E00D-408B-B7E9-060448C84625}"/>
            </a:ext>
          </a:extLst>
        </xdr:cNvPr>
        <xdr:cNvSpPr txBox="1">
          <a:spLocks noChangeArrowheads="1"/>
        </xdr:cNvSpPr>
      </xdr:nvSpPr>
      <xdr:spPr bwMode="auto">
        <a:xfrm>
          <a:off x="180975" y="3824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6127" name="Text Box 1071">
          <a:extLst>
            <a:ext uri="{FF2B5EF4-FFF2-40B4-BE49-F238E27FC236}">
              <a16:creationId xmlns:a16="http://schemas.microsoft.com/office/drawing/2014/main" id="{FC702A4D-F458-4C20-99A2-68BDBEDC18E6}"/>
            </a:ext>
          </a:extLst>
        </xdr:cNvPr>
        <xdr:cNvSpPr txBox="1">
          <a:spLocks noChangeArrowheads="1"/>
        </xdr:cNvSpPr>
      </xdr:nvSpPr>
      <xdr:spPr bwMode="auto">
        <a:xfrm>
          <a:off x="190500" y="4586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6128" name="Text Box 1072">
          <a:extLst>
            <a:ext uri="{FF2B5EF4-FFF2-40B4-BE49-F238E27FC236}">
              <a16:creationId xmlns:a16="http://schemas.microsoft.com/office/drawing/2014/main" id="{B2AF8561-A20F-4C29-A897-053D4ABF233A}"/>
            </a:ext>
          </a:extLst>
        </xdr:cNvPr>
        <xdr:cNvSpPr txBox="1">
          <a:spLocks noChangeArrowheads="1"/>
        </xdr:cNvSpPr>
      </xdr:nvSpPr>
      <xdr:spPr bwMode="auto">
        <a:xfrm>
          <a:off x="180975" y="4586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5" name="Text Box 1025">
          <a:extLst>
            <a:ext uri="{FF2B5EF4-FFF2-40B4-BE49-F238E27FC236}">
              <a16:creationId xmlns:a16="http://schemas.microsoft.com/office/drawing/2014/main" id="{26E958E9-64C3-4B1F-9D78-5A7842F398CF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6" name="Text Box 1026">
          <a:extLst>
            <a:ext uri="{FF2B5EF4-FFF2-40B4-BE49-F238E27FC236}">
              <a16:creationId xmlns:a16="http://schemas.microsoft.com/office/drawing/2014/main" id="{D78D5C00-F11D-4AB8-A499-660A49164B98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7" name="Text Box 1027">
          <a:extLst>
            <a:ext uri="{FF2B5EF4-FFF2-40B4-BE49-F238E27FC236}">
              <a16:creationId xmlns:a16="http://schemas.microsoft.com/office/drawing/2014/main" id="{0D2A2493-7AFE-4D0D-9D79-2B3E76E19855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8" name="Text Box 1028">
          <a:extLst>
            <a:ext uri="{FF2B5EF4-FFF2-40B4-BE49-F238E27FC236}">
              <a16:creationId xmlns:a16="http://schemas.microsoft.com/office/drawing/2014/main" id="{FE795946-C7FF-4FB8-B07A-D3B00FAEA592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09" name="Text Box 1029">
          <a:extLst>
            <a:ext uri="{FF2B5EF4-FFF2-40B4-BE49-F238E27FC236}">
              <a16:creationId xmlns:a16="http://schemas.microsoft.com/office/drawing/2014/main" id="{AB65606B-AC5B-44E2-AFD9-9A420C10438D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10" name="Text Box 1030">
          <a:extLst>
            <a:ext uri="{FF2B5EF4-FFF2-40B4-BE49-F238E27FC236}">
              <a16:creationId xmlns:a16="http://schemas.microsoft.com/office/drawing/2014/main" id="{124605B3-632D-44CF-BA1A-4364C8CE352E}"/>
            </a:ext>
          </a:extLst>
        </xdr:cNvPr>
        <xdr:cNvSpPr txBox="1">
          <a:spLocks noChangeArrowheads="1"/>
        </xdr:cNvSpPr>
      </xdr:nvSpPr>
      <xdr:spPr bwMode="auto">
        <a:xfrm>
          <a:off x="9086850" y="70485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11" name="Text Box 1031">
          <a:extLst>
            <a:ext uri="{FF2B5EF4-FFF2-40B4-BE49-F238E27FC236}">
              <a16:creationId xmlns:a16="http://schemas.microsoft.com/office/drawing/2014/main" id="{D0DBAA7C-4E05-4942-B84B-DB5250F6DB3C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12" name="Text Box 1032">
          <a:extLst>
            <a:ext uri="{FF2B5EF4-FFF2-40B4-BE49-F238E27FC236}">
              <a16:creationId xmlns:a16="http://schemas.microsoft.com/office/drawing/2014/main" id="{392945D9-C167-489B-B653-2F2BB7A52CEC}"/>
            </a:ext>
          </a:extLst>
        </xdr:cNvPr>
        <xdr:cNvSpPr txBox="1">
          <a:spLocks noChangeArrowheads="1"/>
        </xdr:cNvSpPr>
      </xdr:nvSpPr>
      <xdr:spPr bwMode="auto">
        <a:xfrm>
          <a:off x="9086850" y="145637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3" name="Text Box 1033">
          <a:extLst>
            <a:ext uri="{FF2B5EF4-FFF2-40B4-BE49-F238E27FC236}">
              <a16:creationId xmlns:a16="http://schemas.microsoft.com/office/drawing/2014/main" id="{5CFF3A05-F8E7-40A9-87AE-7B40E96B91E2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4" name="Text Box 1034">
          <a:extLst>
            <a:ext uri="{FF2B5EF4-FFF2-40B4-BE49-F238E27FC236}">
              <a16:creationId xmlns:a16="http://schemas.microsoft.com/office/drawing/2014/main" id="{B91CF24E-6064-4433-90A2-060395BED4A1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7" name="Text Box 1037">
          <a:extLst>
            <a:ext uri="{FF2B5EF4-FFF2-40B4-BE49-F238E27FC236}">
              <a16:creationId xmlns:a16="http://schemas.microsoft.com/office/drawing/2014/main" id="{56F0DF57-EC5D-4537-9333-1343432C30E0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8" name="Text Box 1038">
          <a:extLst>
            <a:ext uri="{FF2B5EF4-FFF2-40B4-BE49-F238E27FC236}">
              <a16:creationId xmlns:a16="http://schemas.microsoft.com/office/drawing/2014/main" id="{217FF356-5B3B-43BF-8A24-B361AE828126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9" name="Text Box 1039">
          <a:extLst>
            <a:ext uri="{FF2B5EF4-FFF2-40B4-BE49-F238E27FC236}">
              <a16:creationId xmlns:a16="http://schemas.microsoft.com/office/drawing/2014/main" id="{622E8366-5E8C-4DFA-A033-5D89104F6777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0" name="Text Box 1040">
          <a:extLst>
            <a:ext uri="{FF2B5EF4-FFF2-40B4-BE49-F238E27FC236}">
              <a16:creationId xmlns:a16="http://schemas.microsoft.com/office/drawing/2014/main" id="{A65030CB-BBCF-457C-8AD8-D86812FE5F8C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21" name="Text Box 1041">
          <a:extLst>
            <a:ext uri="{FF2B5EF4-FFF2-40B4-BE49-F238E27FC236}">
              <a16:creationId xmlns:a16="http://schemas.microsoft.com/office/drawing/2014/main" id="{7EBEB4E4-0DE6-4F47-871B-98079B143066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22" name="Text Box 1042">
          <a:extLst>
            <a:ext uri="{FF2B5EF4-FFF2-40B4-BE49-F238E27FC236}">
              <a16:creationId xmlns:a16="http://schemas.microsoft.com/office/drawing/2014/main" id="{280E5FC4-414A-4F2F-B962-E9F0720949D9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23" name="Text Box 1043">
          <a:extLst>
            <a:ext uri="{FF2B5EF4-FFF2-40B4-BE49-F238E27FC236}">
              <a16:creationId xmlns:a16="http://schemas.microsoft.com/office/drawing/2014/main" id="{9B83DCD6-58C8-45E0-9C89-94A9EE7C3B83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24" name="Text Box 1044">
          <a:extLst>
            <a:ext uri="{FF2B5EF4-FFF2-40B4-BE49-F238E27FC236}">
              <a16:creationId xmlns:a16="http://schemas.microsoft.com/office/drawing/2014/main" id="{2C769A18-5DCF-4F78-9E6C-FA3C2F3BA9FC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5" name="Text Box 1045">
          <a:extLst>
            <a:ext uri="{FF2B5EF4-FFF2-40B4-BE49-F238E27FC236}">
              <a16:creationId xmlns:a16="http://schemas.microsoft.com/office/drawing/2014/main" id="{ABF033B1-95B1-4FBA-8B72-3D035CF074E4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6" name="Text Box 1046">
          <a:extLst>
            <a:ext uri="{FF2B5EF4-FFF2-40B4-BE49-F238E27FC236}">
              <a16:creationId xmlns:a16="http://schemas.microsoft.com/office/drawing/2014/main" id="{C8E5A909-DA3A-4356-8AB7-3BB60C5B9867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27" name="Text Box 1047">
          <a:extLst>
            <a:ext uri="{FF2B5EF4-FFF2-40B4-BE49-F238E27FC236}">
              <a16:creationId xmlns:a16="http://schemas.microsoft.com/office/drawing/2014/main" id="{AF2CC0B5-C952-4DA6-AE6F-DD3E8C303079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28" name="Text Box 1048">
          <a:extLst>
            <a:ext uri="{FF2B5EF4-FFF2-40B4-BE49-F238E27FC236}">
              <a16:creationId xmlns:a16="http://schemas.microsoft.com/office/drawing/2014/main" id="{90C12676-C958-4885-A6B5-3C6E90849237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29" name="Text Box 1049">
          <a:extLst>
            <a:ext uri="{FF2B5EF4-FFF2-40B4-BE49-F238E27FC236}">
              <a16:creationId xmlns:a16="http://schemas.microsoft.com/office/drawing/2014/main" id="{55DDF979-BD45-412D-8496-7FC667D48E66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30" name="Text Box 1050">
          <a:extLst>
            <a:ext uri="{FF2B5EF4-FFF2-40B4-BE49-F238E27FC236}">
              <a16:creationId xmlns:a16="http://schemas.microsoft.com/office/drawing/2014/main" id="{EE03F485-CC3D-4B79-8DE2-D218CAB90BE0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7131" name="Text Box 1051">
          <a:extLst>
            <a:ext uri="{FF2B5EF4-FFF2-40B4-BE49-F238E27FC236}">
              <a16:creationId xmlns:a16="http://schemas.microsoft.com/office/drawing/2014/main" id="{C10DC878-55E1-4D8B-A176-E0CF65F8B1D4}"/>
            </a:ext>
          </a:extLst>
        </xdr:cNvPr>
        <xdr:cNvSpPr txBox="1">
          <a:spLocks noChangeArrowheads="1"/>
        </xdr:cNvSpPr>
      </xdr:nvSpPr>
      <xdr:spPr bwMode="auto">
        <a:xfrm>
          <a:off x="190500" y="70485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7132" name="Text Box 1052">
          <a:extLst>
            <a:ext uri="{FF2B5EF4-FFF2-40B4-BE49-F238E27FC236}">
              <a16:creationId xmlns:a16="http://schemas.microsoft.com/office/drawing/2014/main" id="{F7F4D2EE-AEE8-43B8-BEE7-94279F33F988}"/>
            </a:ext>
          </a:extLst>
        </xdr:cNvPr>
        <xdr:cNvSpPr txBox="1">
          <a:spLocks noChangeArrowheads="1"/>
        </xdr:cNvSpPr>
      </xdr:nvSpPr>
      <xdr:spPr bwMode="auto">
        <a:xfrm>
          <a:off x="180975" y="70485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7133" name="Text Box 1053">
          <a:extLst>
            <a:ext uri="{FF2B5EF4-FFF2-40B4-BE49-F238E27FC236}">
              <a16:creationId xmlns:a16="http://schemas.microsoft.com/office/drawing/2014/main" id="{05FAE480-2A3E-44F7-A885-374A40FA9ACE}"/>
            </a:ext>
          </a:extLst>
        </xdr:cNvPr>
        <xdr:cNvSpPr txBox="1">
          <a:spLocks noChangeArrowheads="1"/>
        </xdr:cNvSpPr>
      </xdr:nvSpPr>
      <xdr:spPr bwMode="auto">
        <a:xfrm>
          <a:off x="190500" y="145637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7134" name="Text Box 1054">
          <a:extLst>
            <a:ext uri="{FF2B5EF4-FFF2-40B4-BE49-F238E27FC236}">
              <a16:creationId xmlns:a16="http://schemas.microsoft.com/office/drawing/2014/main" id="{4181AFB1-E31A-447C-9241-E3F7AA52BDE9}"/>
            </a:ext>
          </a:extLst>
        </xdr:cNvPr>
        <xdr:cNvSpPr txBox="1">
          <a:spLocks noChangeArrowheads="1"/>
        </xdr:cNvSpPr>
      </xdr:nvSpPr>
      <xdr:spPr bwMode="auto">
        <a:xfrm>
          <a:off x="180975" y="145637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35" name="Text Box 1055">
          <a:extLst>
            <a:ext uri="{FF2B5EF4-FFF2-40B4-BE49-F238E27FC236}">
              <a16:creationId xmlns:a16="http://schemas.microsoft.com/office/drawing/2014/main" id="{CBB3D962-FF71-46A7-B4DE-D1376F09B7C4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36" name="Text Box 1056">
          <a:extLst>
            <a:ext uri="{FF2B5EF4-FFF2-40B4-BE49-F238E27FC236}">
              <a16:creationId xmlns:a16="http://schemas.microsoft.com/office/drawing/2014/main" id="{DFC99BBC-F82D-42AF-B270-DB5DACA4B58E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19</xdr:col>
      <xdr:colOff>0</xdr:colOff>
      <xdr:row>94</xdr:row>
      <xdr:rowOff>0</xdr:rowOff>
    </xdr:to>
    <xdr:graphicFrame macro="">
      <xdr:nvGraphicFramePr>
        <xdr:cNvPr id="38452718" name="グラフ 1060">
          <a:extLst>
            <a:ext uri="{FF2B5EF4-FFF2-40B4-BE49-F238E27FC236}">
              <a16:creationId xmlns:a16="http://schemas.microsoft.com/office/drawing/2014/main" id="{40EF3E26-E1CC-417B-A919-EF418A059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29" name="Text Box 1025">
          <a:extLst>
            <a:ext uri="{FF2B5EF4-FFF2-40B4-BE49-F238E27FC236}">
              <a16:creationId xmlns:a16="http://schemas.microsoft.com/office/drawing/2014/main" id="{CCCAB803-B74E-4DCE-9B37-90463472952A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0" name="Text Box 1026">
          <a:extLst>
            <a:ext uri="{FF2B5EF4-FFF2-40B4-BE49-F238E27FC236}">
              <a16:creationId xmlns:a16="http://schemas.microsoft.com/office/drawing/2014/main" id="{62DA402E-8654-48AF-BCE7-BC39C75476C2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1" name="Text Box 1027">
          <a:extLst>
            <a:ext uri="{FF2B5EF4-FFF2-40B4-BE49-F238E27FC236}">
              <a16:creationId xmlns:a16="http://schemas.microsoft.com/office/drawing/2014/main" id="{50E6FE37-E207-4C1B-A589-F339D7DB6BC8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2" name="Text Box 1028">
          <a:extLst>
            <a:ext uri="{FF2B5EF4-FFF2-40B4-BE49-F238E27FC236}">
              <a16:creationId xmlns:a16="http://schemas.microsoft.com/office/drawing/2014/main" id="{780C7274-F9BA-4713-B0E7-324D94E61BE7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33" name="Text Box 1029">
          <a:extLst>
            <a:ext uri="{FF2B5EF4-FFF2-40B4-BE49-F238E27FC236}">
              <a16:creationId xmlns:a16="http://schemas.microsoft.com/office/drawing/2014/main" id="{C12541F5-C4AF-4B49-BD0D-75507EA4AB83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34" name="Text Box 1030">
          <a:extLst>
            <a:ext uri="{FF2B5EF4-FFF2-40B4-BE49-F238E27FC236}">
              <a16:creationId xmlns:a16="http://schemas.microsoft.com/office/drawing/2014/main" id="{EE322843-99B7-42C4-8273-13A5E321D99E}"/>
            </a:ext>
          </a:extLst>
        </xdr:cNvPr>
        <xdr:cNvSpPr txBox="1">
          <a:spLocks noChangeArrowheads="1"/>
        </xdr:cNvSpPr>
      </xdr:nvSpPr>
      <xdr:spPr bwMode="auto">
        <a:xfrm>
          <a:off x="9001125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35" name="Text Box 1031">
          <a:extLst>
            <a:ext uri="{FF2B5EF4-FFF2-40B4-BE49-F238E27FC236}">
              <a16:creationId xmlns:a16="http://schemas.microsoft.com/office/drawing/2014/main" id="{10DEC898-C627-4F68-85A7-9741953CFA79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36" name="Text Box 1032">
          <a:extLst>
            <a:ext uri="{FF2B5EF4-FFF2-40B4-BE49-F238E27FC236}">
              <a16:creationId xmlns:a16="http://schemas.microsoft.com/office/drawing/2014/main" id="{3DA3818F-4733-42D1-86AE-005C31FD3620}"/>
            </a:ext>
          </a:extLst>
        </xdr:cNvPr>
        <xdr:cNvSpPr txBox="1">
          <a:spLocks noChangeArrowheads="1"/>
        </xdr:cNvSpPr>
      </xdr:nvSpPr>
      <xdr:spPr bwMode="auto">
        <a:xfrm>
          <a:off x="9001125" y="141636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7" name="Text Box 1033">
          <a:extLst>
            <a:ext uri="{FF2B5EF4-FFF2-40B4-BE49-F238E27FC236}">
              <a16:creationId xmlns:a16="http://schemas.microsoft.com/office/drawing/2014/main" id="{63296AEC-5AD3-407D-9EE1-8847D062935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8" name="Text Box 1034">
          <a:extLst>
            <a:ext uri="{FF2B5EF4-FFF2-40B4-BE49-F238E27FC236}">
              <a16:creationId xmlns:a16="http://schemas.microsoft.com/office/drawing/2014/main" id="{8C537D26-80D7-486E-B4E1-DA9242C9F2D1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9" name="Text Box 1035">
          <a:extLst>
            <a:ext uri="{FF2B5EF4-FFF2-40B4-BE49-F238E27FC236}">
              <a16:creationId xmlns:a16="http://schemas.microsoft.com/office/drawing/2014/main" id="{701E9495-0935-4B71-AAED-FC98FE71777A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0" name="Text Box 1036">
          <a:extLst>
            <a:ext uri="{FF2B5EF4-FFF2-40B4-BE49-F238E27FC236}">
              <a16:creationId xmlns:a16="http://schemas.microsoft.com/office/drawing/2014/main" id="{48993E67-7834-43DB-A8C2-033B26B380C1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1" name="Text Box 1037">
          <a:extLst>
            <a:ext uri="{FF2B5EF4-FFF2-40B4-BE49-F238E27FC236}">
              <a16:creationId xmlns:a16="http://schemas.microsoft.com/office/drawing/2014/main" id="{A6127918-7343-4CDD-93BD-2BE8F99A5D75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2" name="Text Box 1038">
          <a:extLst>
            <a:ext uri="{FF2B5EF4-FFF2-40B4-BE49-F238E27FC236}">
              <a16:creationId xmlns:a16="http://schemas.microsoft.com/office/drawing/2014/main" id="{5C8FFCE9-5B89-4196-86C4-96118A2BAB76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43" name="Text Box 1039">
          <a:extLst>
            <a:ext uri="{FF2B5EF4-FFF2-40B4-BE49-F238E27FC236}">
              <a16:creationId xmlns:a16="http://schemas.microsoft.com/office/drawing/2014/main" id="{F6B58BF7-9DCD-48E3-A51F-8475C0DF647A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44" name="Text Box 1040">
          <a:extLst>
            <a:ext uri="{FF2B5EF4-FFF2-40B4-BE49-F238E27FC236}">
              <a16:creationId xmlns:a16="http://schemas.microsoft.com/office/drawing/2014/main" id="{7180CD62-0BA6-47AC-9A44-4E958B39F385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45" name="Text Box 1041">
          <a:extLst>
            <a:ext uri="{FF2B5EF4-FFF2-40B4-BE49-F238E27FC236}">
              <a16:creationId xmlns:a16="http://schemas.microsoft.com/office/drawing/2014/main" id="{AC912F56-37BA-4258-80F5-45096A9F5772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46" name="Text Box 1042">
          <a:extLst>
            <a:ext uri="{FF2B5EF4-FFF2-40B4-BE49-F238E27FC236}">
              <a16:creationId xmlns:a16="http://schemas.microsoft.com/office/drawing/2014/main" id="{4562E4EC-170A-4C66-A741-3114A7D990BE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7" name="Text Box 1043">
          <a:extLst>
            <a:ext uri="{FF2B5EF4-FFF2-40B4-BE49-F238E27FC236}">
              <a16:creationId xmlns:a16="http://schemas.microsoft.com/office/drawing/2014/main" id="{47E889F5-9DF9-4922-9D4F-20B68EA596D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8" name="Text Box 1044">
          <a:extLst>
            <a:ext uri="{FF2B5EF4-FFF2-40B4-BE49-F238E27FC236}">
              <a16:creationId xmlns:a16="http://schemas.microsoft.com/office/drawing/2014/main" id="{39ADFDCB-66CA-484A-8911-C63164A3E90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49" name="Text Box 1045">
          <a:extLst>
            <a:ext uri="{FF2B5EF4-FFF2-40B4-BE49-F238E27FC236}">
              <a16:creationId xmlns:a16="http://schemas.microsoft.com/office/drawing/2014/main" id="{8B8D6D76-EF2F-43E4-AA74-17C0991201C0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0" name="Text Box 1046">
          <a:extLst>
            <a:ext uri="{FF2B5EF4-FFF2-40B4-BE49-F238E27FC236}">
              <a16:creationId xmlns:a16="http://schemas.microsoft.com/office/drawing/2014/main" id="{3B445F54-3166-4940-B48B-8878CE0065DB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51" name="Text Box 1047">
          <a:extLst>
            <a:ext uri="{FF2B5EF4-FFF2-40B4-BE49-F238E27FC236}">
              <a16:creationId xmlns:a16="http://schemas.microsoft.com/office/drawing/2014/main" id="{29AD8114-F075-43DB-8C9A-B5748FC86D9A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2" name="Text Box 1048">
          <a:extLst>
            <a:ext uri="{FF2B5EF4-FFF2-40B4-BE49-F238E27FC236}">
              <a16:creationId xmlns:a16="http://schemas.microsoft.com/office/drawing/2014/main" id="{69D31CD1-5CD2-4627-909B-101C02924DD0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8153" name="Text Box 1049">
          <a:extLst>
            <a:ext uri="{FF2B5EF4-FFF2-40B4-BE49-F238E27FC236}">
              <a16:creationId xmlns:a16="http://schemas.microsoft.com/office/drawing/2014/main" id="{B970F5DD-3D08-4EAF-A464-07BCBA0847F1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8154" name="Text Box 1050">
          <a:extLst>
            <a:ext uri="{FF2B5EF4-FFF2-40B4-BE49-F238E27FC236}">
              <a16:creationId xmlns:a16="http://schemas.microsoft.com/office/drawing/2014/main" id="{8092A646-613F-459A-B545-6BD87AAF38FF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8155" name="Text Box 1051">
          <a:extLst>
            <a:ext uri="{FF2B5EF4-FFF2-40B4-BE49-F238E27FC236}">
              <a16:creationId xmlns:a16="http://schemas.microsoft.com/office/drawing/2014/main" id="{B25CE29A-A776-476A-ABEA-6E821EAA16B4}"/>
            </a:ext>
          </a:extLst>
        </xdr:cNvPr>
        <xdr:cNvSpPr txBox="1">
          <a:spLocks noChangeArrowheads="1"/>
        </xdr:cNvSpPr>
      </xdr:nvSpPr>
      <xdr:spPr bwMode="auto">
        <a:xfrm>
          <a:off x="190500" y="141636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8156" name="Text Box 1052">
          <a:extLst>
            <a:ext uri="{FF2B5EF4-FFF2-40B4-BE49-F238E27FC236}">
              <a16:creationId xmlns:a16="http://schemas.microsoft.com/office/drawing/2014/main" id="{7BC76367-B2DE-407D-9E63-EF74FBB3B854}"/>
            </a:ext>
          </a:extLst>
        </xdr:cNvPr>
        <xdr:cNvSpPr txBox="1">
          <a:spLocks noChangeArrowheads="1"/>
        </xdr:cNvSpPr>
      </xdr:nvSpPr>
      <xdr:spPr bwMode="auto">
        <a:xfrm>
          <a:off x="180975" y="141636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57" name="Text Box 1053">
          <a:extLst>
            <a:ext uri="{FF2B5EF4-FFF2-40B4-BE49-F238E27FC236}">
              <a16:creationId xmlns:a16="http://schemas.microsoft.com/office/drawing/2014/main" id="{2A7B99A1-BA0C-4742-ADB9-3024031F8AF7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8" name="Text Box 1054">
          <a:extLst>
            <a:ext uri="{FF2B5EF4-FFF2-40B4-BE49-F238E27FC236}">
              <a16:creationId xmlns:a16="http://schemas.microsoft.com/office/drawing/2014/main" id="{235CFB3D-F892-430A-9A40-BB6DED8E8A6F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95</xdr:row>
      <xdr:rowOff>0</xdr:rowOff>
    </xdr:from>
    <xdr:to>
      <xdr:col>19</xdr:col>
      <xdr:colOff>0</xdr:colOff>
      <xdr:row>95</xdr:row>
      <xdr:rowOff>0</xdr:rowOff>
    </xdr:to>
    <xdr:graphicFrame macro="">
      <xdr:nvGraphicFramePr>
        <xdr:cNvPr id="38454757" name="グラフ 1058">
          <a:extLst>
            <a:ext uri="{FF2B5EF4-FFF2-40B4-BE49-F238E27FC236}">
              <a16:creationId xmlns:a16="http://schemas.microsoft.com/office/drawing/2014/main" id="{B32AF04B-D2D7-449D-86E2-9EFE8CF81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3" name="Text Box 1025">
          <a:extLst>
            <a:ext uri="{FF2B5EF4-FFF2-40B4-BE49-F238E27FC236}">
              <a16:creationId xmlns:a16="http://schemas.microsoft.com/office/drawing/2014/main" id="{80C5B722-4EAC-4F26-B9C9-A775A6078EE2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4" name="Text Box 1026">
          <a:extLst>
            <a:ext uri="{FF2B5EF4-FFF2-40B4-BE49-F238E27FC236}">
              <a16:creationId xmlns:a16="http://schemas.microsoft.com/office/drawing/2014/main" id="{D9D654D6-78C9-4766-AF6C-E5E59E50ED7C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5" name="Text Box 1027">
          <a:extLst>
            <a:ext uri="{FF2B5EF4-FFF2-40B4-BE49-F238E27FC236}">
              <a16:creationId xmlns:a16="http://schemas.microsoft.com/office/drawing/2014/main" id="{F90D678A-19EF-430D-8607-300765BB3BB4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6" name="Text Box 1028">
          <a:extLst>
            <a:ext uri="{FF2B5EF4-FFF2-40B4-BE49-F238E27FC236}">
              <a16:creationId xmlns:a16="http://schemas.microsoft.com/office/drawing/2014/main" id="{4937FF2C-9F67-451D-9A35-8B402B3201EB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57" name="Text Box 1029">
          <a:extLst>
            <a:ext uri="{FF2B5EF4-FFF2-40B4-BE49-F238E27FC236}">
              <a16:creationId xmlns:a16="http://schemas.microsoft.com/office/drawing/2014/main" id="{46F0FC9F-092C-4B95-A574-84469CE12837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58" name="Text Box 1030">
          <a:extLst>
            <a:ext uri="{FF2B5EF4-FFF2-40B4-BE49-F238E27FC236}">
              <a16:creationId xmlns:a16="http://schemas.microsoft.com/office/drawing/2014/main" id="{2A576190-A688-418E-AA04-B148502BA219}"/>
            </a:ext>
          </a:extLst>
        </xdr:cNvPr>
        <xdr:cNvSpPr txBox="1">
          <a:spLocks noChangeArrowheads="1"/>
        </xdr:cNvSpPr>
      </xdr:nvSpPr>
      <xdr:spPr bwMode="auto">
        <a:xfrm>
          <a:off x="9067800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59" name="Text Box 1031">
          <a:extLst>
            <a:ext uri="{FF2B5EF4-FFF2-40B4-BE49-F238E27FC236}">
              <a16:creationId xmlns:a16="http://schemas.microsoft.com/office/drawing/2014/main" id="{A3A463A6-A8AE-4689-A18E-F55276737602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60" name="Text Box 1032">
          <a:extLst>
            <a:ext uri="{FF2B5EF4-FFF2-40B4-BE49-F238E27FC236}">
              <a16:creationId xmlns:a16="http://schemas.microsoft.com/office/drawing/2014/main" id="{88FE90DB-87A3-4362-8841-4E444CB817DF}"/>
            </a:ext>
          </a:extLst>
        </xdr:cNvPr>
        <xdr:cNvSpPr txBox="1">
          <a:spLocks noChangeArrowheads="1"/>
        </xdr:cNvSpPr>
      </xdr:nvSpPr>
      <xdr:spPr bwMode="auto">
        <a:xfrm>
          <a:off x="9067800" y="14135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1" name="Text Box 1033">
          <a:extLst>
            <a:ext uri="{FF2B5EF4-FFF2-40B4-BE49-F238E27FC236}">
              <a16:creationId xmlns:a16="http://schemas.microsoft.com/office/drawing/2014/main" id="{A5AE9766-42AD-4720-8D8C-72945CE233F8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2" name="Text Box 1034">
          <a:extLst>
            <a:ext uri="{FF2B5EF4-FFF2-40B4-BE49-F238E27FC236}">
              <a16:creationId xmlns:a16="http://schemas.microsoft.com/office/drawing/2014/main" id="{B25E1509-B2E2-40EE-8E9F-03E7679BD576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3" name="Text Box 1035">
          <a:extLst>
            <a:ext uri="{FF2B5EF4-FFF2-40B4-BE49-F238E27FC236}">
              <a16:creationId xmlns:a16="http://schemas.microsoft.com/office/drawing/2014/main" id="{94FD46D2-136F-41A9-9F6D-D606D3EAF73A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4" name="Text Box 1036">
          <a:extLst>
            <a:ext uri="{FF2B5EF4-FFF2-40B4-BE49-F238E27FC236}">
              <a16:creationId xmlns:a16="http://schemas.microsoft.com/office/drawing/2014/main" id="{C0CE7268-ED4F-44AB-AEC9-4AABAEDA405B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5" name="Text Box 1037">
          <a:extLst>
            <a:ext uri="{FF2B5EF4-FFF2-40B4-BE49-F238E27FC236}">
              <a16:creationId xmlns:a16="http://schemas.microsoft.com/office/drawing/2014/main" id="{07F87807-CBCF-4D54-B914-CA385BA9D818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6" name="Text Box 1038">
          <a:extLst>
            <a:ext uri="{FF2B5EF4-FFF2-40B4-BE49-F238E27FC236}">
              <a16:creationId xmlns:a16="http://schemas.microsoft.com/office/drawing/2014/main" id="{5F2E6F80-9527-46F5-BB89-12BAF180C3BC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67" name="Text Box 1039">
          <a:extLst>
            <a:ext uri="{FF2B5EF4-FFF2-40B4-BE49-F238E27FC236}">
              <a16:creationId xmlns:a16="http://schemas.microsoft.com/office/drawing/2014/main" id="{55782CBF-18FC-4561-8FC4-8FD5FD2FA7E2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68" name="Text Box 1040">
          <a:extLst>
            <a:ext uri="{FF2B5EF4-FFF2-40B4-BE49-F238E27FC236}">
              <a16:creationId xmlns:a16="http://schemas.microsoft.com/office/drawing/2014/main" id="{073880B0-1CFF-4E44-B57E-160385D9C545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69" name="Text Box 1041">
          <a:extLst>
            <a:ext uri="{FF2B5EF4-FFF2-40B4-BE49-F238E27FC236}">
              <a16:creationId xmlns:a16="http://schemas.microsoft.com/office/drawing/2014/main" id="{79738659-8E33-429E-8F8B-76944C8EF778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70" name="Text Box 1042">
          <a:extLst>
            <a:ext uri="{FF2B5EF4-FFF2-40B4-BE49-F238E27FC236}">
              <a16:creationId xmlns:a16="http://schemas.microsoft.com/office/drawing/2014/main" id="{522B7ACC-1D6D-4A33-B160-01DBDA0A014C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71" name="Text Box 1043">
          <a:extLst>
            <a:ext uri="{FF2B5EF4-FFF2-40B4-BE49-F238E27FC236}">
              <a16:creationId xmlns:a16="http://schemas.microsoft.com/office/drawing/2014/main" id="{6CC79EF5-439C-49F7-A8D1-03D8E1A57DC3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72" name="Text Box 1044">
          <a:extLst>
            <a:ext uri="{FF2B5EF4-FFF2-40B4-BE49-F238E27FC236}">
              <a16:creationId xmlns:a16="http://schemas.microsoft.com/office/drawing/2014/main" id="{5FC5FED9-3208-4695-BD09-FF1D52218B24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73" name="Text Box 1045">
          <a:extLst>
            <a:ext uri="{FF2B5EF4-FFF2-40B4-BE49-F238E27FC236}">
              <a16:creationId xmlns:a16="http://schemas.microsoft.com/office/drawing/2014/main" id="{5896B0C0-9196-437B-B033-C87F7A08AA86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74" name="Text Box 1046">
          <a:extLst>
            <a:ext uri="{FF2B5EF4-FFF2-40B4-BE49-F238E27FC236}">
              <a16:creationId xmlns:a16="http://schemas.microsoft.com/office/drawing/2014/main" id="{CFDD41A6-1368-4F58-B6CB-42532564E14F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75" name="Text Box 1047">
          <a:extLst>
            <a:ext uri="{FF2B5EF4-FFF2-40B4-BE49-F238E27FC236}">
              <a16:creationId xmlns:a16="http://schemas.microsoft.com/office/drawing/2014/main" id="{DEEC204B-E76B-4C8A-8B12-2248E0A52727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76" name="Text Box 1048">
          <a:extLst>
            <a:ext uri="{FF2B5EF4-FFF2-40B4-BE49-F238E27FC236}">
              <a16:creationId xmlns:a16="http://schemas.microsoft.com/office/drawing/2014/main" id="{6AC9E0BC-F74F-4826-854C-2399B554BF96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9177" name="Text Box 1049">
          <a:extLst>
            <a:ext uri="{FF2B5EF4-FFF2-40B4-BE49-F238E27FC236}">
              <a16:creationId xmlns:a16="http://schemas.microsoft.com/office/drawing/2014/main" id="{8FF52B2D-D441-4526-B42E-3E062B1962BB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9178" name="Text Box 1050">
          <a:extLst>
            <a:ext uri="{FF2B5EF4-FFF2-40B4-BE49-F238E27FC236}">
              <a16:creationId xmlns:a16="http://schemas.microsoft.com/office/drawing/2014/main" id="{58822121-1D44-4C4C-B5BA-44163FA370EC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9179" name="Text Box 1051">
          <a:extLst>
            <a:ext uri="{FF2B5EF4-FFF2-40B4-BE49-F238E27FC236}">
              <a16:creationId xmlns:a16="http://schemas.microsoft.com/office/drawing/2014/main" id="{81A1587A-C6BE-4C97-82B5-84E46642C01D}"/>
            </a:ext>
          </a:extLst>
        </xdr:cNvPr>
        <xdr:cNvSpPr txBox="1">
          <a:spLocks noChangeArrowheads="1"/>
        </xdr:cNvSpPr>
      </xdr:nvSpPr>
      <xdr:spPr bwMode="auto">
        <a:xfrm>
          <a:off x="190500" y="14135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9180" name="Text Box 1052">
          <a:extLst>
            <a:ext uri="{FF2B5EF4-FFF2-40B4-BE49-F238E27FC236}">
              <a16:creationId xmlns:a16="http://schemas.microsoft.com/office/drawing/2014/main" id="{B789067E-61CD-4785-A17E-27DA228A765B}"/>
            </a:ext>
          </a:extLst>
        </xdr:cNvPr>
        <xdr:cNvSpPr txBox="1">
          <a:spLocks noChangeArrowheads="1"/>
        </xdr:cNvSpPr>
      </xdr:nvSpPr>
      <xdr:spPr bwMode="auto">
        <a:xfrm>
          <a:off x="180975" y="14135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81" name="Text Box 1053">
          <a:extLst>
            <a:ext uri="{FF2B5EF4-FFF2-40B4-BE49-F238E27FC236}">
              <a16:creationId xmlns:a16="http://schemas.microsoft.com/office/drawing/2014/main" id="{DD13B680-1B99-4BB1-A476-B478FF450CB2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82" name="Text Box 1054">
          <a:extLst>
            <a:ext uri="{FF2B5EF4-FFF2-40B4-BE49-F238E27FC236}">
              <a16:creationId xmlns:a16="http://schemas.microsoft.com/office/drawing/2014/main" id="{CFB24E6D-9D94-46E2-811F-DF615E0BAF85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19</xdr:col>
      <xdr:colOff>0</xdr:colOff>
      <xdr:row>96</xdr:row>
      <xdr:rowOff>0</xdr:rowOff>
    </xdr:to>
    <xdr:graphicFrame macro="">
      <xdr:nvGraphicFramePr>
        <xdr:cNvPr id="38456804" name="グラフ 1058">
          <a:extLst>
            <a:ext uri="{FF2B5EF4-FFF2-40B4-BE49-F238E27FC236}">
              <a16:creationId xmlns:a16="http://schemas.microsoft.com/office/drawing/2014/main" id="{A2A6BEB9-E558-4FBE-8F79-EED6CC2AA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3" name="Text Box 1">
          <a:extLst>
            <a:ext uri="{FF2B5EF4-FFF2-40B4-BE49-F238E27FC236}">
              <a16:creationId xmlns:a16="http://schemas.microsoft.com/office/drawing/2014/main" id="{2EA1F7DA-46B2-4ABD-B7F0-BF155D05C59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4" name="Text Box 2">
          <a:extLst>
            <a:ext uri="{FF2B5EF4-FFF2-40B4-BE49-F238E27FC236}">
              <a16:creationId xmlns:a16="http://schemas.microsoft.com/office/drawing/2014/main" id="{4F97EA5F-BF83-497A-AFD9-5C97D5D3EEB5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5" name="Text Box 3">
          <a:extLst>
            <a:ext uri="{FF2B5EF4-FFF2-40B4-BE49-F238E27FC236}">
              <a16:creationId xmlns:a16="http://schemas.microsoft.com/office/drawing/2014/main" id="{7CFFDC3A-B906-42C0-AA5E-1F39C1B2F167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6" name="Text Box 4">
          <a:extLst>
            <a:ext uri="{FF2B5EF4-FFF2-40B4-BE49-F238E27FC236}">
              <a16:creationId xmlns:a16="http://schemas.microsoft.com/office/drawing/2014/main" id="{156E4915-A1E4-4A38-B1F1-9BD8D20F1970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77" name="Text Box 5">
          <a:extLst>
            <a:ext uri="{FF2B5EF4-FFF2-40B4-BE49-F238E27FC236}">
              <a16:creationId xmlns:a16="http://schemas.microsoft.com/office/drawing/2014/main" id="{8C6B9574-2A7D-4DDC-8D72-BE96084ADBE9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78" name="Text Box 6">
          <a:extLst>
            <a:ext uri="{FF2B5EF4-FFF2-40B4-BE49-F238E27FC236}">
              <a16:creationId xmlns:a16="http://schemas.microsoft.com/office/drawing/2014/main" id="{14DF422E-C9BA-4043-86D5-17A5BF484E10}"/>
            </a:ext>
          </a:extLst>
        </xdr:cNvPr>
        <xdr:cNvSpPr txBox="1">
          <a:spLocks noChangeArrowheads="1"/>
        </xdr:cNvSpPr>
      </xdr:nvSpPr>
      <xdr:spPr bwMode="auto">
        <a:xfrm>
          <a:off x="9001125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79" name="Text Box 7">
          <a:extLst>
            <a:ext uri="{FF2B5EF4-FFF2-40B4-BE49-F238E27FC236}">
              <a16:creationId xmlns:a16="http://schemas.microsoft.com/office/drawing/2014/main" id="{E8D32EB5-9B64-4280-BD9F-105399D6AFA9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80" name="Text Box 8">
          <a:extLst>
            <a:ext uri="{FF2B5EF4-FFF2-40B4-BE49-F238E27FC236}">
              <a16:creationId xmlns:a16="http://schemas.microsoft.com/office/drawing/2014/main" id="{F76EA910-1245-47CA-B58C-2005B3E8B491}"/>
            </a:ext>
          </a:extLst>
        </xdr:cNvPr>
        <xdr:cNvSpPr txBox="1">
          <a:spLocks noChangeArrowheads="1"/>
        </xdr:cNvSpPr>
      </xdr:nvSpPr>
      <xdr:spPr bwMode="auto">
        <a:xfrm>
          <a:off x="9001125" y="14135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1" name="Text Box 9">
          <a:extLst>
            <a:ext uri="{FF2B5EF4-FFF2-40B4-BE49-F238E27FC236}">
              <a16:creationId xmlns:a16="http://schemas.microsoft.com/office/drawing/2014/main" id="{0E335F4B-8C45-4974-861F-F17ED95F6D52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2" name="Text Box 10">
          <a:extLst>
            <a:ext uri="{FF2B5EF4-FFF2-40B4-BE49-F238E27FC236}">
              <a16:creationId xmlns:a16="http://schemas.microsoft.com/office/drawing/2014/main" id="{7FC60CCC-AE82-4F3A-850A-B7994231F0FC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3" name="Text Box 11">
          <a:extLst>
            <a:ext uri="{FF2B5EF4-FFF2-40B4-BE49-F238E27FC236}">
              <a16:creationId xmlns:a16="http://schemas.microsoft.com/office/drawing/2014/main" id="{D89447AE-5A32-4DE9-9858-ECE373844ACB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4" name="Text Box 12">
          <a:extLst>
            <a:ext uri="{FF2B5EF4-FFF2-40B4-BE49-F238E27FC236}">
              <a16:creationId xmlns:a16="http://schemas.microsoft.com/office/drawing/2014/main" id="{DBB1208B-3A48-461B-B980-0FD30380DFE1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5" name="Text Box 13">
          <a:extLst>
            <a:ext uri="{FF2B5EF4-FFF2-40B4-BE49-F238E27FC236}">
              <a16:creationId xmlns:a16="http://schemas.microsoft.com/office/drawing/2014/main" id="{3F8FA7EC-DC62-400D-BF9A-0AF63EAD93FA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6" name="Text Box 14">
          <a:extLst>
            <a:ext uri="{FF2B5EF4-FFF2-40B4-BE49-F238E27FC236}">
              <a16:creationId xmlns:a16="http://schemas.microsoft.com/office/drawing/2014/main" id="{34E9B2BB-1608-4D4C-A4E5-006C472C995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87" name="Text Box 15">
          <a:extLst>
            <a:ext uri="{FF2B5EF4-FFF2-40B4-BE49-F238E27FC236}">
              <a16:creationId xmlns:a16="http://schemas.microsoft.com/office/drawing/2014/main" id="{EEF2AF25-6C9A-49E8-827A-0D8EE4DD7E0F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88" name="Text Box 16">
          <a:extLst>
            <a:ext uri="{FF2B5EF4-FFF2-40B4-BE49-F238E27FC236}">
              <a16:creationId xmlns:a16="http://schemas.microsoft.com/office/drawing/2014/main" id="{6DC9589A-2A7C-4E55-B29D-D54A544A9581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89" name="Text Box 17">
          <a:extLst>
            <a:ext uri="{FF2B5EF4-FFF2-40B4-BE49-F238E27FC236}">
              <a16:creationId xmlns:a16="http://schemas.microsoft.com/office/drawing/2014/main" id="{05DB85ED-3471-4C35-8D16-A0411A15F4D0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90" name="Text Box 18">
          <a:extLst>
            <a:ext uri="{FF2B5EF4-FFF2-40B4-BE49-F238E27FC236}">
              <a16:creationId xmlns:a16="http://schemas.microsoft.com/office/drawing/2014/main" id="{0994F5F9-BF01-40A9-BCFE-7A3BE4D318DC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91" name="Text Box 19">
          <a:extLst>
            <a:ext uri="{FF2B5EF4-FFF2-40B4-BE49-F238E27FC236}">
              <a16:creationId xmlns:a16="http://schemas.microsoft.com/office/drawing/2014/main" id="{63D7A475-DEE7-4766-AF0E-D513F76D4B2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92" name="Text Box 20">
          <a:extLst>
            <a:ext uri="{FF2B5EF4-FFF2-40B4-BE49-F238E27FC236}">
              <a16:creationId xmlns:a16="http://schemas.microsoft.com/office/drawing/2014/main" id="{DF7D4B22-9FC6-4B59-8A86-30D1A41BF5F9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093" name="Text Box 21">
          <a:extLst>
            <a:ext uri="{FF2B5EF4-FFF2-40B4-BE49-F238E27FC236}">
              <a16:creationId xmlns:a16="http://schemas.microsoft.com/office/drawing/2014/main" id="{6E0406B5-8F99-48DA-9D71-92BD8B948405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094" name="Text Box 22">
          <a:extLst>
            <a:ext uri="{FF2B5EF4-FFF2-40B4-BE49-F238E27FC236}">
              <a16:creationId xmlns:a16="http://schemas.microsoft.com/office/drawing/2014/main" id="{5A7F6E3F-8016-41CE-93A1-451B3BCD0848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095" name="Text Box 23">
          <a:extLst>
            <a:ext uri="{FF2B5EF4-FFF2-40B4-BE49-F238E27FC236}">
              <a16:creationId xmlns:a16="http://schemas.microsoft.com/office/drawing/2014/main" id="{98B34420-C8F3-4FC7-96AD-1EDE86A8632C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096" name="Text Box 24">
          <a:extLst>
            <a:ext uri="{FF2B5EF4-FFF2-40B4-BE49-F238E27FC236}">
              <a16:creationId xmlns:a16="http://schemas.microsoft.com/office/drawing/2014/main" id="{3D998428-7E6E-4B0B-9678-E27855B31F39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31097" name="Text Box 25">
          <a:extLst>
            <a:ext uri="{FF2B5EF4-FFF2-40B4-BE49-F238E27FC236}">
              <a16:creationId xmlns:a16="http://schemas.microsoft.com/office/drawing/2014/main" id="{C5F37B8B-ABA8-4CFD-932E-F7B4302E252D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131098" name="Text Box 26">
          <a:extLst>
            <a:ext uri="{FF2B5EF4-FFF2-40B4-BE49-F238E27FC236}">
              <a16:creationId xmlns:a16="http://schemas.microsoft.com/office/drawing/2014/main" id="{3915C798-CD3C-4EF0-9AF8-ABBE347A64E0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131099" name="Text Box 27">
          <a:extLst>
            <a:ext uri="{FF2B5EF4-FFF2-40B4-BE49-F238E27FC236}">
              <a16:creationId xmlns:a16="http://schemas.microsoft.com/office/drawing/2014/main" id="{1E6ACE8A-F98D-42E7-B2CF-80F27091FF24}"/>
            </a:ext>
          </a:extLst>
        </xdr:cNvPr>
        <xdr:cNvSpPr txBox="1">
          <a:spLocks noChangeArrowheads="1"/>
        </xdr:cNvSpPr>
      </xdr:nvSpPr>
      <xdr:spPr bwMode="auto">
        <a:xfrm>
          <a:off x="190500" y="14135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131100" name="Text Box 28">
          <a:extLst>
            <a:ext uri="{FF2B5EF4-FFF2-40B4-BE49-F238E27FC236}">
              <a16:creationId xmlns:a16="http://schemas.microsoft.com/office/drawing/2014/main" id="{0442268B-F271-4C2C-B8DF-53BC6EA06376}"/>
            </a:ext>
          </a:extLst>
        </xdr:cNvPr>
        <xdr:cNvSpPr txBox="1">
          <a:spLocks noChangeArrowheads="1"/>
        </xdr:cNvSpPr>
      </xdr:nvSpPr>
      <xdr:spPr bwMode="auto">
        <a:xfrm>
          <a:off x="180975" y="14135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101" name="Text Box 29">
          <a:extLst>
            <a:ext uri="{FF2B5EF4-FFF2-40B4-BE49-F238E27FC236}">
              <a16:creationId xmlns:a16="http://schemas.microsoft.com/office/drawing/2014/main" id="{343B8BD5-F183-4154-B2C5-087A4DF99411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102" name="Text Box 30">
          <a:extLst>
            <a:ext uri="{FF2B5EF4-FFF2-40B4-BE49-F238E27FC236}">
              <a16:creationId xmlns:a16="http://schemas.microsoft.com/office/drawing/2014/main" id="{DEB0B2F4-026A-40CF-8632-8C4074BFDD9F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19</xdr:col>
      <xdr:colOff>0</xdr:colOff>
      <xdr:row>96</xdr:row>
      <xdr:rowOff>0</xdr:rowOff>
    </xdr:to>
    <xdr:graphicFrame macro="">
      <xdr:nvGraphicFramePr>
        <xdr:cNvPr id="38458846" name="グラフ 31">
          <a:extLst>
            <a:ext uri="{FF2B5EF4-FFF2-40B4-BE49-F238E27FC236}">
              <a16:creationId xmlns:a16="http://schemas.microsoft.com/office/drawing/2014/main" id="{94261C57-B3F9-47A1-BAF3-FDCC4816D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26376;&#22577;&#20316;&#26989;\CSV&#12501;&#12449;&#12452;&#12523;&#12467;&#12500;&#12540;\R08&#30476;&#26376;&#22577;\R08&#30476;&#26376;&#22577;(STD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30476;&#26376;&#22577;\R08&#30476;&#26376;&#22577;(STD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30476;&#26376;&#22577;/R08&#30476;&#26376;&#22577;(STD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22269;&#26376;&#22577;\R08&#22269;&#26376;&#22577;(STD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22269;&#26376;&#22577;/R08&#22269;&#26376;&#22577;(STD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30476;&#26376;&#22577;\R08&#30476;&#26376;&#22577;(&#22522;&#24185;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30476;&#26376;&#22577;/R08&#30476;&#26376;&#22577;(&#22522;&#24185;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22269;&#26376;&#22577;\R08&#22269;&#26376;&#22577;(&#22522;&#24185;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22269;&#26376;&#22577;/R08&#22269;&#26376;&#22577;(&#22522;&#241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 refreshError="1">
        <row r="4">
          <cell r="D4">
            <v>0</v>
          </cell>
        </row>
        <row r="75">
          <cell r="C75">
            <v>1.5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0.17</v>
          </cell>
          <cell r="I75">
            <v>0.57999999999999996</v>
          </cell>
          <cell r="J75">
            <v>0.5</v>
          </cell>
          <cell r="K75">
            <v>0</v>
          </cell>
          <cell r="L75">
            <v>0.17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0.08</v>
          </cell>
        </row>
        <row r="76">
          <cell r="C76">
            <v>2.25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0.57999999999999996</v>
          </cell>
          <cell r="J76">
            <v>0.83</v>
          </cell>
          <cell r="K76">
            <v>0.42</v>
          </cell>
          <cell r="L76">
            <v>0.17</v>
          </cell>
          <cell r="M76">
            <v>0</v>
          </cell>
          <cell r="N76">
            <v>0.08</v>
          </cell>
          <cell r="O76">
            <v>0.08</v>
          </cell>
          <cell r="P76">
            <v>0.08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3.58</v>
          </cell>
          <cell r="D77">
            <v>0</v>
          </cell>
          <cell r="E77">
            <v>0.08</v>
          </cell>
          <cell r="F77">
            <v>0</v>
          </cell>
          <cell r="G77">
            <v>0</v>
          </cell>
          <cell r="H77">
            <v>0.17</v>
          </cell>
          <cell r="I77">
            <v>0.57999999999999996</v>
          </cell>
          <cell r="J77">
            <v>1.58</v>
          </cell>
          <cell r="K77">
            <v>0.5</v>
          </cell>
          <cell r="L77">
            <v>0.42</v>
          </cell>
          <cell r="M77">
            <v>0.25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2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  <cell r="I8">
            <v>1</v>
          </cell>
          <cell r="J8">
            <v>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3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1</v>
          </cell>
          <cell r="O10">
            <v>0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7</v>
          </cell>
          <cell r="J21">
            <v>6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1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6</v>
          </cell>
          <cell r="J22">
            <v>10</v>
          </cell>
          <cell r="K22">
            <v>5</v>
          </cell>
          <cell r="L22">
            <v>2</v>
          </cell>
          <cell r="M22">
            <v>0</v>
          </cell>
          <cell r="N22">
            <v>1</v>
          </cell>
          <cell r="O22">
            <v>1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7</v>
          </cell>
          <cell r="J23">
            <v>17</v>
          </cell>
          <cell r="K23">
            <v>4</v>
          </cell>
          <cell r="L23">
            <v>5</v>
          </cell>
          <cell r="M23">
            <v>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</v>
          </cell>
          <cell r="I24">
            <v>8</v>
          </cell>
          <cell r="J24">
            <v>3</v>
          </cell>
          <cell r="K24">
            <v>6</v>
          </cell>
          <cell r="L24">
            <v>2</v>
          </cell>
          <cell r="M24">
            <v>1</v>
          </cell>
          <cell r="N24">
            <v>0</v>
          </cell>
          <cell r="O24">
            <v>0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</v>
          </cell>
          <cell r="I25">
            <v>9</v>
          </cell>
          <cell r="J25">
            <v>6</v>
          </cell>
          <cell r="K25">
            <v>8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8</v>
          </cell>
          <cell r="J26">
            <v>9</v>
          </cell>
          <cell r="K26">
            <v>3</v>
          </cell>
          <cell r="L26">
            <v>3</v>
          </cell>
          <cell r="M26">
            <v>1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</v>
          </cell>
          <cell r="I27">
            <v>19</v>
          </cell>
          <cell r="J27">
            <v>5</v>
          </cell>
          <cell r="K27">
            <v>3</v>
          </cell>
          <cell r="L27">
            <v>1</v>
          </cell>
          <cell r="M27">
            <v>0</v>
          </cell>
          <cell r="N27">
            <v>1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6</v>
          </cell>
          <cell r="J28">
            <v>3</v>
          </cell>
          <cell r="K28">
            <v>4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0.08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0.42</v>
          </cell>
          <cell r="D42">
            <v>0</v>
          </cell>
          <cell r="E42">
            <v>0.08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0.17</v>
          </cell>
          <cell r="K42">
            <v>0.17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0.08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0.08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0.42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0.08</v>
          </cell>
          <cell r="I44">
            <v>0.08</v>
          </cell>
          <cell r="J44">
            <v>0.25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0.17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0.08</v>
          </cell>
          <cell r="I45">
            <v>0.08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0.57999999999999996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0.08</v>
          </cell>
          <cell r="I46">
            <v>0.25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0.08</v>
          </cell>
          <cell r="O46">
            <v>0</v>
          </cell>
          <cell r="P46">
            <v>0.08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0.17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0.08</v>
          </cell>
          <cell r="J47">
            <v>0.08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1.92</v>
          </cell>
          <cell r="D52">
            <v>0</v>
          </cell>
          <cell r="E52">
            <v>0.08</v>
          </cell>
          <cell r="F52">
            <v>0</v>
          </cell>
          <cell r="G52">
            <v>0</v>
          </cell>
          <cell r="H52">
            <v>0.24</v>
          </cell>
          <cell r="I52">
            <v>0.56999999999999995</v>
          </cell>
          <cell r="J52">
            <v>0.57999999999999996</v>
          </cell>
          <cell r="K52">
            <v>0.25</v>
          </cell>
          <cell r="L52">
            <v>0</v>
          </cell>
          <cell r="M52">
            <v>0</v>
          </cell>
          <cell r="N52">
            <v>0.08</v>
          </cell>
          <cell r="O52">
            <v>0</v>
          </cell>
          <cell r="P52">
            <v>0.08</v>
          </cell>
          <cell r="Q52">
            <v>0</v>
          </cell>
          <cell r="R52">
            <v>0</v>
          </cell>
          <cell r="S52">
            <v>0</v>
          </cell>
        </row>
        <row r="57">
          <cell r="C57">
            <v>1.5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0.17</v>
          </cell>
          <cell r="I57">
            <v>0.57999999999999996</v>
          </cell>
          <cell r="J57">
            <v>0.5</v>
          </cell>
          <cell r="K57">
            <v>0</v>
          </cell>
          <cell r="L57">
            <v>0.17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0.08</v>
          </cell>
        </row>
        <row r="58">
          <cell r="C58">
            <v>2.17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0.5</v>
          </cell>
          <cell r="J58">
            <v>0.83</v>
          </cell>
          <cell r="K58">
            <v>0.42</v>
          </cell>
          <cell r="L58">
            <v>0.17</v>
          </cell>
          <cell r="M58">
            <v>0</v>
          </cell>
          <cell r="N58">
            <v>0.08</v>
          </cell>
          <cell r="O58">
            <v>0.08</v>
          </cell>
          <cell r="P58">
            <v>0.08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3.17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0.17</v>
          </cell>
          <cell r="I59">
            <v>0.57999999999999996</v>
          </cell>
          <cell r="J59">
            <v>1.42</v>
          </cell>
          <cell r="K59">
            <v>0.33</v>
          </cell>
          <cell r="L59">
            <v>0.42</v>
          </cell>
          <cell r="M59">
            <v>0.25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1.92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0.17</v>
          </cell>
          <cell r="I60">
            <v>0.67</v>
          </cell>
          <cell r="J60">
            <v>0.25</v>
          </cell>
          <cell r="K60">
            <v>0.5</v>
          </cell>
          <cell r="L60">
            <v>0.17</v>
          </cell>
          <cell r="M60">
            <v>0.08</v>
          </cell>
          <cell r="N60">
            <v>0</v>
          </cell>
          <cell r="O60">
            <v>0</v>
          </cell>
          <cell r="P60">
            <v>0.08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2.17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0.17</v>
          </cell>
          <cell r="I61">
            <v>0.75</v>
          </cell>
          <cell r="J61">
            <v>0.5</v>
          </cell>
          <cell r="K61">
            <v>0.67</v>
          </cell>
          <cell r="L61">
            <v>0</v>
          </cell>
          <cell r="M61">
            <v>0</v>
          </cell>
          <cell r="N61">
            <v>0.08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2.17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0.17</v>
          </cell>
          <cell r="I62">
            <v>0.67</v>
          </cell>
          <cell r="J62">
            <v>0.75</v>
          </cell>
          <cell r="K62">
            <v>0.25</v>
          </cell>
          <cell r="L62">
            <v>0.25</v>
          </cell>
          <cell r="M62">
            <v>0.08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2.67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0.17</v>
          </cell>
          <cell r="I63">
            <v>1.58</v>
          </cell>
          <cell r="J63">
            <v>0.42</v>
          </cell>
          <cell r="K63">
            <v>0.25</v>
          </cell>
          <cell r="L63">
            <v>0.08</v>
          </cell>
          <cell r="M63">
            <v>0</v>
          </cell>
          <cell r="N63">
            <v>0.08</v>
          </cell>
          <cell r="O63">
            <v>0.08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1.33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0.08</v>
          </cell>
          <cell r="I64">
            <v>0.5</v>
          </cell>
          <cell r="J64">
            <v>0.25</v>
          </cell>
          <cell r="K64">
            <v>0.33</v>
          </cell>
          <cell r="L64">
            <v>0.17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17.100000000000001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1.1000000000000001</v>
          </cell>
          <cell r="I69">
            <v>5.83</v>
          </cell>
          <cell r="J69">
            <v>4.92</v>
          </cell>
          <cell r="K69">
            <v>2.75</v>
          </cell>
          <cell r="L69">
            <v>1.4300000000000002</v>
          </cell>
          <cell r="M69">
            <v>0.41000000000000003</v>
          </cell>
          <cell r="N69">
            <v>0.24</v>
          </cell>
          <cell r="O69">
            <v>0.16</v>
          </cell>
          <cell r="P69">
            <v>0.16</v>
          </cell>
          <cell r="Q69">
            <v>0</v>
          </cell>
          <cell r="R69">
            <v>0</v>
          </cell>
          <cell r="S69">
            <v>0.08</v>
          </cell>
        </row>
        <row r="78">
          <cell r="C78">
            <v>2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0.17</v>
          </cell>
          <cell r="I78">
            <v>0.67</v>
          </cell>
          <cell r="J78">
            <v>0.25</v>
          </cell>
          <cell r="K78">
            <v>0.57999999999999996</v>
          </cell>
          <cell r="L78">
            <v>0.17</v>
          </cell>
          <cell r="M78">
            <v>0.08</v>
          </cell>
          <cell r="N78">
            <v>0</v>
          </cell>
          <cell r="O78">
            <v>0</v>
          </cell>
          <cell r="P78">
            <v>0.08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2.58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0.25</v>
          </cell>
          <cell r="I79">
            <v>0.83</v>
          </cell>
          <cell r="J79">
            <v>0.75</v>
          </cell>
          <cell r="K79">
            <v>0.67</v>
          </cell>
          <cell r="L79">
            <v>0</v>
          </cell>
          <cell r="M79">
            <v>0</v>
          </cell>
          <cell r="N79">
            <v>0.08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2.33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0.25</v>
          </cell>
          <cell r="I80">
            <v>0.75</v>
          </cell>
          <cell r="J80">
            <v>0.75</v>
          </cell>
          <cell r="K80">
            <v>0.25</v>
          </cell>
          <cell r="L80">
            <v>0.25</v>
          </cell>
          <cell r="M80">
            <v>0.08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3.25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0.25</v>
          </cell>
          <cell r="I81">
            <v>1.83</v>
          </cell>
          <cell r="J81">
            <v>0.5</v>
          </cell>
          <cell r="K81">
            <v>0.25</v>
          </cell>
          <cell r="L81">
            <v>0.08</v>
          </cell>
          <cell r="M81">
            <v>0</v>
          </cell>
          <cell r="N81">
            <v>0.17</v>
          </cell>
          <cell r="O81">
            <v>0.08</v>
          </cell>
          <cell r="P81">
            <v>0.08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1.5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0.08</v>
          </cell>
          <cell r="I82">
            <v>0.57999999999999996</v>
          </cell>
          <cell r="J82">
            <v>0.33</v>
          </cell>
          <cell r="K82">
            <v>0.33</v>
          </cell>
          <cell r="L82">
            <v>0.17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</sheetData>
      <sheetData sheetId="1"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2</v>
          </cell>
          <cell r="J21">
            <v>1</v>
          </cell>
          <cell r="K21">
            <v>2</v>
          </cell>
          <cell r="L21">
            <v>1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</v>
          </cell>
          <cell r="R22">
            <v>0</v>
          </cell>
          <cell r="S22">
            <v>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2</v>
          </cell>
          <cell r="L26">
            <v>0</v>
          </cell>
          <cell r="M26">
            <v>1</v>
          </cell>
          <cell r="N26">
            <v>3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1</v>
          </cell>
          <cell r="L28">
            <v>0</v>
          </cell>
          <cell r="M28">
            <v>0</v>
          </cell>
          <cell r="N28">
            <v>2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0.08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0.08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0.25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0.17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0.08</v>
          </cell>
        </row>
        <row r="44"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0.08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0.08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0.57000000000000006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0.08</v>
          </cell>
          <cell r="J52">
            <v>0.16</v>
          </cell>
          <cell r="K52">
            <v>0.25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0.08</v>
          </cell>
        </row>
        <row r="57">
          <cell r="C57">
            <v>0.67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0.08</v>
          </cell>
          <cell r="I57">
            <v>0.17</v>
          </cell>
          <cell r="J57">
            <v>0.08</v>
          </cell>
          <cell r="K57">
            <v>0.17</v>
          </cell>
          <cell r="L57">
            <v>0.08</v>
          </cell>
          <cell r="M57">
            <v>0</v>
          </cell>
          <cell r="N57">
            <v>0</v>
          </cell>
          <cell r="O57">
            <v>0.08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0.25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0.08</v>
          </cell>
          <cell r="R58">
            <v>0</v>
          </cell>
          <cell r="S58">
            <v>0.08</v>
          </cell>
        </row>
        <row r="59">
          <cell r="C59">
            <v>0.17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0.08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0.08</v>
          </cell>
        </row>
        <row r="60">
          <cell r="C60">
            <v>0.08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0.08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0.17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0.67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0.08</v>
          </cell>
          <cell r="K62">
            <v>0.17</v>
          </cell>
          <cell r="L62">
            <v>0</v>
          </cell>
          <cell r="M62">
            <v>0.08</v>
          </cell>
          <cell r="N62">
            <v>0.25</v>
          </cell>
          <cell r="O62">
            <v>0.08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0.17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0.17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0.5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0.08</v>
          </cell>
          <cell r="J64">
            <v>0.08</v>
          </cell>
          <cell r="K64">
            <v>0.08</v>
          </cell>
          <cell r="L64">
            <v>0</v>
          </cell>
          <cell r="M64">
            <v>0</v>
          </cell>
          <cell r="N64">
            <v>0.17</v>
          </cell>
          <cell r="O64">
            <v>0.08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2.68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0.08</v>
          </cell>
          <cell r="I69">
            <v>0.5</v>
          </cell>
          <cell r="J69">
            <v>0.49000000000000005</v>
          </cell>
          <cell r="K69">
            <v>0.42000000000000004</v>
          </cell>
          <cell r="L69">
            <v>0.16</v>
          </cell>
          <cell r="M69">
            <v>0.08</v>
          </cell>
          <cell r="N69">
            <v>0.42000000000000004</v>
          </cell>
          <cell r="O69">
            <v>0.24</v>
          </cell>
          <cell r="P69">
            <v>0</v>
          </cell>
          <cell r="Q69">
            <v>0.08</v>
          </cell>
          <cell r="R69">
            <v>0</v>
          </cell>
          <cell r="S69">
            <v>0.16</v>
          </cell>
        </row>
        <row r="75">
          <cell r="C75">
            <v>0.75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0.08</v>
          </cell>
          <cell r="I75">
            <v>0.17</v>
          </cell>
          <cell r="J75">
            <v>0.17</v>
          </cell>
          <cell r="K75">
            <v>0.17</v>
          </cell>
          <cell r="L75">
            <v>0.08</v>
          </cell>
          <cell r="M75">
            <v>0</v>
          </cell>
          <cell r="N75">
            <v>0</v>
          </cell>
          <cell r="O75">
            <v>0.08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0.33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0.08</v>
          </cell>
          <cell r="L76">
            <v>0.08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0.08</v>
          </cell>
          <cell r="R76">
            <v>0</v>
          </cell>
          <cell r="S76">
            <v>0.08</v>
          </cell>
        </row>
        <row r="77">
          <cell r="C77">
            <v>0.17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0.08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0.08</v>
          </cell>
        </row>
        <row r="78">
          <cell r="C78">
            <v>0.33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0.08</v>
          </cell>
          <cell r="J78">
            <v>0</v>
          </cell>
          <cell r="K78">
            <v>0.17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0.08</v>
          </cell>
        </row>
        <row r="79">
          <cell r="C79">
            <v>0.25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0.25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0.67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0.08</v>
          </cell>
          <cell r="K80">
            <v>0.17</v>
          </cell>
          <cell r="L80">
            <v>0</v>
          </cell>
          <cell r="M80">
            <v>0.08</v>
          </cell>
          <cell r="N80">
            <v>0.25</v>
          </cell>
          <cell r="O80">
            <v>0.08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0.25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0.25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0.5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0.08</v>
          </cell>
          <cell r="J82">
            <v>0.08</v>
          </cell>
          <cell r="K82">
            <v>0.08</v>
          </cell>
          <cell r="L82">
            <v>0</v>
          </cell>
          <cell r="M82">
            <v>0</v>
          </cell>
          <cell r="N82">
            <v>0.17</v>
          </cell>
          <cell r="O82">
            <v>0.08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</sheetData>
      <sheetData sheetId="2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2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3</v>
          </cell>
          <cell r="K11">
            <v>0</v>
          </cell>
          <cell r="L11">
            <v>1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</v>
          </cell>
          <cell r="I27">
            <v>1</v>
          </cell>
          <cell r="J27">
            <v>1</v>
          </cell>
          <cell r="K27">
            <v>0</v>
          </cell>
          <cell r="L27">
            <v>0</v>
          </cell>
          <cell r="M27">
            <v>1</v>
          </cell>
          <cell r="N27">
            <v>1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1</v>
          </cell>
          <cell r="L28">
            <v>0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0.08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0.25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0.08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0.08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0.08</v>
          </cell>
        </row>
        <row r="43">
          <cell r="C43">
            <v>0.08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0.08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0.08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0.17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0.08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0.33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0.08</v>
          </cell>
          <cell r="M46">
            <v>0</v>
          </cell>
          <cell r="N46">
            <v>0</v>
          </cell>
          <cell r="O46">
            <v>0.17</v>
          </cell>
          <cell r="P46">
            <v>0.08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0.42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0.25</v>
          </cell>
          <cell r="K47">
            <v>0</v>
          </cell>
          <cell r="L47">
            <v>0.08</v>
          </cell>
          <cell r="M47">
            <v>0.08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0.08</v>
          </cell>
          <cell r="I52">
            <v>0.08</v>
          </cell>
          <cell r="J52">
            <v>0.33</v>
          </cell>
          <cell r="K52">
            <v>0.08</v>
          </cell>
          <cell r="L52">
            <v>0.24</v>
          </cell>
          <cell r="M52">
            <v>0.16</v>
          </cell>
          <cell r="N52">
            <v>0.08</v>
          </cell>
          <cell r="O52">
            <v>0.17</v>
          </cell>
          <cell r="P52">
            <v>0.08</v>
          </cell>
          <cell r="Q52">
            <v>0</v>
          </cell>
          <cell r="R52">
            <v>0</v>
          </cell>
          <cell r="S52">
            <v>0.08</v>
          </cell>
        </row>
        <row r="57">
          <cell r="C57">
            <v>0.08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0.08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0.08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0.08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0.08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0.08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0.08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0.17</v>
          </cell>
          <cell r="I63">
            <v>0.08</v>
          </cell>
          <cell r="J63">
            <v>0.08</v>
          </cell>
          <cell r="K63">
            <v>0</v>
          </cell>
          <cell r="L63">
            <v>0</v>
          </cell>
          <cell r="M63">
            <v>0.08</v>
          </cell>
          <cell r="N63">
            <v>0.08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0.25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0.08</v>
          </cell>
          <cell r="K64">
            <v>0.08</v>
          </cell>
          <cell r="L64">
            <v>0</v>
          </cell>
          <cell r="M64">
            <v>0.08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0.25</v>
          </cell>
          <cell r="I69">
            <v>0.16</v>
          </cell>
          <cell r="J69">
            <v>0.24</v>
          </cell>
          <cell r="K69">
            <v>0.16</v>
          </cell>
          <cell r="L69">
            <v>0</v>
          </cell>
          <cell r="M69">
            <v>0.16</v>
          </cell>
          <cell r="N69">
            <v>0.08</v>
          </cell>
          <cell r="O69">
            <v>0.08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5">
          <cell r="C75">
            <v>0.17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0.08</v>
          </cell>
          <cell r="J75">
            <v>0</v>
          </cell>
          <cell r="K75">
            <v>0</v>
          </cell>
          <cell r="L75">
            <v>0.08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0.08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0.25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0.08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0.08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0.08</v>
          </cell>
        </row>
        <row r="78">
          <cell r="C78">
            <v>0.08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0.08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0.25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0.08</v>
          </cell>
          <cell r="K79">
            <v>0.08</v>
          </cell>
          <cell r="L79">
            <v>0</v>
          </cell>
          <cell r="M79">
            <v>0</v>
          </cell>
          <cell r="N79">
            <v>0</v>
          </cell>
          <cell r="O79">
            <v>0.08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0.25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0.08</v>
          </cell>
          <cell r="I80">
            <v>0</v>
          </cell>
          <cell r="J80">
            <v>0</v>
          </cell>
          <cell r="K80">
            <v>0.08</v>
          </cell>
          <cell r="L80">
            <v>0</v>
          </cell>
          <cell r="M80">
            <v>0.08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0.83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0.17</v>
          </cell>
          <cell r="I81">
            <v>0.08</v>
          </cell>
          <cell r="J81">
            <v>0.08</v>
          </cell>
          <cell r="K81">
            <v>0</v>
          </cell>
          <cell r="L81">
            <v>0.08</v>
          </cell>
          <cell r="M81">
            <v>0.08</v>
          </cell>
          <cell r="N81">
            <v>0.08</v>
          </cell>
          <cell r="O81">
            <v>0.17</v>
          </cell>
          <cell r="P81">
            <v>0.08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0.67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0.33</v>
          </cell>
          <cell r="K82">
            <v>0.08</v>
          </cell>
          <cell r="L82">
            <v>0.08</v>
          </cell>
          <cell r="M82">
            <v>0.17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0.33</v>
          </cell>
          <cell r="I87">
            <v>0.24</v>
          </cell>
          <cell r="J87">
            <v>0.57000000000000006</v>
          </cell>
          <cell r="K87">
            <v>0.24</v>
          </cell>
          <cell r="L87">
            <v>0.24</v>
          </cell>
          <cell r="M87">
            <v>0.33</v>
          </cell>
          <cell r="N87">
            <v>0.16</v>
          </cell>
          <cell r="O87">
            <v>0.25</v>
          </cell>
          <cell r="P87">
            <v>0.08</v>
          </cell>
          <cell r="Q87">
            <v>0</v>
          </cell>
          <cell r="R87">
            <v>0</v>
          </cell>
          <cell r="S87">
            <v>0.08</v>
          </cell>
        </row>
      </sheetData>
      <sheetData sheetId="3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1</v>
          </cell>
          <cell r="J7">
            <v>1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1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</v>
          </cell>
          <cell r="I25">
            <v>2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0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0.08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0.08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0.33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0.08</v>
          </cell>
          <cell r="J43">
            <v>0.08</v>
          </cell>
          <cell r="K43">
            <v>0</v>
          </cell>
          <cell r="L43">
            <v>0.08</v>
          </cell>
          <cell r="M43">
            <v>0.08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0.08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0.08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0.08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0.17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0.08</v>
          </cell>
          <cell r="J47">
            <v>0.08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0.24</v>
          </cell>
          <cell r="J52">
            <v>0.24</v>
          </cell>
          <cell r="K52">
            <v>0</v>
          </cell>
          <cell r="L52">
            <v>0.24</v>
          </cell>
          <cell r="M52">
            <v>0.08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7">
          <cell r="C57">
            <v>0.25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0.08</v>
          </cell>
          <cell r="J57">
            <v>0.17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0.17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0.08</v>
          </cell>
          <cell r="J58">
            <v>0</v>
          </cell>
          <cell r="K58">
            <v>0</v>
          </cell>
          <cell r="L58">
            <v>0.08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0.25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0.08</v>
          </cell>
          <cell r="J59">
            <v>0.08</v>
          </cell>
          <cell r="K59">
            <v>0.08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0.17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0.08</v>
          </cell>
          <cell r="I60">
            <v>0</v>
          </cell>
          <cell r="J60">
            <v>0</v>
          </cell>
          <cell r="K60">
            <v>0</v>
          </cell>
          <cell r="L60">
            <v>0.08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0.33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0.08</v>
          </cell>
          <cell r="I61">
            <v>0.17</v>
          </cell>
          <cell r="J61">
            <v>0</v>
          </cell>
          <cell r="K61">
            <v>0.08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0.08</v>
          </cell>
          <cell r="J62">
            <v>0</v>
          </cell>
          <cell r="K62">
            <v>0.08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0.33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0.08</v>
          </cell>
          <cell r="K63">
            <v>0.08</v>
          </cell>
          <cell r="L63">
            <v>0.08</v>
          </cell>
          <cell r="M63">
            <v>0.08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0.33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0.08</v>
          </cell>
          <cell r="I64">
            <v>0</v>
          </cell>
          <cell r="J64">
            <v>0.08</v>
          </cell>
          <cell r="K64">
            <v>0.08</v>
          </cell>
          <cell r="L64">
            <v>0</v>
          </cell>
          <cell r="M64">
            <v>0.08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0.24</v>
          </cell>
          <cell r="I69">
            <v>0.49000000000000005</v>
          </cell>
          <cell r="J69">
            <v>0.41000000000000003</v>
          </cell>
          <cell r="K69">
            <v>0.4</v>
          </cell>
          <cell r="L69">
            <v>0.24</v>
          </cell>
          <cell r="M69">
            <v>0.16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5">
          <cell r="C75">
            <v>0.33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0.08</v>
          </cell>
          <cell r="J75">
            <v>0.25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0.25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0.08</v>
          </cell>
          <cell r="J76">
            <v>0</v>
          </cell>
          <cell r="K76">
            <v>0</v>
          </cell>
          <cell r="L76">
            <v>0.17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0.25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0.08</v>
          </cell>
          <cell r="J77">
            <v>0.08</v>
          </cell>
          <cell r="K77">
            <v>0.08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0.5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0.08</v>
          </cell>
          <cell r="I78">
            <v>0.08</v>
          </cell>
          <cell r="J78">
            <v>0.08</v>
          </cell>
          <cell r="K78">
            <v>0</v>
          </cell>
          <cell r="L78">
            <v>0.17</v>
          </cell>
          <cell r="M78">
            <v>0.08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0.33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0.08</v>
          </cell>
          <cell r="I79">
            <v>0.17</v>
          </cell>
          <cell r="J79">
            <v>0</v>
          </cell>
          <cell r="K79">
            <v>0.08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0.25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0.08</v>
          </cell>
          <cell r="J80">
            <v>0</v>
          </cell>
          <cell r="K80">
            <v>0.08</v>
          </cell>
          <cell r="L80">
            <v>0.08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0.42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0.08</v>
          </cell>
          <cell r="J81">
            <v>0.08</v>
          </cell>
          <cell r="K81">
            <v>0.08</v>
          </cell>
          <cell r="L81">
            <v>0.08</v>
          </cell>
          <cell r="M81">
            <v>0.08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0.5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0.08</v>
          </cell>
          <cell r="I82">
            <v>0.08</v>
          </cell>
          <cell r="J82">
            <v>0.17</v>
          </cell>
          <cell r="K82">
            <v>0.08</v>
          </cell>
          <cell r="L82">
            <v>0</v>
          </cell>
          <cell r="M82">
            <v>0.08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0.24</v>
          </cell>
          <cell r="I87">
            <v>0.72999999999999987</v>
          </cell>
          <cell r="J87">
            <v>0.66</v>
          </cell>
          <cell r="K87">
            <v>0.4</v>
          </cell>
          <cell r="L87">
            <v>0.5</v>
          </cell>
          <cell r="M87">
            <v>0.24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4">
          <cell r="C4">
            <v>1153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73</v>
          </cell>
          <cell r="I4">
            <v>280</v>
          </cell>
          <cell r="J4">
            <v>250</v>
          </cell>
          <cell r="K4">
            <v>152</v>
          </cell>
          <cell r="L4">
            <v>119</v>
          </cell>
          <cell r="M4">
            <v>100</v>
          </cell>
          <cell r="N4">
            <v>63</v>
          </cell>
          <cell r="O4">
            <v>52</v>
          </cell>
          <cell r="P4">
            <v>38</v>
          </cell>
          <cell r="Q4">
            <v>11</v>
          </cell>
          <cell r="R4">
            <v>10</v>
          </cell>
          <cell r="S4">
            <v>5</v>
          </cell>
        </row>
        <row r="5">
          <cell r="C5">
            <v>1087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55</v>
          </cell>
          <cell r="I5">
            <v>271</v>
          </cell>
          <cell r="J5">
            <v>228</v>
          </cell>
          <cell r="K5">
            <v>156</v>
          </cell>
          <cell r="L5">
            <v>122</v>
          </cell>
          <cell r="M5">
            <v>88</v>
          </cell>
          <cell r="N5">
            <v>73</v>
          </cell>
          <cell r="O5">
            <v>42</v>
          </cell>
          <cell r="P5">
            <v>20</v>
          </cell>
          <cell r="Q5">
            <v>17</v>
          </cell>
          <cell r="R5">
            <v>8</v>
          </cell>
          <cell r="S5">
            <v>7</v>
          </cell>
        </row>
        <row r="6">
          <cell r="C6">
            <v>1136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62</v>
          </cell>
          <cell r="I6">
            <v>259</v>
          </cell>
          <cell r="J6">
            <v>254</v>
          </cell>
          <cell r="K6">
            <v>173</v>
          </cell>
          <cell r="L6">
            <v>124</v>
          </cell>
          <cell r="M6">
            <v>89</v>
          </cell>
          <cell r="N6">
            <v>64</v>
          </cell>
          <cell r="O6">
            <v>40</v>
          </cell>
          <cell r="P6">
            <v>37</v>
          </cell>
          <cell r="Q6">
            <v>15</v>
          </cell>
          <cell r="R6">
            <v>12</v>
          </cell>
          <cell r="S6">
            <v>6</v>
          </cell>
        </row>
        <row r="7">
          <cell r="C7">
            <v>1072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65</v>
          </cell>
          <cell r="I7">
            <v>238</v>
          </cell>
          <cell r="J7">
            <v>242</v>
          </cell>
          <cell r="K7">
            <v>151</v>
          </cell>
          <cell r="L7">
            <v>136</v>
          </cell>
          <cell r="M7">
            <v>91</v>
          </cell>
          <cell r="N7">
            <v>60</v>
          </cell>
          <cell r="O7">
            <v>44</v>
          </cell>
          <cell r="P7">
            <v>21</v>
          </cell>
          <cell r="Q7">
            <v>14</v>
          </cell>
          <cell r="R7">
            <v>5</v>
          </cell>
          <cell r="S7">
            <v>5</v>
          </cell>
        </row>
        <row r="8">
          <cell r="C8">
            <v>1072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71</v>
          </cell>
          <cell r="I8">
            <v>297</v>
          </cell>
          <cell r="J8">
            <v>214</v>
          </cell>
          <cell r="K8">
            <v>150</v>
          </cell>
          <cell r="L8">
            <v>102</v>
          </cell>
          <cell r="M8">
            <v>81</v>
          </cell>
          <cell r="N8">
            <v>66</v>
          </cell>
          <cell r="O8">
            <v>42</v>
          </cell>
          <cell r="P8">
            <v>21</v>
          </cell>
          <cell r="Q8">
            <v>19</v>
          </cell>
          <cell r="R8">
            <v>7</v>
          </cell>
          <cell r="S8">
            <v>1</v>
          </cell>
        </row>
        <row r="9">
          <cell r="C9">
            <v>1160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70</v>
          </cell>
          <cell r="I9">
            <v>310</v>
          </cell>
          <cell r="J9">
            <v>225</v>
          </cell>
          <cell r="K9">
            <v>156</v>
          </cell>
          <cell r="L9">
            <v>116</v>
          </cell>
          <cell r="M9">
            <v>93</v>
          </cell>
          <cell r="N9">
            <v>83</v>
          </cell>
          <cell r="O9">
            <v>45</v>
          </cell>
          <cell r="P9">
            <v>35</v>
          </cell>
          <cell r="Q9">
            <v>21</v>
          </cell>
          <cell r="R9">
            <v>3</v>
          </cell>
          <cell r="S9">
            <v>3</v>
          </cell>
        </row>
        <row r="10">
          <cell r="C10">
            <v>1167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67</v>
          </cell>
          <cell r="I10">
            <v>286</v>
          </cell>
          <cell r="J10">
            <v>237</v>
          </cell>
          <cell r="K10">
            <v>154</v>
          </cell>
          <cell r="L10">
            <v>145</v>
          </cell>
          <cell r="M10">
            <v>85</v>
          </cell>
          <cell r="N10">
            <v>81</v>
          </cell>
          <cell r="O10">
            <v>53</v>
          </cell>
          <cell r="P10">
            <v>34</v>
          </cell>
          <cell r="Q10">
            <v>16</v>
          </cell>
          <cell r="R10">
            <v>4</v>
          </cell>
          <cell r="S10">
            <v>5</v>
          </cell>
        </row>
        <row r="11">
          <cell r="C11">
            <v>1063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</v>
          </cell>
          <cell r="I11">
            <v>263</v>
          </cell>
          <cell r="J11">
            <v>233</v>
          </cell>
          <cell r="K11">
            <v>145</v>
          </cell>
          <cell r="L11">
            <v>109</v>
          </cell>
          <cell r="M11">
            <v>89</v>
          </cell>
          <cell r="N11">
            <v>70</v>
          </cell>
          <cell r="O11">
            <v>47</v>
          </cell>
          <cell r="P11">
            <v>35</v>
          </cell>
          <cell r="Q11">
            <v>12</v>
          </cell>
          <cell r="R11">
            <v>4</v>
          </cell>
          <cell r="S11">
            <v>6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C21">
            <v>1126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156</v>
          </cell>
          <cell r="I21">
            <v>363</v>
          </cell>
          <cell r="J21">
            <v>277</v>
          </cell>
          <cell r="K21">
            <v>141</v>
          </cell>
          <cell r="L21">
            <v>79</v>
          </cell>
          <cell r="M21">
            <v>54</v>
          </cell>
          <cell r="N21">
            <v>26</v>
          </cell>
          <cell r="O21">
            <v>18</v>
          </cell>
          <cell r="P21">
            <v>7</v>
          </cell>
          <cell r="Q21">
            <v>2</v>
          </cell>
          <cell r="R21">
            <v>1</v>
          </cell>
          <cell r="S21">
            <v>1</v>
          </cell>
        </row>
        <row r="22">
          <cell r="C22">
            <v>1037</v>
          </cell>
          <cell r="D22">
            <v>0</v>
          </cell>
          <cell r="E22">
            <v>0</v>
          </cell>
          <cell r="F22">
            <v>0</v>
          </cell>
          <cell r="G22">
            <v>8</v>
          </cell>
          <cell r="H22">
            <v>119</v>
          </cell>
          <cell r="I22">
            <v>350</v>
          </cell>
          <cell r="J22">
            <v>263</v>
          </cell>
          <cell r="K22">
            <v>132</v>
          </cell>
          <cell r="L22">
            <v>84</v>
          </cell>
          <cell r="M22">
            <v>39</v>
          </cell>
          <cell r="N22">
            <v>12</v>
          </cell>
          <cell r="O22">
            <v>20</v>
          </cell>
          <cell r="P22">
            <v>5</v>
          </cell>
          <cell r="Q22">
            <v>1</v>
          </cell>
          <cell r="R22">
            <v>1</v>
          </cell>
          <cell r="S22">
            <v>3</v>
          </cell>
        </row>
        <row r="23">
          <cell r="C23">
            <v>1157</v>
          </cell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139</v>
          </cell>
          <cell r="I23">
            <v>419</v>
          </cell>
          <cell r="J23">
            <v>285</v>
          </cell>
          <cell r="K23">
            <v>144</v>
          </cell>
          <cell r="L23">
            <v>91</v>
          </cell>
          <cell r="M23">
            <v>35</v>
          </cell>
          <cell r="N23">
            <v>19</v>
          </cell>
          <cell r="O23">
            <v>8</v>
          </cell>
          <cell r="P23">
            <v>8</v>
          </cell>
          <cell r="Q23">
            <v>3</v>
          </cell>
          <cell r="R23">
            <v>2</v>
          </cell>
          <cell r="S23">
            <v>1</v>
          </cell>
        </row>
        <row r="24">
          <cell r="C24">
            <v>1030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144</v>
          </cell>
          <cell r="I24">
            <v>358</v>
          </cell>
          <cell r="J24">
            <v>251</v>
          </cell>
          <cell r="K24">
            <v>133</v>
          </cell>
          <cell r="L24">
            <v>69</v>
          </cell>
          <cell r="M24">
            <v>32</v>
          </cell>
          <cell r="N24">
            <v>16</v>
          </cell>
          <cell r="O24">
            <v>11</v>
          </cell>
          <cell r="P24">
            <v>10</v>
          </cell>
          <cell r="Q24">
            <v>2</v>
          </cell>
          <cell r="R24">
            <v>0</v>
          </cell>
          <cell r="S24">
            <v>0</v>
          </cell>
        </row>
        <row r="25">
          <cell r="C25">
            <v>1116</v>
          </cell>
          <cell r="D25">
            <v>0</v>
          </cell>
          <cell r="E25">
            <v>0</v>
          </cell>
          <cell r="F25">
            <v>0</v>
          </cell>
          <cell r="G25">
            <v>3</v>
          </cell>
          <cell r="H25">
            <v>165</v>
          </cell>
          <cell r="I25">
            <v>394</v>
          </cell>
          <cell r="J25">
            <v>259</v>
          </cell>
          <cell r="K25">
            <v>147</v>
          </cell>
          <cell r="L25">
            <v>67</v>
          </cell>
          <cell r="M25">
            <v>40</v>
          </cell>
          <cell r="N25">
            <v>23</v>
          </cell>
          <cell r="O25">
            <v>11</v>
          </cell>
          <cell r="P25">
            <v>6</v>
          </cell>
          <cell r="Q25">
            <v>1</v>
          </cell>
          <cell r="R25">
            <v>0</v>
          </cell>
          <cell r="S25">
            <v>0</v>
          </cell>
        </row>
        <row r="26">
          <cell r="C26">
            <v>1184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156</v>
          </cell>
          <cell r="I26">
            <v>394</v>
          </cell>
          <cell r="J26">
            <v>286</v>
          </cell>
          <cell r="K26">
            <v>140</v>
          </cell>
          <cell r="L26">
            <v>91</v>
          </cell>
          <cell r="M26">
            <v>47</v>
          </cell>
          <cell r="N26">
            <v>31</v>
          </cell>
          <cell r="O26">
            <v>17</v>
          </cell>
          <cell r="P26">
            <v>9</v>
          </cell>
          <cell r="Q26">
            <v>4</v>
          </cell>
          <cell r="R26">
            <v>2</v>
          </cell>
          <cell r="S26">
            <v>6</v>
          </cell>
        </row>
        <row r="27">
          <cell r="C27">
            <v>1191</v>
          </cell>
          <cell r="D27">
            <v>0</v>
          </cell>
          <cell r="E27">
            <v>0</v>
          </cell>
          <cell r="F27">
            <v>0</v>
          </cell>
          <cell r="G27">
            <v>6</v>
          </cell>
          <cell r="H27">
            <v>159</v>
          </cell>
          <cell r="I27">
            <v>404</v>
          </cell>
          <cell r="J27">
            <v>288</v>
          </cell>
          <cell r="K27">
            <v>147</v>
          </cell>
          <cell r="L27">
            <v>84</v>
          </cell>
          <cell r="M27">
            <v>45</v>
          </cell>
          <cell r="N27">
            <v>30</v>
          </cell>
          <cell r="O27">
            <v>17</v>
          </cell>
          <cell r="P27">
            <v>6</v>
          </cell>
          <cell r="Q27">
            <v>2</v>
          </cell>
          <cell r="R27">
            <v>3</v>
          </cell>
          <cell r="S27">
            <v>0</v>
          </cell>
        </row>
        <row r="28">
          <cell r="C28">
            <v>1069</v>
          </cell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129</v>
          </cell>
          <cell r="I28">
            <v>368</v>
          </cell>
          <cell r="J28">
            <v>269</v>
          </cell>
          <cell r="K28">
            <v>139</v>
          </cell>
          <cell r="L28">
            <v>76</v>
          </cell>
          <cell r="M28">
            <v>44</v>
          </cell>
          <cell r="N28">
            <v>19</v>
          </cell>
          <cell r="O28">
            <v>14</v>
          </cell>
          <cell r="P28">
            <v>4</v>
          </cell>
          <cell r="Q28">
            <v>5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1.19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0.08</v>
          </cell>
          <cell r="I40">
            <v>0.28999999999999998</v>
          </cell>
          <cell r="J40">
            <v>0.26</v>
          </cell>
          <cell r="K40">
            <v>0.16</v>
          </cell>
          <cell r="L40">
            <v>0.12</v>
          </cell>
          <cell r="M40">
            <v>0.1</v>
          </cell>
          <cell r="N40">
            <v>7.0000000000000007E-2</v>
          </cell>
          <cell r="O40">
            <v>0.05</v>
          </cell>
          <cell r="P40">
            <v>0.04</v>
          </cell>
          <cell r="Q40">
            <v>0.01</v>
          </cell>
          <cell r="R40">
            <v>0.01</v>
          </cell>
          <cell r="S40">
            <v>0.01</v>
          </cell>
        </row>
        <row r="41">
          <cell r="C41">
            <v>1.1100000000000001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0.06</v>
          </cell>
          <cell r="I41">
            <v>0.28000000000000003</v>
          </cell>
          <cell r="J41">
            <v>0.23</v>
          </cell>
          <cell r="K41">
            <v>0.16</v>
          </cell>
          <cell r="L41">
            <v>0.12</v>
          </cell>
          <cell r="M41">
            <v>0.09</v>
          </cell>
          <cell r="N41">
            <v>7.0000000000000007E-2</v>
          </cell>
          <cell r="O41">
            <v>0.04</v>
          </cell>
          <cell r="P41">
            <v>0.02</v>
          </cell>
          <cell r="Q41">
            <v>0.02</v>
          </cell>
          <cell r="R41">
            <v>0.01</v>
          </cell>
          <cell r="S41">
            <v>0.01</v>
          </cell>
        </row>
        <row r="42">
          <cell r="C42">
            <v>1.17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0.06</v>
          </cell>
          <cell r="I42">
            <v>0.27</v>
          </cell>
          <cell r="J42">
            <v>0.26</v>
          </cell>
          <cell r="K42">
            <v>0.18</v>
          </cell>
          <cell r="L42">
            <v>0.13</v>
          </cell>
          <cell r="M42">
            <v>0.09</v>
          </cell>
          <cell r="N42">
            <v>7.0000000000000007E-2</v>
          </cell>
          <cell r="O42">
            <v>0.04</v>
          </cell>
          <cell r="P42">
            <v>0.04</v>
          </cell>
          <cell r="Q42">
            <v>0.02</v>
          </cell>
          <cell r="R42">
            <v>0.01</v>
          </cell>
          <cell r="S42">
            <v>0.01</v>
          </cell>
        </row>
        <row r="43">
          <cell r="C43">
            <v>1.1299999999999999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7.0000000000000007E-2</v>
          </cell>
          <cell r="I43">
            <v>0.25</v>
          </cell>
          <cell r="J43">
            <v>0.26</v>
          </cell>
          <cell r="K43">
            <v>0.16</v>
          </cell>
          <cell r="L43">
            <v>0.14000000000000001</v>
          </cell>
          <cell r="M43">
            <v>0.1</v>
          </cell>
          <cell r="N43">
            <v>0.06</v>
          </cell>
          <cell r="O43">
            <v>0.05</v>
          </cell>
          <cell r="P43">
            <v>0.02</v>
          </cell>
          <cell r="Q43">
            <v>0.01</v>
          </cell>
          <cell r="R43">
            <v>0.01</v>
          </cell>
          <cell r="S43">
            <v>0.01</v>
          </cell>
        </row>
        <row r="44">
          <cell r="C44">
            <v>1.1000000000000001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7.0000000000000007E-2</v>
          </cell>
          <cell r="I44">
            <v>0.31</v>
          </cell>
          <cell r="J44">
            <v>0.22</v>
          </cell>
          <cell r="K44">
            <v>0.15</v>
          </cell>
          <cell r="L44">
            <v>0.1</v>
          </cell>
          <cell r="M44">
            <v>0.08</v>
          </cell>
          <cell r="N44">
            <v>7.0000000000000007E-2</v>
          </cell>
          <cell r="O44">
            <v>0.04</v>
          </cell>
          <cell r="P44">
            <v>0.02</v>
          </cell>
          <cell r="Q44">
            <v>0.02</v>
          </cell>
          <cell r="R44">
            <v>0.01</v>
          </cell>
          <cell r="S44">
            <v>0</v>
          </cell>
        </row>
        <row r="45">
          <cell r="C45">
            <v>1.2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7.0000000000000007E-2</v>
          </cell>
          <cell r="I45">
            <v>0.32</v>
          </cell>
          <cell r="J45">
            <v>0.23</v>
          </cell>
          <cell r="K45">
            <v>0.16</v>
          </cell>
          <cell r="L45">
            <v>0.12</v>
          </cell>
          <cell r="M45">
            <v>0.1</v>
          </cell>
          <cell r="N45">
            <v>0.09</v>
          </cell>
          <cell r="O45">
            <v>0.05</v>
          </cell>
          <cell r="P45">
            <v>0.04</v>
          </cell>
          <cell r="Q45">
            <v>0.02</v>
          </cell>
          <cell r="R45">
            <v>0</v>
          </cell>
          <cell r="S45">
            <v>0</v>
          </cell>
        </row>
        <row r="46">
          <cell r="C46">
            <v>1.2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7.0000000000000007E-2</v>
          </cell>
          <cell r="I46">
            <v>0.28999999999999998</v>
          </cell>
          <cell r="J46">
            <v>0.24</v>
          </cell>
          <cell r="K46">
            <v>0.16</v>
          </cell>
          <cell r="L46">
            <v>0.15</v>
          </cell>
          <cell r="M46">
            <v>0.09</v>
          </cell>
          <cell r="N46">
            <v>0.08</v>
          </cell>
          <cell r="O46">
            <v>0.05</v>
          </cell>
          <cell r="P46">
            <v>0.03</v>
          </cell>
          <cell r="Q46">
            <v>0.02</v>
          </cell>
          <cell r="R46">
            <v>0</v>
          </cell>
          <cell r="S46">
            <v>0.01</v>
          </cell>
        </row>
        <row r="47">
          <cell r="C47">
            <v>1.1100000000000001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0.05</v>
          </cell>
          <cell r="I47">
            <v>0.28000000000000003</v>
          </cell>
          <cell r="J47">
            <v>0.24</v>
          </cell>
          <cell r="K47">
            <v>0.15</v>
          </cell>
          <cell r="L47">
            <v>0.11</v>
          </cell>
          <cell r="M47">
            <v>0.09</v>
          </cell>
          <cell r="N47">
            <v>7.0000000000000007E-2</v>
          </cell>
          <cell r="O47">
            <v>0.05</v>
          </cell>
          <cell r="P47">
            <v>0.04</v>
          </cell>
          <cell r="Q47">
            <v>0.01</v>
          </cell>
          <cell r="R47">
            <v>0</v>
          </cell>
          <cell r="S47">
            <v>0.01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0.53</v>
          </cell>
          <cell r="I52">
            <v>2.29</v>
          </cell>
          <cell r="J52">
            <v>1.94</v>
          </cell>
          <cell r="K52">
            <v>1.28</v>
          </cell>
          <cell r="L52">
            <v>0.99</v>
          </cell>
          <cell r="M52">
            <v>0.74</v>
          </cell>
          <cell r="N52">
            <v>0.58000000000000007</v>
          </cell>
          <cell r="O52">
            <v>0.37</v>
          </cell>
          <cell r="P52">
            <v>0.25</v>
          </cell>
          <cell r="Q52">
            <v>0.13</v>
          </cell>
          <cell r="R52">
            <v>0.05</v>
          </cell>
          <cell r="S52">
            <v>6.0000000000000005E-2</v>
          </cell>
        </row>
        <row r="57">
          <cell r="C57">
            <v>1.1599999999999999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0.16</v>
          </cell>
          <cell r="I57">
            <v>0.38</v>
          </cell>
          <cell r="J57">
            <v>0.28999999999999998</v>
          </cell>
          <cell r="K57">
            <v>0.15</v>
          </cell>
          <cell r="L57">
            <v>0.08</v>
          </cell>
          <cell r="M57">
            <v>0.06</v>
          </cell>
          <cell r="N57">
            <v>0.03</v>
          </cell>
          <cell r="O57">
            <v>0.02</v>
          </cell>
          <cell r="P57">
            <v>0.01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1.06</v>
          </cell>
          <cell r="D58">
            <v>0</v>
          </cell>
          <cell r="E58">
            <v>0</v>
          </cell>
          <cell r="F58">
            <v>0</v>
          </cell>
          <cell r="G58">
            <v>0.01</v>
          </cell>
          <cell r="H58">
            <v>0.12</v>
          </cell>
          <cell r="I58">
            <v>0.36</v>
          </cell>
          <cell r="J58">
            <v>0.27</v>
          </cell>
          <cell r="K58">
            <v>0.13</v>
          </cell>
          <cell r="L58">
            <v>0.09</v>
          </cell>
          <cell r="M58">
            <v>0.04</v>
          </cell>
          <cell r="N58">
            <v>0.01</v>
          </cell>
          <cell r="O58">
            <v>0.02</v>
          </cell>
          <cell r="P58">
            <v>0.01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1.19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0.14000000000000001</v>
          </cell>
          <cell r="I59">
            <v>0.43</v>
          </cell>
          <cell r="J59">
            <v>0.28999999999999998</v>
          </cell>
          <cell r="K59">
            <v>0.15</v>
          </cell>
          <cell r="L59">
            <v>0.09</v>
          </cell>
          <cell r="M59">
            <v>0.04</v>
          </cell>
          <cell r="N59">
            <v>0.02</v>
          </cell>
          <cell r="O59">
            <v>0.01</v>
          </cell>
          <cell r="P59">
            <v>0.01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1.0900000000000001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0.15</v>
          </cell>
          <cell r="I60">
            <v>0.38</v>
          </cell>
          <cell r="J60">
            <v>0.27</v>
          </cell>
          <cell r="K60">
            <v>0.14000000000000001</v>
          </cell>
          <cell r="L60">
            <v>7.0000000000000007E-2</v>
          </cell>
          <cell r="M60">
            <v>0.03</v>
          </cell>
          <cell r="N60">
            <v>0.02</v>
          </cell>
          <cell r="O60">
            <v>0.01</v>
          </cell>
          <cell r="P60">
            <v>0.01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1.1499999999999999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0.17</v>
          </cell>
          <cell r="I61">
            <v>0.41</v>
          </cell>
          <cell r="J61">
            <v>0.27</v>
          </cell>
          <cell r="K61">
            <v>0.15</v>
          </cell>
          <cell r="L61">
            <v>7.0000000000000007E-2</v>
          </cell>
          <cell r="M61">
            <v>0.04</v>
          </cell>
          <cell r="N61">
            <v>0.02</v>
          </cell>
          <cell r="O61">
            <v>0.01</v>
          </cell>
          <cell r="P61">
            <v>0.01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1.22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0.16</v>
          </cell>
          <cell r="I62">
            <v>0.41</v>
          </cell>
          <cell r="J62">
            <v>0.28999999999999998</v>
          </cell>
          <cell r="K62">
            <v>0.14000000000000001</v>
          </cell>
          <cell r="L62">
            <v>0.09</v>
          </cell>
          <cell r="M62">
            <v>0.05</v>
          </cell>
          <cell r="N62">
            <v>0.03</v>
          </cell>
          <cell r="O62">
            <v>0.02</v>
          </cell>
          <cell r="P62">
            <v>0.01</v>
          </cell>
          <cell r="Q62">
            <v>0</v>
          </cell>
          <cell r="R62">
            <v>0</v>
          </cell>
          <cell r="S62">
            <v>0.01</v>
          </cell>
        </row>
        <row r="63">
          <cell r="C63">
            <v>1.22</v>
          </cell>
          <cell r="D63">
            <v>0</v>
          </cell>
          <cell r="E63">
            <v>0</v>
          </cell>
          <cell r="F63">
            <v>0</v>
          </cell>
          <cell r="G63">
            <v>0.01</v>
          </cell>
          <cell r="H63">
            <v>0.16</v>
          </cell>
          <cell r="I63">
            <v>0.41</v>
          </cell>
          <cell r="J63">
            <v>0.3</v>
          </cell>
          <cell r="K63">
            <v>0.15</v>
          </cell>
          <cell r="L63">
            <v>0.09</v>
          </cell>
          <cell r="M63">
            <v>0.05</v>
          </cell>
          <cell r="N63">
            <v>0.03</v>
          </cell>
          <cell r="O63">
            <v>0.02</v>
          </cell>
          <cell r="P63">
            <v>0.01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1.1200000000000001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0.14000000000000001</v>
          </cell>
          <cell r="I64">
            <v>0.39</v>
          </cell>
          <cell r="J64">
            <v>0.28000000000000003</v>
          </cell>
          <cell r="K64">
            <v>0.15</v>
          </cell>
          <cell r="L64">
            <v>0.08</v>
          </cell>
          <cell r="M64">
            <v>0.05</v>
          </cell>
          <cell r="N64">
            <v>0.02</v>
          </cell>
          <cell r="O64">
            <v>0.01</v>
          </cell>
          <cell r="P64">
            <v>0</v>
          </cell>
          <cell r="Q64">
            <v>0.01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0.02</v>
          </cell>
          <cell r="H69">
            <v>1.2000000000000002</v>
          </cell>
          <cell r="I69">
            <v>3.17</v>
          </cell>
          <cell r="J69">
            <v>2.2600000000000002</v>
          </cell>
          <cell r="K69">
            <v>1.1599999999999999</v>
          </cell>
          <cell r="L69">
            <v>0.65999999999999992</v>
          </cell>
          <cell r="M69">
            <v>0.36</v>
          </cell>
          <cell r="N69">
            <v>0.18</v>
          </cell>
          <cell r="O69">
            <v>0.12000000000000001</v>
          </cell>
          <cell r="P69">
            <v>7.0000000000000007E-2</v>
          </cell>
          <cell r="Q69">
            <v>0.01</v>
          </cell>
          <cell r="R69">
            <v>0</v>
          </cell>
          <cell r="S69">
            <v>0.01</v>
          </cell>
        </row>
        <row r="74">
          <cell r="C74">
            <v>2.35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0.24</v>
          </cell>
          <cell r="I74">
            <v>0.66</v>
          </cell>
          <cell r="J74">
            <v>0.54</v>
          </cell>
          <cell r="K74">
            <v>0.3</v>
          </cell>
          <cell r="L74">
            <v>0.2</v>
          </cell>
          <cell r="M74">
            <v>0.16</v>
          </cell>
          <cell r="N74">
            <v>0.09</v>
          </cell>
          <cell r="O74">
            <v>7.0000000000000007E-2</v>
          </cell>
          <cell r="P74">
            <v>0.05</v>
          </cell>
          <cell r="Q74">
            <v>0.01</v>
          </cell>
          <cell r="R74">
            <v>0.01</v>
          </cell>
          <cell r="S74">
            <v>0.01</v>
          </cell>
        </row>
        <row r="75">
          <cell r="C75">
            <v>2.17</v>
          </cell>
          <cell r="D75">
            <v>0</v>
          </cell>
          <cell r="E75">
            <v>0</v>
          </cell>
          <cell r="F75">
            <v>0</v>
          </cell>
          <cell r="G75">
            <v>0.01</v>
          </cell>
          <cell r="H75">
            <v>0.18</v>
          </cell>
          <cell r="I75">
            <v>0.63</v>
          </cell>
          <cell r="J75">
            <v>0.5</v>
          </cell>
          <cell r="K75">
            <v>0.28999999999999998</v>
          </cell>
          <cell r="L75">
            <v>0.21</v>
          </cell>
          <cell r="M75">
            <v>0.13</v>
          </cell>
          <cell r="N75">
            <v>0.09</v>
          </cell>
          <cell r="O75">
            <v>0.06</v>
          </cell>
          <cell r="P75">
            <v>0.03</v>
          </cell>
          <cell r="Q75">
            <v>0.02</v>
          </cell>
          <cell r="R75">
            <v>0.01</v>
          </cell>
          <cell r="S75">
            <v>0.01</v>
          </cell>
        </row>
        <row r="76">
          <cell r="C76">
            <v>2.36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0.21</v>
          </cell>
          <cell r="I76">
            <v>0.7</v>
          </cell>
          <cell r="J76">
            <v>0.56000000000000005</v>
          </cell>
          <cell r="K76">
            <v>0.33</v>
          </cell>
          <cell r="L76">
            <v>0.22</v>
          </cell>
          <cell r="M76">
            <v>0.13</v>
          </cell>
          <cell r="N76">
            <v>0.09</v>
          </cell>
          <cell r="O76">
            <v>0.05</v>
          </cell>
          <cell r="P76">
            <v>0.05</v>
          </cell>
          <cell r="Q76">
            <v>0.02</v>
          </cell>
          <cell r="R76">
            <v>0.01</v>
          </cell>
          <cell r="S76">
            <v>0.01</v>
          </cell>
        </row>
        <row r="77">
          <cell r="C77">
            <v>2.2200000000000002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0.22</v>
          </cell>
          <cell r="I77">
            <v>0.63</v>
          </cell>
          <cell r="J77">
            <v>0.52</v>
          </cell>
          <cell r="K77">
            <v>0.3</v>
          </cell>
          <cell r="L77">
            <v>0.22</v>
          </cell>
          <cell r="M77">
            <v>0.13</v>
          </cell>
          <cell r="N77">
            <v>0.08</v>
          </cell>
          <cell r="O77">
            <v>0.06</v>
          </cell>
          <cell r="P77">
            <v>0.03</v>
          </cell>
          <cell r="Q77">
            <v>0.02</v>
          </cell>
          <cell r="R77">
            <v>0.01</v>
          </cell>
          <cell r="S77">
            <v>0.01</v>
          </cell>
        </row>
        <row r="78">
          <cell r="C78">
            <v>2.25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0.24</v>
          </cell>
          <cell r="I78">
            <v>0.71</v>
          </cell>
          <cell r="J78">
            <v>0.49</v>
          </cell>
          <cell r="K78">
            <v>0.31</v>
          </cell>
          <cell r="L78">
            <v>0.17</v>
          </cell>
          <cell r="M78">
            <v>0.12</v>
          </cell>
          <cell r="N78">
            <v>0.09</v>
          </cell>
          <cell r="O78">
            <v>0.05</v>
          </cell>
          <cell r="P78">
            <v>0.03</v>
          </cell>
          <cell r="Q78">
            <v>0.02</v>
          </cell>
          <cell r="R78">
            <v>0.01</v>
          </cell>
          <cell r="S78">
            <v>0</v>
          </cell>
        </row>
        <row r="79">
          <cell r="C79">
            <v>2.42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0.23</v>
          </cell>
          <cell r="I79">
            <v>0.73</v>
          </cell>
          <cell r="J79">
            <v>0.53</v>
          </cell>
          <cell r="K79">
            <v>0.31</v>
          </cell>
          <cell r="L79">
            <v>0.21</v>
          </cell>
          <cell r="M79">
            <v>0.14000000000000001</v>
          </cell>
          <cell r="N79">
            <v>0.12</v>
          </cell>
          <cell r="O79">
            <v>0.06</v>
          </cell>
          <cell r="P79">
            <v>0.05</v>
          </cell>
          <cell r="Q79">
            <v>0.03</v>
          </cell>
          <cell r="R79">
            <v>0.01</v>
          </cell>
          <cell r="S79">
            <v>0.01</v>
          </cell>
        </row>
        <row r="80">
          <cell r="C80">
            <v>2.42</v>
          </cell>
          <cell r="D80">
            <v>0</v>
          </cell>
          <cell r="E80">
            <v>0</v>
          </cell>
          <cell r="F80">
            <v>0</v>
          </cell>
          <cell r="G80">
            <v>0.01</v>
          </cell>
          <cell r="H80">
            <v>0.23</v>
          </cell>
          <cell r="I80">
            <v>0.71</v>
          </cell>
          <cell r="J80">
            <v>0.54</v>
          </cell>
          <cell r="K80">
            <v>0.31</v>
          </cell>
          <cell r="L80">
            <v>0.24</v>
          </cell>
          <cell r="M80">
            <v>0.13</v>
          </cell>
          <cell r="N80">
            <v>0.11</v>
          </cell>
          <cell r="O80">
            <v>7.0000000000000007E-2</v>
          </cell>
          <cell r="P80">
            <v>0.04</v>
          </cell>
          <cell r="Q80">
            <v>0.02</v>
          </cell>
          <cell r="R80">
            <v>0.01</v>
          </cell>
          <cell r="S80">
            <v>0.01</v>
          </cell>
        </row>
        <row r="81">
          <cell r="C81">
            <v>2.23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0.19</v>
          </cell>
          <cell r="I81">
            <v>0.66</v>
          </cell>
          <cell r="J81">
            <v>0.53</v>
          </cell>
          <cell r="K81">
            <v>0.3</v>
          </cell>
          <cell r="L81">
            <v>0.19</v>
          </cell>
          <cell r="M81">
            <v>0.14000000000000001</v>
          </cell>
          <cell r="N81">
            <v>0.09</v>
          </cell>
          <cell r="O81">
            <v>0.06</v>
          </cell>
          <cell r="P81">
            <v>0.04</v>
          </cell>
          <cell r="Q81">
            <v>0.02</v>
          </cell>
          <cell r="R81">
            <v>0</v>
          </cell>
          <cell r="S81">
            <v>0.01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0.02</v>
          </cell>
          <cell r="H86">
            <v>1.7399999999999998</v>
          </cell>
          <cell r="I86">
            <v>5.4300000000000006</v>
          </cell>
          <cell r="J86">
            <v>4.2100000000000009</v>
          </cell>
          <cell r="K86">
            <v>2.4499999999999997</v>
          </cell>
          <cell r="L86">
            <v>1.66</v>
          </cell>
          <cell r="M86">
            <v>1.08</v>
          </cell>
          <cell r="N86">
            <v>0.76</v>
          </cell>
          <cell r="O86">
            <v>0.48</v>
          </cell>
          <cell r="P86">
            <v>0.31999999999999995</v>
          </cell>
          <cell r="Q86">
            <v>0.16</v>
          </cell>
          <cell r="R86">
            <v>7.0000000000000007E-2</v>
          </cell>
          <cell r="S86">
            <v>7.0000000000000007E-2</v>
          </cell>
        </row>
      </sheetData>
      <sheetData sheetId="1">
        <row r="4">
          <cell r="C4">
            <v>342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>
            <v>7</v>
          </cell>
          <cell r="I4">
            <v>31</v>
          </cell>
          <cell r="J4">
            <v>34</v>
          </cell>
          <cell r="K4">
            <v>51</v>
          </cell>
          <cell r="L4">
            <v>36</v>
          </cell>
          <cell r="M4">
            <v>41</v>
          </cell>
          <cell r="N4">
            <v>36</v>
          </cell>
          <cell r="O4">
            <v>39</v>
          </cell>
          <cell r="P4">
            <v>30</v>
          </cell>
          <cell r="Q4">
            <v>17</v>
          </cell>
          <cell r="R4">
            <v>6</v>
          </cell>
          <cell r="S4">
            <v>13</v>
          </cell>
        </row>
        <row r="5">
          <cell r="C5">
            <v>324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32</v>
          </cell>
          <cell r="J5">
            <v>44</v>
          </cell>
          <cell r="K5">
            <v>41</v>
          </cell>
          <cell r="L5">
            <v>36</v>
          </cell>
          <cell r="M5">
            <v>40</v>
          </cell>
          <cell r="N5">
            <v>37</v>
          </cell>
          <cell r="O5">
            <v>25</v>
          </cell>
          <cell r="P5">
            <v>21</v>
          </cell>
          <cell r="Q5">
            <v>14</v>
          </cell>
          <cell r="R5">
            <v>9</v>
          </cell>
          <cell r="S5">
            <v>17</v>
          </cell>
        </row>
        <row r="6">
          <cell r="C6">
            <v>366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</v>
          </cell>
          <cell r="I6">
            <v>36</v>
          </cell>
          <cell r="J6">
            <v>46</v>
          </cell>
          <cell r="K6">
            <v>48</v>
          </cell>
          <cell r="L6">
            <v>37</v>
          </cell>
          <cell r="M6">
            <v>37</v>
          </cell>
          <cell r="N6">
            <v>49</v>
          </cell>
          <cell r="O6">
            <v>38</v>
          </cell>
          <cell r="P6">
            <v>23</v>
          </cell>
          <cell r="Q6">
            <v>12</v>
          </cell>
          <cell r="R6">
            <v>12</v>
          </cell>
          <cell r="S6">
            <v>24</v>
          </cell>
        </row>
        <row r="7">
          <cell r="C7">
            <v>369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</v>
          </cell>
          <cell r="I7">
            <v>42</v>
          </cell>
          <cell r="J7">
            <v>41</v>
          </cell>
          <cell r="K7">
            <v>45</v>
          </cell>
          <cell r="L7">
            <v>34</v>
          </cell>
          <cell r="M7">
            <v>42</v>
          </cell>
          <cell r="N7">
            <v>34</v>
          </cell>
          <cell r="O7">
            <v>33</v>
          </cell>
          <cell r="P7">
            <v>32</v>
          </cell>
          <cell r="Q7">
            <v>23</v>
          </cell>
          <cell r="R7">
            <v>17</v>
          </cell>
          <cell r="S7">
            <v>21</v>
          </cell>
        </row>
        <row r="8">
          <cell r="C8">
            <v>334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29</v>
          </cell>
          <cell r="J8">
            <v>36</v>
          </cell>
          <cell r="K8">
            <v>36</v>
          </cell>
          <cell r="L8">
            <v>39</v>
          </cell>
          <cell r="M8">
            <v>36</v>
          </cell>
          <cell r="N8">
            <v>52</v>
          </cell>
          <cell r="O8">
            <v>31</v>
          </cell>
          <cell r="P8">
            <v>27</v>
          </cell>
          <cell r="Q8">
            <v>18</v>
          </cell>
          <cell r="R8">
            <v>10</v>
          </cell>
          <cell r="S8">
            <v>17</v>
          </cell>
        </row>
        <row r="9">
          <cell r="C9">
            <v>374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</v>
          </cell>
          <cell r="I9">
            <v>46</v>
          </cell>
          <cell r="J9">
            <v>57</v>
          </cell>
          <cell r="K9">
            <v>48</v>
          </cell>
          <cell r="L9">
            <v>29</v>
          </cell>
          <cell r="M9">
            <v>27</v>
          </cell>
          <cell r="N9">
            <v>44</v>
          </cell>
          <cell r="O9">
            <v>41</v>
          </cell>
          <cell r="P9">
            <v>27</v>
          </cell>
          <cell r="Q9">
            <v>19</v>
          </cell>
          <cell r="R9">
            <v>10</v>
          </cell>
          <cell r="S9">
            <v>22</v>
          </cell>
        </row>
        <row r="10">
          <cell r="C10">
            <v>378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2</v>
          </cell>
          <cell r="I10">
            <v>42</v>
          </cell>
          <cell r="J10">
            <v>44</v>
          </cell>
          <cell r="K10">
            <v>55</v>
          </cell>
          <cell r="L10">
            <v>34</v>
          </cell>
          <cell r="M10">
            <v>39</v>
          </cell>
          <cell r="N10">
            <v>40</v>
          </cell>
          <cell r="O10">
            <v>48</v>
          </cell>
          <cell r="P10">
            <v>30</v>
          </cell>
          <cell r="Q10">
            <v>17</v>
          </cell>
          <cell r="R10">
            <v>13</v>
          </cell>
          <cell r="S10">
            <v>14</v>
          </cell>
        </row>
        <row r="11">
          <cell r="C11">
            <v>308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</v>
          </cell>
          <cell r="I11">
            <v>36</v>
          </cell>
          <cell r="J11">
            <v>34</v>
          </cell>
          <cell r="K11">
            <v>40</v>
          </cell>
          <cell r="L11">
            <v>32</v>
          </cell>
          <cell r="M11">
            <v>35</v>
          </cell>
          <cell r="N11">
            <v>27</v>
          </cell>
          <cell r="O11">
            <v>35</v>
          </cell>
          <cell r="P11">
            <v>19</v>
          </cell>
          <cell r="Q11">
            <v>18</v>
          </cell>
          <cell r="R11">
            <v>12</v>
          </cell>
          <cell r="S11">
            <v>19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C21">
            <v>548</v>
          </cell>
          <cell r="D21">
            <v>0</v>
          </cell>
          <cell r="E21">
            <v>1</v>
          </cell>
          <cell r="F21">
            <v>1</v>
          </cell>
          <cell r="G21">
            <v>1</v>
          </cell>
          <cell r="H21">
            <v>26</v>
          </cell>
          <cell r="I21">
            <v>77</v>
          </cell>
          <cell r="J21">
            <v>82</v>
          </cell>
          <cell r="K21">
            <v>82</v>
          </cell>
          <cell r="L21">
            <v>56</v>
          </cell>
          <cell r="M21">
            <v>45</v>
          </cell>
          <cell r="N21">
            <v>44</v>
          </cell>
          <cell r="O21">
            <v>52</v>
          </cell>
          <cell r="P21">
            <v>20</v>
          </cell>
          <cell r="Q21">
            <v>19</v>
          </cell>
          <cell r="R21">
            <v>11</v>
          </cell>
          <cell r="S21">
            <v>31</v>
          </cell>
        </row>
        <row r="22">
          <cell r="C22">
            <v>520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20</v>
          </cell>
          <cell r="I22">
            <v>61</v>
          </cell>
          <cell r="J22">
            <v>63</v>
          </cell>
          <cell r="K22">
            <v>57</v>
          </cell>
          <cell r="L22">
            <v>68</v>
          </cell>
          <cell r="M22">
            <v>45</v>
          </cell>
          <cell r="N22">
            <v>46</v>
          </cell>
          <cell r="O22">
            <v>44</v>
          </cell>
          <cell r="P22">
            <v>35</v>
          </cell>
          <cell r="Q22">
            <v>28</v>
          </cell>
          <cell r="R22">
            <v>20</v>
          </cell>
          <cell r="S22">
            <v>32</v>
          </cell>
        </row>
        <row r="23">
          <cell r="C23">
            <v>592</v>
          </cell>
          <cell r="D23">
            <v>1</v>
          </cell>
          <cell r="E23">
            <v>0</v>
          </cell>
          <cell r="F23">
            <v>0</v>
          </cell>
          <cell r="G23">
            <v>2</v>
          </cell>
          <cell r="H23">
            <v>20</v>
          </cell>
          <cell r="I23">
            <v>85</v>
          </cell>
          <cell r="J23">
            <v>88</v>
          </cell>
          <cell r="K23">
            <v>74</v>
          </cell>
          <cell r="L23">
            <v>58</v>
          </cell>
          <cell r="M23">
            <v>47</v>
          </cell>
          <cell r="N23">
            <v>54</v>
          </cell>
          <cell r="O23">
            <v>38</v>
          </cell>
          <cell r="P23">
            <v>48</v>
          </cell>
          <cell r="Q23">
            <v>27</v>
          </cell>
          <cell r="R23">
            <v>13</v>
          </cell>
          <cell r="S23">
            <v>37</v>
          </cell>
        </row>
        <row r="24">
          <cell r="C24">
            <v>500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15</v>
          </cell>
          <cell r="I24">
            <v>83</v>
          </cell>
          <cell r="J24">
            <v>67</v>
          </cell>
          <cell r="K24">
            <v>57</v>
          </cell>
          <cell r="L24">
            <v>50</v>
          </cell>
          <cell r="M24">
            <v>35</v>
          </cell>
          <cell r="N24">
            <v>44</v>
          </cell>
          <cell r="O24">
            <v>43</v>
          </cell>
          <cell r="P24">
            <v>29</v>
          </cell>
          <cell r="Q24">
            <v>18</v>
          </cell>
          <cell r="R24">
            <v>20</v>
          </cell>
          <cell r="S24">
            <v>38</v>
          </cell>
        </row>
        <row r="25">
          <cell r="C25">
            <v>541</v>
          </cell>
          <cell r="D25">
            <v>0</v>
          </cell>
          <cell r="E25">
            <v>0</v>
          </cell>
          <cell r="F25">
            <v>2</v>
          </cell>
          <cell r="G25">
            <v>1</v>
          </cell>
          <cell r="H25">
            <v>16</v>
          </cell>
          <cell r="I25">
            <v>64</v>
          </cell>
          <cell r="J25">
            <v>78</v>
          </cell>
          <cell r="K25">
            <v>68</v>
          </cell>
          <cell r="L25">
            <v>56</v>
          </cell>
          <cell r="M25">
            <v>52</v>
          </cell>
          <cell r="N25">
            <v>47</v>
          </cell>
          <cell r="O25">
            <v>41</v>
          </cell>
          <cell r="P25">
            <v>40</v>
          </cell>
          <cell r="Q25">
            <v>23</v>
          </cell>
          <cell r="R25">
            <v>15</v>
          </cell>
          <cell r="S25">
            <v>38</v>
          </cell>
        </row>
        <row r="26">
          <cell r="C26">
            <v>642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16</v>
          </cell>
          <cell r="I26">
            <v>84</v>
          </cell>
          <cell r="J26">
            <v>87</v>
          </cell>
          <cell r="K26">
            <v>67</v>
          </cell>
          <cell r="L26">
            <v>66</v>
          </cell>
          <cell r="M26">
            <v>55</v>
          </cell>
          <cell r="N26">
            <v>54</v>
          </cell>
          <cell r="O26">
            <v>62</v>
          </cell>
          <cell r="P26">
            <v>43</v>
          </cell>
          <cell r="Q26">
            <v>25</v>
          </cell>
          <cell r="R26">
            <v>22</v>
          </cell>
          <cell r="S26">
            <v>60</v>
          </cell>
        </row>
        <row r="27">
          <cell r="C27">
            <v>646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19</v>
          </cell>
          <cell r="I27">
            <v>96</v>
          </cell>
          <cell r="J27">
            <v>84</v>
          </cell>
          <cell r="K27">
            <v>83</v>
          </cell>
          <cell r="L27">
            <v>68</v>
          </cell>
          <cell r="M27">
            <v>57</v>
          </cell>
          <cell r="N27">
            <v>47</v>
          </cell>
          <cell r="O27">
            <v>62</v>
          </cell>
          <cell r="P27">
            <v>34</v>
          </cell>
          <cell r="Q27">
            <v>31</v>
          </cell>
          <cell r="R27">
            <v>19</v>
          </cell>
          <cell r="S27">
            <v>44</v>
          </cell>
        </row>
        <row r="28">
          <cell r="C28">
            <v>583</v>
          </cell>
          <cell r="D28">
            <v>0</v>
          </cell>
          <cell r="E28">
            <v>0</v>
          </cell>
          <cell r="F28">
            <v>1</v>
          </cell>
          <cell r="G28">
            <v>1</v>
          </cell>
          <cell r="H28">
            <v>30</v>
          </cell>
          <cell r="I28">
            <v>85</v>
          </cell>
          <cell r="J28">
            <v>76</v>
          </cell>
          <cell r="K28">
            <v>71</v>
          </cell>
          <cell r="L28">
            <v>61</v>
          </cell>
          <cell r="M28">
            <v>42</v>
          </cell>
          <cell r="N28">
            <v>55</v>
          </cell>
          <cell r="O28">
            <v>50</v>
          </cell>
          <cell r="P28">
            <v>30</v>
          </cell>
          <cell r="Q28">
            <v>23</v>
          </cell>
          <cell r="R28">
            <v>17</v>
          </cell>
          <cell r="S28">
            <v>41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0.35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0.01</v>
          </cell>
          <cell r="I40">
            <v>0.03</v>
          </cell>
          <cell r="J40">
            <v>0.04</v>
          </cell>
          <cell r="K40">
            <v>0.05</v>
          </cell>
          <cell r="L40">
            <v>0.04</v>
          </cell>
          <cell r="M40">
            <v>0.04</v>
          </cell>
          <cell r="N40">
            <v>0.04</v>
          </cell>
          <cell r="O40">
            <v>0.04</v>
          </cell>
          <cell r="P40">
            <v>0.03</v>
          </cell>
          <cell r="Q40">
            <v>0.02</v>
          </cell>
          <cell r="R40">
            <v>0.01</v>
          </cell>
          <cell r="S40">
            <v>0.01</v>
          </cell>
        </row>
        <row r="41">
          <cell r="C41">
            <v>0.33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0.01</v>
          </cell>
          <cell r="I41">
            <v>0.03</v>
          </cell>
          <cell r="J41">
            <v>0.04</v>
          </cell>
          <cell r="K41">
            <v>0.04</v>
          </cell>
          <cell r="L41">
            <v>0.04</v>
          </cell>
          <cell r="M41">
            <v>0.04</v>
          </cell>
          <cell r="N41">
            <v>0.04</v>
          </cell>
          <cell r="O41">
            <v>0.03</v>
          </cell>
          <cell r="P41">
            <v>0.02</v>
          </cell>
          <cell r="Q41">
            <v>0.01</v>
          </cell>
          <cell r="R41">
            <v>0.01</v>
          </cell>
          <cell r="S41">
            <v>0.02</v>
          </cell>
        </row>
        <row r="42">
          <cell r="C42">
            <v>0.38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0.04</v>
          </cell>
          <cell r="J42">
            <v>0.05</v>
          </cell>
          <cell r="K42">
            <v>0.05</v>
          </cell>
          <cell r="L42">
            <v>0.04</v>
          </cell>
          <cell r="M42">
            <v>0.04</v>
          </cell>
          <cell r="N42">
            <v>0.05</v>
          </cell>
          <cell r="O42">
            <v>0.04</v>
          </cell>
          <cell r="P42">
            <v>0.02</v>
          </cell>
          <cell r="Q42">
            <v>0.01</v>
          </cell>
          <cell r="R42">
            <v>0.01</v>
          </cell>
          <cell r="S42">
            <v>0.02</v>
          </cell>
        </row>
        <row r="43">
          <cell r="C43">
            <v>0.39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0.01</v>
          </cell>
          <cell r="I43">
            <v>0.04</v>
          </cell>
          <cell r="J43">
            <v>0.04</v>
          </cell>
          <cell r="K43">
            <v>0.05</v>
          </cell>
          <cell r="L43">
            <v>0.04</v>
          </cell>
          <cell r="M43">
            <v>0.04</v>
          </cell>
          <cell r="N43">
            <v>0.04</v>
          </cell>
          <cell r="O43">
            <v>0.03</v>
          </cell>
          <cell r="P43">
            <v>0.03</v>
          </cell>
          <cell r="Q43">
            <v>0.02</v>
          </cell>
          <cell r="R43">
            <v>0.02</v>
          </cell>
          <cell r="S43">
            <v>0.02</v>
          </cell>
        </row>
        <row r="44">
          <cell r="C44">
            <v>0.34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0.03</v>
          </cell>
          <cell r="J44">
            <v>0.04</v>
          </cell>
          <cell r="K44">
            <v>0.04</v>
          </cell>
          <cell r="L44">
            <v>0.04</v>
          </cell>
          <cell r="M44">
            <v>0.04</v>
          </cell>
          <cell r="N44">
            <v>0.05</v>
          </cell>
          <cell r="O44">
            <v>0.03</v>
          </cell>
          <cell r="P44">
            <v>0.03</v>
          </cell>
          <cell r="Q44">
            <v>0.02</v>
          </cell>
          <cell r="R44">
            <v>0.01</v>
          </cell>
          <cell r="S44">
            <v>0.02</v>
          </cell>
        </row>
        <row r="45">
          <cell r="C45">
            <v>0.39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0.05</v>
          </cell>
          <cell r="J45">
            <v>0.06</v>
          </cell>
          <cell r="K45">
            <v>0.05</v>
          </cell>
          <cell r="L45">
            <v>0.03</v>
          </cell>
          <cell r="M45">
            <v>0.03</v>
          </cell>
          <cell r="N45">
            <v>0.05</v>
          </cell>
          <cell r="O45">
            <v>0.04</v>
          </cell>
          <cell r="P45">
            <v>0.03</v>
          </cell>
          <cell r="Q45">
            <v>0.02</v>
          </cell>
          <cell r="R45">
            <v>0.01</v>
          </cell>
          <cell r="S45">
            <v>0.02</v>
          </cell>
        </row>
        <row r="46">
          <cell r="C46">
            <v>0.39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0.04</v>
          </cell>
          <cell r="J46">
            <v>0.05</v>
          </cell>
          <cell r="K46">
            <v>0.06</v>
          </cell>
          <cell r="L46">
            <v>0.03</v>
          </cell>
          <cell r="M46">
            <v>0.04</v>
          </cell>
          <cell r="N46">
            <v>0.04</v>
          </cell>
          <cell r="O46">
            <v>0.05</v>
          </cell>
          <cell r="P46">
            <v>0.03</v>
          </cell>
          <cell r="Q46">
            <v>0.02</v>
          </cell>
          <cell r="R46">
            <v>0.01</v>
          </cell>
          <cell r="S46">
            <v>0.01</v>
          </cell>
        </row>
        <row r="47">
          <cell r="C47">
            <v>0.32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0.04</v>
          </cell>
          <cell r="J47">
            <v>0.04</v>
          </cell>
          <cell r="K47">
            <v>0.04</v>
          </cell>
          <cell r="L47">
            <v>0.03</v>
          </cell>
          <cell r="M47">
            <v>0.04</v>
          </cell>
          <cell r="N47">
            <v>0.03</v>
          </cell>
          <cell r="O47">
            <v>0.04</v>
          </cell>
          <cell r="P47">
            <v>0.02</v>
          </cell>
          <cell r="Q47">
            <v>0.02</v>
          </cell>
          <cell r="R47">
            <v>0.01</v>
          </cell>
          <cell r="S47">
            <v>0.02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0.03</v>
          </cell>
          <cell r="I52">
            <v>0.3</v>
          </cell>
          <cell r="J52">
            <v>0.36</v>
          </cell>
          <cell r="K52">
            <v>0.38</v>
          </cell>
          <cell r="L52">
            <v>0.29000000000000004</v>
          </cell>
          <cell r="M52">
            <v>0.31</v>
          </cell>
          <cell r="N52">
            <v>0.33999999999999997</v>
          </cell>
          <cell r="O52">
            <v>0.3</v>
          </cell>
          <cell r="P52">
            <v>0.21</v>
          </cell>
          <cell r="Q52">
            <v>0.14000000000000001</v>
          </cell>
          <cell r="R52">
            <v>0.09</v>
          </cell>
          <cell r="S52">
            <v>0.14000000000000001</v>
          </cell>
        </row>
        <row r="57">
          <cell r="C57">
            <v>0.56999999999999995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0.03</v>
          </cell>
          <cell r="I57">
            <v>0.08</v>
          </cell>
          <cell r="J57">
            <v>0.08</v>
          </cell>
          <cell r="K57">
            <v>0.08</v>
          </cell>
          <cell r="L57">
            <v>0.06</v>
          </cell>
          <cell r="M57">
            <v>0.05</v>
          </cell>
          <cell r="N57">
            <v>0.05</v>
          </cell>
          <cell r="O57">
            <v>0.05</v>
          </cell>
          <cell r="P57">
            <v>0.02</v>
          </cell>
          <cell r="Q57">
            <v>0.02</v>
          </cell>
          <cell r="R57">
            <v>0.01</v>
          </cell>
          <cell r="S57">
            <v>0.03</v>
          </cell>
        </row>
        <row r="58">
          <cell r="C58">
            <v>0.53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0.06</v>
          </cell>
          <cell r="J58">
            <v>0.06</v>
          </cell>
          <cell r="K58">
            <v>0.06</v>
          </cell>
          <cell r="L58">
            <v>7.0000000000000007E-2</v>
          </cell>
          <cell r="M58">
            <v>0.05</v>
          </cell>
          <cell r="N58">
            <v>0.05</v>
          </cell>
          <cell r="O58">
            <v>0.04</v>
          </cell>
          <cell r="P58">
            <v>0.04</v>
          </cell>
          <cell r="Q58">
            <v>0.03</v>
          </cell>
          <cell r="R58">
            <v>0.02</v>
          </cell>
          <cell r="S58">
            <v>0.03</v>
          </cell>
        </row>
        <row r="59">
          <cell r="C59">
            <v>0.61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0.02</v>
          </cell>
          <cell r="I59">
            <v>0.09</v>
          </cell>
          <cell r="J59">
            <v>0.09</v>
          </cell>
          <cell r="K59">
            <v>0.08</v>
          </cell>
          <cell r="L59">
            <v>0.06</v>
          </cell>
          <cell r="M59">
            <v>0.05</v>
          </cell>
          <cell r="N59">
            <v>0.06</v>
          </cell>
          <cell r="O59">
            <v>0.04</v>
          </cell>
          <cell r="P59">
            <v>0.05</v>
          </cell>
          <cell r="Q59">
            <v>0.03</v>
          </cell>
          <cell r="R59">
            <v>0.01</v>
          </cell>
          <cell r="S59">
            <v>0.04</v>
          </cell>
        </row>
        <row r="60">
          <cell r="C60">
            <v>0.53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0.02</v>
          </cell>
          <cell r="I60">
            <v>0.09</v>
          </cell>
          <cell r="J60">
            <v>7.0000000000000007E-2</v>
          </cell>
          <cell r="K60">
            <v>0.06</v>
          </cell>
          <cell r="L60">
            <v>0.05</v>
          </cell>
          <cell r="M60">
            <v>0.04</v>
          </cell>
          <cell r="N60">
            <v>0.05</v>
          </cell>
          <cell r="O60">
            <v>0.05</v>
          </cell>
          <cell r="P60">
            <v>0.03</v>
          </cell>
          <cell r="Q60">
            <v>0.02</v>
          </cell>
          <cell r="R60">
            <v>0.02</v>
          </cell>
          <cell r="S60">
            <v>0.04</v>
          </cell>
        </row>
        <row r="61">
          <cell r="C61">
            <v>0.56000000000000005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0.02</v>
          </cell>
          <cell r="I61">
            <v>7.0000000000000007E-2</v>
          </cell>
          <cell r="J61">
            <v>0.08</v>
          </cell>
          <cell r="K61">
            <v>7.0000000000000007E-2</v>
          </cell>
          <cell r="L61">
            <v>0.06</v>
          </cell>
          <cell r="M61">
            <v>0.05</v>
          </cell>
          <cell r="N61">
            <v>0.05</v>
          </cell>
          <cell r="O61">
            <v>0.04</v>
          </cell>
          <cell r="P61">
            <v>0.04</v>
          </cell>
          <cell r="Q61">
            <v>0.02</v>
          </cell>
          <cell r="R61">
            <v>0.02</v>
          </cell>
          <cell r="S61">
            <v>0.04</v>
          </cell>
        </row>
        <row r="62">
          <cell r="C62">
            <v>0.66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0.02</v>
          </cell>
          <cell r="I62">
            <v>0.09</v>
          </cell>
          <cell r="J62">
            <v>0.09</v>
          </cell>
          <cell r="K62">
            <v>7.0000000000000007E-2</v>
          </cell>
          <cell r="L62">
            <v>7.0000000000000007E-2</v>
          </cell>
          <cell r="M62">
            <v>0.06</v>
          </cell>
          <cell r="N62">
            <v>0.06</v>
          </cell>
          <cell r="O62">
            <v>0.06</v>
          </cell>
          <cell r="P62">
            <v>0.04</v>
          </cell>
          <cell r="Q62">
            <v>0.03</v>
          </cell>
          <cell r="R62">
            <v>0.02</v>
          </cell>
          <cell r="S62">
            <v>0.06</v>
          </cell>
        </row>
        <row r="63">
          <cell r="C63">
            <v>0.66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0.02</v>
          </cell>
          <cell r="I63">
            <v>0.1</v>
          </cell>
          <cell r="J63">
            <v>0.09</v>
          </cell>
          <cell r="K63">
            <v>0.09</v>
          </cell>
          <cell r="L63">
            <v>7.0000000000000007E-2</v>
          </cell>
          <cell r="M63">
            <v>0.06</v>
          </cell>
          <cell r="N63">
            <v>0.05</v>
          </cell>
          <cell r="O63">
            <v>0.06</v>
          </cell>
          <cell r="P63">
            <v>0.03</v>
          </cell>
          <cell r="Q63">
            <v>0.03</v>
          </cell>
          <cell r="R63">
            <v>0.02</v>
          </cell>
          <cell r="S63">
            <v>0.05</v>
          </cell>
        </row>
        <row r="64">
          <cell r="C64">
            <v>0.61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0.03</v>
          </cell>
          <cell r="I64">
            <v>0.09</v>
          </cell>
          <cell r="J64">
            <v>0.08</v>
          </cell>
          <cell r="K64">
            <v>7.0000000000000007E-2</v>
          </cell>
          <cell r="L64">
            <v>0.06</v>
          </cell>
          <cell r="M64">
            <v>0.04</v>
          </cell>
          <cell r="N64">
            <v>0.06</v>
          </cell>
          <cell r="O64">
            <v>0.05</v>
          </cell>
          <cell r="P64">
            <v>0.03</v>
          </cell>
          <cell r="Q64">
            <v>0.02</v>
          </cell>
          <cell r="R64">
            <v>0.02</v>
          </cell>
          <cell r="S64">
            <v>0.04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0.18</v>
          </cell>
          <cell r="I69">
            <v>0.66999999999999993</v>
          </cell>
          <cell r="J69">
            <v>0.64</v>
          </cell>
          <cell r="K69">
            <v>0.58000000000000007</v>
          </cell>
          <cell r="L69">
            <v>0.5</v>
          </cell>
          <cell r="M69">
            <v>0.4</v>
          </cell>
          <cell r="N69">
            <v>0.43</v>
          </cell>
          <cell r="O69">
            <v>0.39</v>
          </cell>
          <cell r="P69">
            <v>0.28000000000000003</v>
          </cell>
          <cell r="Q69">
            <v>0.2</v>
          </cell>
          <cell r="R69">
            <v>0.14000000000000001</v>
          </cell>
          <cell r="S69">
            <v>0.33</v>
          </cell>
        </row>
        <row r="74">
          <cell r="C74">
            <v>0.92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0.03</v>
          </cell>
          <cell r="I74">
            <v>0.11</v>
          </cell>
          <cell r="J74">
            <v>0.12</v>
          </cell>
          <cell r="K74">
            <v>0.14000000000000001</v>
          </cell>
          <cell r="L74">
            <v>0.1</v>
          </cell>
          <cell r="M74">
            <v>0.09</v>
          </cell>
          <cell r="N74">
            <v>0.08</v>
          </cell>
          <cell r="O74">
            <v>0.09</v>
          </cell>
          <cell r="P74">
            <v>0.05</v>
          </cell>
          <cell r="Q74">
            <v>0.04</v>
          </cell>
          <cell r="R74">
            <v>0.02</v>
          </cell>
          <cell r="S74">
            <v>0.05</v>
          </cell>
        </row>
        <row r="75">
          <cell r="C75">
            <v>0.86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0.03</v>
          </cell>
          <cell r="I75">
            <v>0.09</v>
          </cell>
          <cell r="J75">
            <v>0.11</v>
          </cell>
          <cell r="K75">
            <v>0.1</v>
          </cell>
          <cell r="L75">
            <v>0.11</v>
          </cell>
          <cell r="M75">
            <v>0.09</v>
          </cell>
          <cell r="N75">
            <v>0.08</v>
          </cell>
          <cell r="O75">
            <v>7.0000000000000007E-2</v>
          </cell>
          <cell r="P75">
            <v>0.06</v>
          </cell>
          <cell r="Q75">
            <v>0.04</v>
          </cell>
          <cell r="R75">
            <v>0.03</v>
          </cell>
          <cell r="S75">
            <v>0.05</v>
          </cell>
        </row>
        <row r="76">
          <cell r="C76">
            <v>0.99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0.02</v>
          </cell>
          <cell r="I76">
            <v>0.12</v>
          </cell>
          <cell r="J76">
            <v>0.14000000000000001</v>
          </cell>
          <cell r="K76">
            <v>0.13</v>
          </cell>
          <cell r="L76">
            <v>0.1</v>
          </cell>
          <cell r="M76">
            <v>0.09</v>
          </cell>
          <cell r="N76">
            <v>0.11</v>
          </cell>
          <cell r="O76">
            <v>0.08</v>
          </cell>
          <cell r="P76">
            <v>7.0000000000000007E-2</v>
          </cell>
          <cell r="Q76">
            <v>0.04</v>
          </cell>
          <cell r="R76">
            <v>0.03</v>
          </cell>
          <cell r="S76">
            <v>0.06</v>
          </cell>
        </row>
        <row r="77">
          <cell r="C77">
            <v>0.92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0.02</v>
          </cell>
          <cell r="I77">
            <v>0.13</v>
          </cell>
          <cell r="J77">
            <v>0.11</v>
          </cell>
          <cell r="K77">
            <v>0.11</v>
          </cell>
          <cell r="L77">
            <v>0.09</v>
          </cell>
          <cell r="M77">
            <v>0.08</v>
          </cell>
          <cell r="N77">
            <v>0.08</v>
          </cell>
          <cell r="O77">
            <v>0.08</v>
          </cell>
          <cell r="P77">
            <v>0.06</v>
          </cell>
          <cell r="Q77">
            <v>0.04</v>
          </cell>
          <cell r="R77">
            <v>0.04</v>
          </cell>
          <cell r="S77">
            <v>0.06</v>
          </cell>
        </row>
        <row r="78">
          <cell r="C78">
            <v>0.9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0.02</v>
          </cell>
          <cell r="I78">
            <v>0.1</v>
          </cell>
          <cell r="J78">
            <v>0.12</v>
          </cell>
          <cell r="K78">
            <v>0.11</v>
          </cell>
          <cell r="L78">
            <v>0.1</v>
          </cell>
          <cell r="M78">
            <v>0.09</v>
          </cell>
          <cell r="N78">
            <v>0.1</v>
          </cell>
          <cell r="O78">
            <v>7.0000000000000007E-2</v>
          </cell>
          <cell r="P78">
            <v>7.0000000000000007E-2</v>
          </cell>
          <cell r="Q78">
            <v>0.04</v>
          </cell>
          <cell r="R78">
            <v>0.03</v>
          </cell>
          <cell r="S78">
            <v>0.06</v>
          </cell>
        </row>
        <row r="79">
          <cell r="C79">
            <v>1.05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0.02</v>
          </cell>
          <cell r="I79">
            <v>0.13</v>
          </cell>
          <cell r="J79">
            <v>0.15</v>
          </cell>
          <cell r="K79">
            <v>0.12</v>
          </cell>
          <cell r="L79">
            <v>0.1</v>
          </cell>
          <cell r="M79">
            <v>0.08</v>
          </cell>
          <cell r="N79">
            <v>0.1</v>
          </cell>
          <cell r="O79">
            <v>0.11</v>
          </cell>
          <cell r="P79">
            <v>7.0000000000000007E-2</v>
          </cell>
          <cell r="Q79">
            <v>0.05</v>
          </cell>
          <cell r="R79">
            <v>0.03</v>
          </cell>
          <cell r="S79">
            <v>0.08</v>
          </cell>
        </row>
        <row r="80">
          <cell r="C80">
            <v>1.05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0.02</v>
          </cell>
          <cell r="I80">
            <v>0.14000000000000001</v>
          </cell>
          <cell r="J80">
            <v>0.13</v>
          </cell>
          <cell r="K80">
            <v>0.14000000000000001</v>
          </cell>
          <cell r="L80">
            <v>0.1</v>
          </cell>
          <cell r="M80">
            <v>0.1</v>
          </cell>
          <cell r="N80">
            <v>0.09</v>
          </cell>
          <cell r="O80">
            <v>0.11</v>
          </cell>
          <cell r="P80">
            <v>7.0000000000000007E-2</v>
          </cell>
          <cell r="Q80">
            <v>0.05</v>
          </cell>
          <cell r="R80">
            <v>0.03</v>
          </cell>
          <cell r="S80">
            <v>0.06</v>
          </cell>
        </row>
        <row r="81">
          <cell r="C81">
            <v>0.93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0.03</v>
          </cell>
          <cell r="I81">
            <v>0.13</v>
          </cell>
          <cell r="J81">
            <v>0.12</v>
          </cell>
          <cell r="K81">
            <v>0.12</v>
          </cell>
          <cell r="L81">
            <v>0.1</v>
          </cell>
          <cell r="M81">
            <v>0.08</v>
          </cell>
          <cell r="N81">
            <v>0.09</v>
          </cell>
          <cell r="O81">
            <v>0.09</v>
          </cell>
          <cell r="P81">
            <v>0.05</v>
          </cell>
          <cell r="Q81">
            <v>0.04</v>
          </cell>
          <cell r="R81">
            <v>0.03</v>
          </cell>
          <cell r="S81">
            <v>0.06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0.19</v>
          </cell>
          <cell r="I86">
            <v>0.95000000000000007</v>
          </cell>
          <cell r="J86">
            <v>1</v>
          </cell>
          <cell r="K86">
            <v>0.97</v>
          </cell>
          <cell r="L86">
            <v>0.79999999999999993</v>
          </cell>
          <cell r="M86">
            <v>0.7</v>
          </cell>
          <cell r="N86">
            <v>0.73</v>
          </cell>
          <cell r="O86">
            <v>0.7</v>
          </cell>
          <cell r="P86">
            <v>0.5</v>
          </cell>
          <cell r="Q86">
            <v>0.33999999999999997</v>
          </cell>
          <cell r="R86">
            <v>0.24</v>
          </cell>
          <cell r="S86">
            <v>0.48000000000000004</v>
          </cell>
        </row>
      </sheetData>
      <sheetData sheetId="2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6</v>
          </cell>
          <cell r="I4">
            <v>45</v>
          </cell>
          <cell r="J4">
            <v>44</v>
          </cell>
          <cell r="K4">
            <v>41</v>
          </cell>
          <cell r="L4">
            <v>35</v>
          </cell>
          <cell r="M4">
            <v>41</v>
          </cell>
          <cell r="N4">
            <v>30</v>
          </cell>
          <cell r="O4">
            <v>30</v>
          </cell>
          <cell r="P4">
            <v>16</v>
          </cell>
          <cell r="Q4">
            <v>12</v>
          </cell>
          <cell r="R4">
            <v>7</v>
          </cell>
          <cell r="S4">
            <v>13</v>
          </cell>
        </row>
        <row r="5">
          <cell r="D5">
            <v>0</v>
          </cell>
          <cell r="E5">
            <v>1</v>
          </cell>
          <cell r="F5">
            <v>0</v>
          </cell>
          <cell r="G5">
            <v>0</v>
          </cell>
          <cell r="H5">
            <v>7</v>
          </cell>
          <cell r="I5">
            <v>32</v>
          </cell>
          <cell r="J5">
            <v>39</v>
          </cell>
          <cell r="K5">
            <v>46</v>
          </cell>
          <cell r="L5">
            <v>38</v>
          </cell>
          <cell r="M5">
            <v>29</v>
          </cell>
          <cell r="N5">
            <v>28</v>
          </cell>
          <cell r="O5">
            <v>30</v>
          </cell>
          <cell r="P5">
            <v>22</v>
          </cell>
          <cell r="Q5">
            <v>24</v>
          </cell>
          <cell r="R5">
            <v>5</v>
          </cell>
          <cell r="S5">
            <v>12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8</v>
          </cell>
          <cell r="I6">
            <v>41</v>
          </cell>
          <cell r="J6">
            <v>45</v>
          </cell>
          <cell r="K6">
            <v>41</v>
          </cell>
          <cell r="L6">
            <v>33</v>
          </cell>
          <cell r="M6">
            <v>25</v>
          </cell>
          <cell r="N6">
            <v>30</v>
          </cell>
          <cell r="O6">
            <v>27</v>
          </cell>
          <cell r="P6">
            <v>13</v>
          </cell>
          <cell r="Q6">
            <v>25</v>
          </cell>
          <cell r="R6">
            <v>6</v>
          </cell>
          <cell r="S6">
            <v>22</v>
          </cell>
        </row>
        <row r="7"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6</v>
          </cell>
          <cell r="I7">
            <v>35</v>
          </cell>
          <cell r="J7">
            <v>40</v>
          </cell>
          <cell r="K7">
            <v>43</v>
          </cell>
          <cell r="L7">
            <v>39</v>
          </cell>
          <cell r="M7">
            <v>40</v>
          </cell>
          <cell r="N7">
            <v>39</v>
          </cell>
          <cell r="O7">
            <v>25</v>
          </cell>
          <cell r="P7">
            <v>16</v>
          </cell>
          <cell r="Q7">
            <v>22</v>
          </cell>
          <cell r="R7">
            <v>6</v>
          </cell>
          <cell r="S7">
            <v>10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4</v>
          </cell>
          <cell r="I8">
            <v>46</v>
          </cell>
          <cell r="J8">
            <v>57</v>
          </cell>
          <cell r="K8">
            <v>44</v>
          </cell>
          <cell r="L8">
            <v>22</v>
          </cell>
          <cell r="M8">
            <v>24</v>
          </cell>
          <cell r="N8">
            <v>42</v>
          </cell>
          <cell r="O8">
            <v>34</v>
          </cell>
          <cell r="P8">
            <v>26</v>
          </cell>
          <cell r="Q8">
            <v>16</v>
          </cell>
          <cell r="R8">
            <v>6</v>
          </cell>
          <cell r="S8">
            <v>7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</v>
          </cell>
          <cell r="I9">
            <v>53</v>
          </cell>
          <cell r="J9">
            <v>68</v>
          </cell>
          <cell r="K9">
            <v>41</v>
          </cell>
          <cell r="L9">
            <v>44</v>
          </cell>
          <cell r="M9">
            <v>54</v>
          </cell>
          <cell r="N9">
            <v>31</v>
          </cell>
          <cell r="O9">
            <v>30</v>
          </cell>
          <cell r="P9">
            <v>28</v>
          </cell>
          <cell r="Q9">
            <v>25</v>
          </cell>
          <cell r="R9">
            <v>7</v>
          </cell>
          <cell r="S9">
            <v>12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3</v>
          </cell>
          <cell r="I10">
            <v>45</v>
          </cell>
          <cell r="J10">
            <v>59</v>
          </cell>
          <cell r="K10">
            <v>51</v>
          </cell>
          <cell r="L10">
            <v>37</v>
          </cell>
          <cell r="M10">
            <v>38</v>
          </cell>
          <cell r="N10">
            <v>38</v>
          </cell>
          <cell r="O10">
            <v>37</v>
          </cell>
          <cell r="P10">
            <v>36</v>
          </cell>
          <cell r="Q10">
            <v>24</v>
          </cell>
          <cell r="R10">
            <v>8</v>
          </cell>
          <cell r="S10">
            <v>7</v>
          </cell>
        </row>
        <row r="11"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4</v>
          </cell>
          <cell r="I11">
            <v>46</v>
          </cell>
          <cell r="J11">
            <v>59</v>
          </cell>
          <cell r="K11">
            <v>36</v>
          </cell>
          <cell r="L11">
            <v>33</v>
          </cell>
          <cell r="M11">
            <v>34</v>
          </cell>
          <cell r="N11">
            <v>36</v>
          </cell>
          <cell r="O11">
            <v>34</v>
          </cell>
          <cell r="P11">
            <v>24</v>
          </cell>
          <cell r="Q11">
            <v>20</v>
          </cell>
          <cell r="R11">
            <v>8</v>
          </cell>
          <cell r="S11">
            <v>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1</v>
          </cell>
          <cell r="F21">
            <v>0</v>
          </cell>
          <cell r="G21">
            <v>0</v>
          </cell>
          <cell r="H21">
            <v>12</v>
          </cell>
          <cell r="I21">
            <v>47</v>
          </cell>
          <cell r="J21">
            <v>22</v>
          </cell>
          <cell r="K21">
            <v>9</v>
          </cell>
          <cell r="L21">
            <v>10</v>
          </cell>
          <cell r="M21">
            <v>8</v>
          </cell>
          <cell r="N21">
            <v>9</v>
          </cell>
          <cell r="O21">
            <v>8</v>
          </cell>
          <cell r="P21">
            <v>5</v>
          </cell>
          <cell r="Q21">
            <v>3</v>
          </cell>
          <cell r="R21">
            <v>0</v>
          </cell>
          <cell r="S21">
            <v>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18</v>
          </cell>
          <cell r="I22">
            <v>38</v>
          </cell>
          <cell r="J22">
            <v>27</v>
          </cell>
          <cell r="K22">
            <v>27</v>
          </cell>
          <cell r="L22">
            <v>9</v>
          </cell>
          <cell r="M22">
            <v>7</v>
          </cell>
          <cell r="N22">
            <v>7</v>
          </cell>
          <cell r="O22">
            <v>7</v>
          </cell>
          <cell r="P22">
            <v>3</v>
          </cell>
          <cell r="Q22">
            <v>0</v>
          </cell>
          <cell r="R22">
            <v>0</v>
          </cell>
          <cell r="S22">
            <v>3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25</v>
          </cell>
          <cell r="I23">
            <v>42</v>
          </cell>
          <cell r="J23">
            <v>20</v>
          </cell>
          <cell r="K23">
            <v>17</v>
          </cell>
          <cell r="L23">
            <v>8</v>
          </cell>
          <cell r="M23">
            <v>12</v>
          </cell>
          <cell r="N23">
            <v>7</v>
          </cell>
          <cell r="O23">
            <v>2</v>
          </cell>
          <cell r="P23">
            <v>0</v>
          </cell>
          <cell r="Q23">
            <v>1</v>
          </cell>
          <cell r="R23">
            <v>0</v>
          </cell>
          <cell r="S23">
            <v>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3</v>
          </cell>
          <cell r="I24">
            <v>40</v>
          </cell>
          <cell r="J24">
            <v>34</v>
          </cell>
          <cell r="K24">
            <v>17</v>
          </cell>
          <cell r="L24">
            <v>8</v>
          </cell>
          <cell r="M24">
            <v>5</v>
          </cell>
          <cell r="N24">
            <v>6</v>
          </cell>
          <cell r="O24">
            <v>6</v>
          </cell>
          <cell r="P24">
            <v>1</v>
          </cell>
          <cell r="Q24">
            <v>2</v>
          </cell>
          <cell r="R24">
            <v>0</v>
          </cell>
          <cell r="S24">
            <v>3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13</v>
          </cell>
          <cell r="I25">
            <v>48</v>
          </cell>
          <cell r="J25">
            <v>31</v>
          </cell>
          <cell r="K25">
            <v>14</v>
          </cell>
          <cell r="L25">
            <v>9</v>
          </cell>
          <cell r="M25">
            <v>8</v>
          </cell>
          <cell r="N25">
            <v>5</v>
          </cell>
          <cell r="O25">
            <v>2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17</v>
          </cell>
          <cell r="I26">
            <v>35</v>
          </cell>
          <cell r="J26">
            <v>17</v>
          </cell>
          <cell r="K26">
            <v>18</v>
          </cell>
          <cell r="L26">
            <v>16</v>
          </cell>
          <cell r="M26">
            <v>6</v>
          </cell>
          <cell r="N26">
            <v>14</v>
          </cell>
          <cell r="O26">
            <v>3</v>
          </cell>
          <cell r="P26">
            <v>3</v>
          </cell>
          <cell r="Q26">
            <v>6</v>
          </cell>
          <cell r="R26">
            <v>1</v>
          </cell>
          <cell r="S26">
            <v>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1</v>
          </cell>
          <cell r="H27">
            <v>11</v>
          </cell>
          <cell r="I27">
            <v>51</v>
          </cell>
          <cell r="J27">
            <v>26</v>
          </cell>
          <cell r="K27">
            <v>25</v>
          </cell>
          <cell r="L27">
            <v>10</v>
          </cell>
          <cell r="M27">
            <v>9</v>
          </cell>
          <cell r="N27">
            <v>8</v>
          </cell>
          <cell r="O27">
            <v>10</v>
          </cell>
          <cell r="P27">
            <v>2</v>
          </cell>
          <cell r="Q27">
            <v>0</v>
          </cell>
          <cell r="R27">
            <v>1</v>
          </cell>
          <cell r="S27">
            <v>0</v>
          </cell>
        </row>
        <row r="28">
          <cell r="D28">
            <v>0</v>
          </cell>
          <cell r="E28">
            <v>2</v>
          </cell>
          <cell r="F28">
            <v>0</v>
          </cell>
          <cell r="G28">
            <v>0</v>
          </cell>
          <cell r="H28">
            <v>6</v>
          </cell>
          <cell r="I28">
            <v>34</v>
          </cell>
          <cell r="J28">
            <v>26</v>
          </cell>
          <cell r="K28">
            <v>23</v>
          </cell>
          <cell r="L28">
            <v>14</v>
          </cell>
          <cell r="M28">
            <v>9</v>
          </cell>
          <cell r="N28">
            <v>9</v>
          </cell>
          <cell r="O28">
            <v>6</v>
          </cell>
          <cell r="P28">
            <v>2</v>
          </cell>
          <cell r="Q28">
            <v>3</v>
          </cell>
          <cell r="R28">
            <v>1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0.33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0.01</v>
          </cell>
          <cell r="I40">
            <v>0.05</v>
          </cell>
          <cell r="J40">
            <v>0.05</v>
          </cell>
          <cell r="K40">
            <v>0.04</v>
          </cell>
          <cell r="L40">
            <v>0.04</v>
          </cell>
          <cell r="M40">
            <v>0.04</v>
          </cell>
          <cell r="N40">
            <v>0.03</v>
          </cell>
          <cell r="O40">
            <v>0.03</v>
          </cell>
          <cell r="P40">
            <v>0.02</v>
          </cell>
          <cell r="Q40">
            <v>0.01</v>
          </cell>
          <cell r="R40">
            <v>0.01</v>
          </cell>
          <cell r="S40">
            <v>0.01</v>
          </cell>
        </row>
        <row r="41">
          <cell r="C41">
            <v>0.32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0.01</v>
          </cell>
          <cell r="I41">
            <v>0.03</v>
          </cell>
          <cell r="J41">
            <v>0.04</v>
          </cell>
          <cell r="K41">
            <v>0.05</v>
          </cell>
          <cell r="L41">
            <v>0.04</v>
          </cell>
          <cell r="M41">
            <v>0.03</v>
          </cell>
          <cell r="N41">
            <v>0.03</v>
          </cell>
          <cell r="O41">
            <v>0.03</v>
          </cell>
          <cell r="P41">
            <v>0.02</v>
          </cell>
          <cell r="Q41">
            <v>0.02</v>
          </cell>
          <cell r="R41">
            <v>0.01</v>
          </cell>
          <cell r="S41">
            <v>0.01</v>
          </cell>
        </row>
        <row r="42">
          <cell r="C42">
            <v>0.33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0.01</v>
          </cell>
          <cell r="I42">
            <v>0.04</v>
          </cell>
          <cell r="J42">
            <v>0.05</v>
          </cell>
          <cell r="K42">
            <v>0.04</v>
          </cell>
          <cell r="L42">
            <v>0.03</v>
          </cell>
          <cell r="M42">
            <v>0.03</v>
          </cell>
          <cell r="N42">
            <v>0.03</v>
          </cell>
          <cell r="O42">
            <v>0.03</v>
          </cell>
          <cell r="P42">
            <v>0.01</v>
          </cell>
          <cell r="Q42">
            <v>0.03</v>
          </cell>
          <cell r="R42">
            <v>0.01</v>
          </cell>
          <cell r="S42">
            <v>0.02</v>
          </cell>
        </row>
        <row r="43">
          <cell r="C43">
            <v>0.34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0.01</v>
          </cell>
          <cell r="I43">
            <v>0.04</v>
          </cell>
          <cell r="J43">
            <v>0.04</v>
          </cell>
          <cell r="K43">
            <v>0.05</v>
          </cell>
          <cell r="L43">
            <v>0.04</v>
          </cell>
          <cell r="M43">
            <v>0.04</v>
          </cell>
          <cell r="N43">
            <v>0.04</v>
          </cell>
          <cell r="O43">
            <v>0.03</v>
          </cell>
          <cell r="P43">
            <v>0.02</v>
          </cell>
          <cell r="Q43">
            <v>0.02</v>
          </cell>
          <cell r="R43">
            <v>0.01</v>
          </cell>
          <cell r="S43">
            <v>0.01</v>
          </cell>
        </row>
        <row r="44">
          <cell r="C44">
            <v>0.34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0.05</v>
          </cell>
          <cell r="J44">
            <v>0.06</v>
          </cell>
          <cell r="K44">
            <v>0.05</v>
          </cell>
          <cell r="L44">
            <v>0.02</v>
          </cell>
          <cell r="M44">
            <v>0.02</v>
          </cell>
          <cell r="N44">
            <v>0.04</v>
          </cell>
          <cell r="O44">
            <v>0.03</v>
          </cell>
          <cell r="P44">
            <v>0.03</v>
          </cell>
          <cell r="Q44">
            <v>0.02</v>
          </cell>
          <cell r="R44">
            <v>0.01</v>
          </cell>
          <cell r="S44">
            <v>0.01</v>
          </cell>
        </row>
        <row r="45">
          <cell r="C45">
            <v>0.41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0.01</v>
          </cell>
          <cell r="I45">
            <v>0.05</v>
          </cell>
          <cell r="J45">
            <v>7.0000000000000007E-2</v>
          </cell>
          <cell r="K45">
            <v>0.04</v>
          </cell>
          <cell r="L45">
            <v>0.05</v>
          </cell>
          <cell r="M45">
            <v>0.06</v>
          </cell>
          <cell r="N45">
            <v>0.03</v>
          </cell>
          <cell r="O45">
            <v>0.03</v>
          </cell>
          <cell r="P45">
            <v>0.03</v>
          </cell>
          <cell r="Q45">
            <v>0.03</v>
          </cell>
          <cell r="R45">
            <v>0.01</v>
          </cell>
          <cell r="S45">
            <v>0.01</v>
          </cell>
        </row>
        <row r="46">
          <cell r="C46">
            <v>0.39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0.05</v>
          </cell>
          <cell r="J46">
            <v>0.06</v>
          </cell>
          <cell r="K46">
            <v>0.05</v>
          </cell>
          <cell r="L46">
            <v>0.04</v>
          </cell>
          <cell r="M46">
            <v>0.04</v>
          </cell>
          <cell r="N46">
            <v>0.04</v>
          </cell>
          <cell r="O46">
            <v>0.04</v>
          </cell>
          <cell r="P46">
            <v>0.04</v>
          </cell>
          <cell r="Q46">
            <v>0.02</v>
          </cell>
          <cell r="R46">
            <v>0.01</v>
          </cell>
          <cell r="S46">
            <v>0.01</v>
          </cell>
        </row>
        <row r="47">
          <cell r="C47">
            <v>0.37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0.05</v>
          </cell>
          <cell r="J47">
            <v>0.06</v>
          </cell>
          <cell r="K47">
            <v>0.04</v>
          </cell>
          <cell r="L47">
            <v>0.03</v>
          </cell>
          <cell r="M47">
            <v>0.04</v>
          </cell>
          <cell r="N47">
            <v>0.04</v>
          </cell>
          <cell r="O47">
            <v>0.04</v>
          </cell>
          <cell r="P47">
            <v>0.03</v>
          </cell>
          <cell r="Q47">
            <v>0.02</v>
          </cell>
          <cell r="R47">
            <v>0.01</v>
          </cell>
          <cell r="S47">
            <v>0.01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0.05</v>
          </cell>
          <cell r="I52">
            <v>0.36</v>
          </cell>
          <cell r="J52">
            <v>0.43000000000000005</v>
          </cell>
          <cell r="K52">
            <v>0.35999999999999993</v>
          </cell>
          <cell r="L52">
            <v>0.28999999999999992</v>
          </cell>
          <cell r="M52">
            <v>0.3</v>
          </cell>
          <cell r="N52">
            <v>0.28000000000000003</v>
          </cell>
          <cell r="O52">
            <v>0.26</v>
          </cell>
          <cell r="P52">
            <v>0.2</v>
          </cell>
          <cell r="Q52">
            <v>0.16999999999999998</v>
          </cell>
          <cell r="R52">
            <v>0.08</v>
          </cell>
          <cell r="S52">
            <v>0.09</v>
          </cell>
        </row>
        <row r="57">
          <cell r="C57">
            <v>0.14000000000000001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0.01</v>
          </cell>
          <cell r="I57">
            <v>0.05</v>
          </cell>
          <cell r="J57">
            <v>0.02</v>
          </cell>
          <cell r="K57">
            <v>0.01</v>
          </cell>
          <cell r="L57">
            <v>0.01</v>
          </cell>
          <cell r="M57">
            <v>0.01</v>
          </cell>
          <cell r="N57">
            <v>0.01</v>
          </cell>
          <cell r="O57">
            <v>0.01</v>
          </cell>
          <cell r="P57">
            <v>0.01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0.04</v>
          </cell>
          <cell r="J58">
            <v>0.03</v>
          </cell>
          <cell r="K58">
            <v>0.03</v>
          </cell>
          <cell r="L58">
            <v>0.01</v>
          </cell>
          <cell r="M58">
            <v>0.01</v>
          </cell>
          <cell r="N58">
            <v>0.01</v>
          </cell>
          <cell r="O58">
            <v>0.01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0.14000000000000001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0.03</v>
          </cell>
          <cell r="I59">
            <v>0.04</v>
          </cell>
          <cell r="J59">
            <v>0.02</v>
          </cell>
          <cell r="K59">
            <v>0.02</v>
          </cell>
          <cell r="L59">
            <v>0.01</v>
          </cell>
          <cell r="M59">
            <v>0.01</v>
          </cell>
          <cell r="N59">
            <v>0.01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0.04</v>
          </cell>
          <cell r="J60">
            <v>0.04</v>
          </cell>
          <cell r="K60">
            <v>0.02</v>
          </cell>
          <cell r="L60">
            <v>0.01</v>
          </cell>
          <cell r="M60">
            <v>0.01</v>
          </cell>
          <cell r="N60">
            <v>0.01</v>
          </cell>
          <cell r="O60">
            <v>0.01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0.14000000000000001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0.01</v>
          </cell>
          <cell r="I61">
            <v>0.05</v>
          </cell>
          <cell r="J61">
            <v>0.03</v>
          </cell>
          <cell r="K61">
            <v>0.01</v>
          </cell>
          <cell r="L61">
            <v>0.01</v>
          </cell>
          <cell r="M61">
            <v>0.01</v>
          </cell>
          <cell r="N61">
            <v>0.01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0.14000000000000001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0.02</v>
          </cell>
          <cell r="I62">
            <v>0.04</v>
          </cell>
          <cell r="J62">
            <v>0.02</v>
          </cell>
          <cell r="K62">
            <v>0.02</v>
          </cell>
          <cell r="L62">
            <v>0.02</v>
          </cell>
          <cell r="M62">
            <v>0.01</v>
          </cell>
          <cell r="N62">
            <v>0.01</v>
          </cell>
          <cell r="O62">
            <v>0</v>
          </cell>
          <cell r="P62">
            <v>0</v>
          </cell>
          <cell r="Q62">
            <v>0.01</v>
          </cell>
          <cell r="R62">
            <v>0</v>
          </cell>
          <cell r="S62">
            <v>0</v>
          </cell>
        </row>
        <row r="63">
          <cell r="C63">
            <v>0.16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0.01</v>
          </cell>
          <cell r="I63">
            <v>0.05</v>
          </cell>
          <cell r="J63">
            <v>0.03</v>
          </cell>
          <cell r="K63">
            <v>0.03</v>
          </cell>
          <cell r="L63">
            <v>0.01</v>
          </cell>
          <cell r="M63">
            <v>0.01</v>
          </cell>
          <cell r="N63">
            <v>0.01</v>
          </cell>
          <cell r="O63">
            <v>0.01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0.14000000000000001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0.01</v>
          </cell>
          <cell r="I64">
            <v>0.04</v>
          </cell>
          <cell r="J64">
            <v>0.03</v>
          </cell>
          <cell r="K64">
            <v>0.02</v>
          </cell>
          <cell r="L64">
            <v>0.01</v>
          </cell>
          <cell r="M64">
            <v>0.01</v>
          </cell>
          <cell r="N64">
            <v>0.01</v>
          </cell>
          <cell r="O64">
            <v>0.01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0.10999999999999999</v>
          </cell>
          <cell r="I69">
            <v>0.35</v>
          </cell>
          <cell r="J69">
            <v>0.22</v>
          </cell>
          <cell r="K69">
            <v>0.16</v>
          </cell>
          <cell r="L69">
            <v>0.09</v>
          </cell>
          <cell r="M69">
            <v>0.08</v>
          </cell>
          <cell r="N69">
            <v>0.08</v>
          </cell>
          <cell r="O69">
            <v>0.05</v>
          </cell>
          <cell r="P69">
            <v>0.01</v>
          </cell>
          <cell r="Q69">
            <v>0.01</v>
          </cell>
          <cell r="R69">
            <v>0</v>
          </cell>
          <cell r="S69">
            <v>0</v>
          </cell>
        </row>
        <row r="74">
          <cell r="C74">
            <v>0.47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0.02</v>
          </cell>
          <cell r="I74">
            <v>0.1</v>
          </cell>
          <cell r="J74">
            <v>7.0000000000000007E-2</v>
          </cell>
          <cell r="K74">
            <v>0.05</v>
          </cell>
          <cell r="L74">
            <v>0.05</v>
          </cell>
          <cell r="M74">
            <v>0.05</v>
          </cell>
          <cell r="N74">
            <v>0.04</v>
          </cell>
          <cell r="O74">
            <v>0.04</v>
          </cell>
          <cell r="P74">
            <v>0.02</v>
          </cell>
          <cell r="Q74">
            <v>0.02</v>
          </cell>
          <cell r="R74">
            <v>0.01</v>
          </cell>
          <cell r="S74">
            <v>0.02</v>
          </cell>
        </row>
        <row r="75">
          <cell r="C75">
            <v>0.47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0.03</v>
          </cell>
          <cell r="I75">
            <v>7.0000000000000007E-2</v>
          </cell>
          <cell r="J75">
            <v>7.0000000000000007E-2</v>
          </cell>
          <cell r="K75">
            <v>7.0000000000000007E-2</v>
          </cell>
          <cell r="L75">
            <v>0.05</v>
          </cell>
          <cell r="M75">
            <v>0.04</v>
          </cell>
          <cell r="N75">
            <v>0.04</v>
          </cell>
          <cell r="O75">
            <v>0.04</v>
          </cell>
          <cell r="P75">
            <v>0.03</v>
          </cell>
          <cell r="Q75">
            <v>0.02</v>
          </cell>
          <cell r="R75">
            <v>0.01</v>
          </cell>
          <cell r="S75">
            <v>0.02</v>
          </cell>
        </row>
        <row r="76">
          <cell r="C76">
            <v>0.47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0.03</v>
          </cell>
          <cell r="I76">
            <v>0.09</v>
          </cell>
          <cell r="J76">
            <v>7.0000000000000007E-2</v>
          </cell>
          <cell r="K76">
            <v>0.06</v>
          </cell>
          <cell r="L76">
            <v>0.04</v>
          </cell>
          <cell r="M76">
            <v>0.04</v>
          </cell>
          <cell r="N76">
            <v>0.04</v>
          </cell>
          <cell r="O76">
            <v>0.03</v>
          </cell>
          <cell r="P76">
            <v>0.01</v>
          </cell>
          <cell r="Q76">
            <v>0.03</v>
          </cell>
          <cell r="R76">
            <v>0.01</v>
          </cell>
          <cell r="S76">
            <v>0.02</v>
          </cell>
        </row>
        <row r="77">
          <cell r="C77">
            <v>0.47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0.01</v>
          </cell>
          <cell r="I77">
            <v>0.08</v>
          </cell>
          <cell r="J77">
            <v>0.08</v>
          </cell>
          <cell r="K77">
            <v>0.06</v>
          </cell>
          <cell r="L77">
            <v>0.05</v>
          </cell>
          <cell r="M77">
            <v>0.05</v>
          </cell>
          <cell r="N77">
            <v>0.05</v>
          </cell>
          <cell r="O77">
            <v>0.03</v>
          </cell>
          <cell r="P77">
            <v>0.02</v>
          </cell>
          <cell r="Q77">
            <v>0.03</v>
          </cell>
          <cell r="R77">
            <v>0.01</v>
          </cell>
          <cell r="S77">
            <v>0.01</v>
          </cell>
        </row>
        <row r="78">
          <cell r="C78">
            <v>0.48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0.02</v>
          </cell>
          <cell r="I78">
            <v>0.1</v>
          </cell>
          <cell r="J78">
            <v>0.09</v>
          </cell>
          <cell r="K78">
            <v>0.06</v>
          </cell>
          <cell r="L78">
            <v>0.03</v>
          </cell>
          <cell r="M78">
            <v>0.03</v>
          </cell>
          <cell r="N78">
            <v>0.05</v>
          </cell>
          <cell r="O78">
            <v>0.04</v>
          </cell>
          <cell r="P78">
            <v>0.03</v>
          </cell>
          <cell r="Q78">
            <v>0.02</v>
          </cell>
          <cell r="R78">
            <v>0.01</v>
          </cell>
          <cell r="S78">
            <v>0.01</v>
          </cell>
        </row>
        <row r="79">
          <cell r="C79">
            <v>0.56000000000000005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0.03</v>
          </cell>
          <cell r="I79">
            <v>0.09</v>
          </cell>
          <cell r="J79">
            <v>0.09</v>
          </cell>
          <cell r="K79">
            <v>0.06</v>
          </cell>
          <cell r="L79">
            <v>0.06</v>
          </cell>
          <cell r="M79">
            <v>0.06</v>
          </cell>
          <cell r="N79">
            <v>0.05</v>
          </cell>
          <cell r="O79">
            <v>0.03</v>
          </cell>
          <cell r="P79">
            <v>0.03</v>
          </cell>
          <cell r="Q79">
            <v>0.03</v>
          </cell>
          <cell r="R79">
            <v>0.01</v>
          </cell>
          <cell r="S79">
            <v>0.01</v>
          </cell>
        </row>
        <row r="80">
          <cell r="C80">
            <v>0.55000000000000004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0.01</v>
          </cell>
          <cell r="I80">
            <v>0.1</v>
          </cell>
          <cell r="J80">
            <v>0.09</v>
          </cell>
          <cell r="K80">
            <v>0.08</v>
          </cell>
          <cell r="L80">
            <v>0.05</v>
          </cell>
          <cell r="M80">
            <v>0.05</v>
          </cell>
          <cell r="N80">
            <v>0.05</v>
          </cell>
          <cell r="O80">
            <v>0.05</v>
          </cell>
          <cell r="P80">
            <v>0.04</v>
          </cell>
          <cell r="Q80">
            <v>0.02</v>
          </cell>
          <cell r="R80">
            <v>0.01</v>
          </cell>
          <cell r="S80">
            <v>0.01</v>
          </cell>
        </row>
        <row r="81">
          <cell r="C81">
            <v>0.51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0.01</v>
          </cell>
          <cell r="I81">
            <v>0.08</v>
          </cell>
          <cell r="J81">
            <v>0.09</v>
          </cell>
          <cell r="K81">
            <v>0.06</v>
          </cell>
          <cell r="L81">
            <v>0.05</v>
          </cell>
          <cell r="M81">
            <v>0.05</v>
          </cell>
          <cell r="N81">
            <v>0.05</v>
          </cell>
          <cell r="O81">
            <v>0.04</v>
          </cell>
          <cell r="P81">
            <v>0.03</v>
          </cell>
          <cell r="Q81">
            <v>0.02</v>
          </cell>
          <cell r="R81">
            <v>0.01</v>
          </cell>
          <cell r="S81">
            <v>0.01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0.16000000000000003</v>
          </cell>
          <cell r="I86">
            <v>0.71</v>
          </cell>
          <cell r="J86">
            <v>0.64999999999999991</v>
          </cell>
          <cell r="K86">
            <v>0.5</v>
          </cell>
          <cell r="L86">
            <v>0.38</v>
          </cell>
          <cell r="M86">
            <v>0.37</v>
          </cell>
          <cell r="N86">
            <v>0.36999999999999994</v>
          </cell>
          <cell r="O86">
            <v>0.3</v>
          </cell>
          <cell r="P86">
            <v>0.21000000000000002</v>
          </cell>
          <cell r="Q86">
            <v>0.19</v>
          </cell>
          <cell r="R86">
            <v>0.08</v>
          </cell>
          <cell r="S86">
            <v>0.10999999999999997</v>
          </cell>
        </row>
      </sheetData>
      <sheetData sheetId="3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39</v>
          </cell>
          <cell r="I4">
            <v>139</v>
          </cell>
          <cell r="J4">
            <v>98</v>
          </cell>
          <cell r="K4">
            <v>75</v>
          </cell>
          <cell r="L4">
            <v>67</v>
          </cell>
          <cell r="M4">
            <v>48</v>
          </cell>
          <cell r="N4">
            <v>37</v>
          </cell>
          <cell r="O4">
            <v>29</v>
          </cell>
          <cell r="P4">
            <v>10</v>
          </cell>
          <cell r="Q4">
            <v>9</v>
          </cell>
          <cell r="R4">
            <v>7</v>
          </cell>
          <cell r="S4">
            <v>4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35</v>
          </cell>
          <cell r="I5">
            <v>83</v>
          </cell>
          <cell r="J5">
            <v>84</v>
          </cell>
          <cell r="K5">
            <v>55</v>
          </cell>
          <cell r="L5">
            <v>45</v>
          </cell>
          <cell r="M5">
            <v>42</v>
          </cell>
          <cell r="N5">
            <v>23</v>
          </cell>
          <cell r="O5">
            <v>15</v>
          </cell>
          <cell r="P5">
            <v>20</v>
          </cell>
          <cell r="Q5">
            <v>10</v>
          </cell>
          <cell r="R5">
            <v>4</v>
          </cell>
          <cell r="S5">
            <v>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44</v>
          </cell>
          <cell r="I6">
            <v>100</v>
          </cell>
          <cell r="J6">
            <v>78</v>
          </cell>
          <cell r="K6">
            <v>49</v>
          </cell>
          <cell r="L6">
            <v>53</v>
          </cell>
          <cell r="M6">
            <v>53</v>
          </cell>
          <cell r="N6">
            <v>33</v>
          </cell>
          <cell r="O6">
            <v>24</v>
          </cell>
          <cell r="P6">
            <v>21</v>
          </cell>
          <cell r="Q6">
            <v>9</v>
          </cell>
          <cell r="R6">
            <v>4</v>
          </cell>
          <cell r="S6">
            <v>5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35</v>
          </cell>
          <cell r="I7">
            <v>94</v>
          </cell>
          <cell r="J7">
            <v>83</v>
          </cell>
          <cell r="K7">
            <v>52</v>
          </cell>
          <cell r="L7">
            <v>44</v>
          </cell>
          <cell r="M7">
            <v>48</v>
          </cell>
          <cell r="N7">
            <v>36</v>
          </cell>
          <cell r="O7">
            <v>27</v>
          </cell>
          <cell r="P7">
            <v>15</v>
          </cell>
          <cell r="Q7">
            <v>6</v>
          </cell>
          <cell r="R7">
            <v>3</v>
          </cell>
          <cell r="S7">
            <v>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36</v>
          </cell>
          <cell r="I8">
            <v>82</v>
          </cell>
          <cell r="J8">
            <v>84</v>
          </cell>
          <cell r="K8">
            <v>49</v>
          </cell>
          <cell r="L8">
            <v>46</v>
          </cell>
          <cell r="M8">
            <v>43</v>
          </cell>
          <cell r="N8">
            <v>25</v>
          </cell>
          <cell r="O8">
            <v>30</v>
          </cell>
          <cell r="P8">
            <v>15</v>
          </cell>
          <cell r="Q8">
            <v>13</v>
          </cell>
          <cell r="R8">
            <v>3</v>
          </cell>
          <cell r="S8">
            <v>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38</v>
          </cell>
          <cell r="I9">
            <v>101</v>
          </cell>
          <cell r="J9">
            <v>77</v>
          </cell>
          <cell r="K9">
            <v>52</v>
          </cell>
          <cell r="L9">
            <v>37</v>
          </cell>
          <cell r="M9">
            <v>55</v>
          </cell>
          <cell r="N9">
            <v>35</v>
          </cell>
          <cell r="O9">
            <v>27</v>
          </cell>
          <cell r="P9">
            <v>14</v>
          </cell>
          <cell r="Q9">
            <v>9</v>
          </cell>
          <cell r="R9">
            <v>5</v>
          </cell>
          <cell r="S9">
            <v>1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33</v>
          </cell>
          <cell r="I10">
            <v>107</v>
          </cell>
          <cell r="J10">
            <v>80</v>
          </cell>
          <cell r="K10">
            <v>56</v>
          </cell>
          <cell r="L10">
            <v>50</v>
          </cell>
          <cell r="M10">
            <v>52</v>
          </cell>
          <cell r="N10">
            <v>42</v>
          </cell>
          <cell r="O10">
            <v>26</v>
          </cell>
          <cell r="P10">
            <v>19</v>
          </cell>
          <cell r="Q10">
            <v>5</v>
          </cell>
          <cell r="R10">
            <v>4</v>
          </cell>
          <cell r="S10">
            <v>3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33</v>
          </cell>
          <cell r="I11">
            <v>113</v>
          </cell>
          <cell r="J11">
            <v>64</v>
          </cell>
          <cell r="K11">
            <v>49</v>
          </cell>
          <cell r="L11">
            <v>48</v>
          </cell>
          <cell r="M11">
            <v>38</v>
          </cell>
          <cell r="N11">
            <v>37</v>
          </cell>
          <cell r="O11">
            <v>27</v>
          </cell>
          <cell r="P11">
            <v>20</v>
          </cell>
          <cell r="Q11">
            <v>6</v>
          </cell>
          <cell r="R11">
            <v>2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24</v>
          </cell>
          <cell r="I21">
            <v>59</v>
          </cell>
          <cell r="J21">
            <v>31</v>
          </cell>
          <cell r="K21">
            <v>11</v>
          </cell>
          <cell r="L21">
            <v>10</v>
          </cell>
          <cell r="M21">
            <v>5</v>
          </cell>
          <cell r="N21">
            <v>2</v>
          </cell>
          <cell r="O21">
            <v>2</v>
          </cell>
          <cell r="P21">
            <v>3</v>
          </cell>
          <cell r="Q21">
            <v>1</v>
          </cell>
          <cell r="R21">
            <v>1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43</v>
          </cell>
          <cell r="J22">
            <v>23</v>
          </cell>
          <cell r="K22">
            <v>17</v>
          </cell>
          <cell r="L22">
            <v>9</v>
          </cell>
          <cell r="M22">
            <v>10</v>
          </cell>
          <cell r="N22">
            <v>8</v>
          </cell>
          <cell r="O22">
            <v>7</v>
          </cell>
          <cell r="P22">
            <v>5</v>
          </cell>
          <cell r="Q22">
            <v>1</v>
          </cell>
          <cell r="R22">
            <v>1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27</v>
          </cell>
          <cell r="I23">
            <v>33</v>
          </cell>
          <cell r="J23">
            <v>29</v>
          </cell>
          <cell r="K23">
            <v>21</v>
          </cell>
          <cell r="L23">
            <v>11</v>
          </cell>
          <cell r="M23">
            <v>9</v>
          </cell>
          <cell r="N23">
            <v>7</v>
          </cell>
          <cell r="O23">
            <v>6</v>
          </cell>
          <cell r="P23">
            <v>3</v>
          </cell>
          <cell r="Q23">
            <v>0</v>
          </cell>
          <cell r="R23">
            <v>0</v>
          </cell>
          <cell r="S23">
            <v>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40</v>
          </cell>
          <cell r="I24">
            <v>50</v>
          </cell>
          <cell r="J24">
            <v>25</v>
          </cell>
          <cell r="K24">
            <v>18</v>
          </cell>
          <cell r="L24">
            <v>7</v>
          </cell>
          <cell r="M24">
            <v>8</v>
          </cell>
          <cell r="N24">
            <v>5</v>
          </cell>
          <cell r="O24">
            <v>8</v>
          </cell>
          <cell r="P24">
            <v>7</v>
          </cell>
          <cell r="Q24">
            <v>0</v>
          </cell>
          <cell r="R24">
            <v>1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35</v>
          </cell>
          <cell r="I25">
            <v>49</v>
          </cell>
          <cell r="J25">
            <v>32</v>
          </cell>
          <cell r="K25">
            <v>7</v>
          </cell>
          <cell r="L25">
            <v>11</v>
          </cell>
          <cell r="M25">
            <v>6</v>
          </cell>
          <cell r="N25">
            <v>7</v>
          </cell>
          <cell r="O25">
            <v>7</v>
          </cell>
          <cell r="P25">
            <v>3</v>
          </cell>
          <cell r="Q25">
            <v>0</v>
          </cell>
          <cell r="R25">
            <v>1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34</v>
          </cell>
          <cell r="I26">
            <v>57</v>
          </cell>
          <cell r="J26">
            <v>21</v>
          </cell>
          <cell r="K26">
            <v>14</v>
          </cell>
          <cell r="L26">
            <v>10</v>
          </cell>
          <cell r="M26">
            <v>9</v>
          </cell>
          <cell r="N26">
            <v>4</v>
          </cell>
          <cell r="O26">
            <v>2</v>
          </cell>
          <cell r="P26">
            <v>3</v>
          </cell>
          <cell r="Q26">
            <v>1</v>
          </cell>
          <cell r="R26">
            <v>1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36</v>
          </cell>
          <cell r="I27">
            <v>50</v>
          </cell>
          <cell r="J27">
            <v>35</v>
          </cell>
          <cell r="K27">
            <v>15</v>
          </cell>
          <cell r="L27">
            <v>12</v>
          </cell>
          <cell r="M27">
            <v>7</v>
          </cell>
          <cell r="N27">
            <v>5</v>
          </cell>
          <cell r="O27">
            <v>14</v>
          </cell>
          <cell r="P27">
            <v>2</v>
          </cell>
          <cell r="Q27">
            <v>1</v>
          </cell>
          <cell r="R27">
            <v>0</v>
          </cell>
          <cell r="S27">
            <v>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32</v>
          </cell>
          <cell r="I28">
            <v>46</v>
          </cell>
          <cell r="J28">
            <v>26</v>
          </cell>
          <cell r="K28">
            <v>20</v>
          </cell>
          <cell r="L28">
            <v>11</v>
          </cell>
          <cell r="M28">
            <v>12</v>
          </cell>
          <cell r="N28">
            <v>7</v>
          </cell>
          <cell r="O28">
            <v>5</v>
          </cell>
          <cell r="P28">
            <v>3</v>
          </cell>
          <cell r="Q28">
            <v>3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0.57999999999999996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0.04</v>
          </cell>
          <cell r="I40">
            <v>0.14000000000000001</v>
          </cell>
          <cell r="J40">
            <v>0.1</v>
          </cell>
          <cell r="K40">
            <v>0.08</v>
          </cell>
          <cell r="L40">
            <v>7.0000000000000007E-2</v>
          </cell>
          <cell r="M40">
            <v>0.05</v>
          </cell>
          <cell r="N40">
            <v>0.04</v>
          </cell>
          <cell r="O40">
            <v>0.03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</row>
        <row r="41">
          <cell r="C41">
            <v>0.43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0.04</v>
          </cell>
          <cell r="I41">
            <v>0.08</v>
          </cell>
          <cell r="J41">
            <v>0.09</v>
          </cell>
          <cell r="K41">
            <v>0.06</v>
          </cell>
          <cell r="L41">
            <v>0.05</v>
          </cell>
          <cell r="M41">
            <v>0.04</v>
          </cell>
          <cell r="N41">
            <v>0.02</v>
          </cell>
          <cell r="O41">
            <v>0.02</v>
          </cell>
          <cell r="P41">
            <v>0.02</v>
          </cell>
          <cell r="Q41">
            <v>0.01</v>
          </cell>
          <cell r="R41">
            <v>0</v>
          </cell>
          <cell r="S41">
            <v>0</v>
          </cell>
        </row>
        <row r="42">
          <cell r="C42">
            <v>0.49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0.05</v>
          </cell>
          <cell r="I42">
            <v>0.1</v>
          </cell>
          <cell r="J42">
            <v>0.08</v>
          </cell>
          <cell r="K42">
            <v>0.05</v>
          </cell>
          <cell r="L42">
            <v>0.05</v>
          </cell>
          <cell r="M42">
            <v>0.05</v>
          </cell>
          <cell r="N42">
            <v>0.03</v>
          </cell>
          <cell r="O42">
            <v>0.02</v>
          </cell>
          <cell r="P42">
            <v>0.02</v>
          </cell>
          <cell r="Q42">
            <v>0.01</v>
          </cell>
          <cell r="R42">
            <v>0</v>
          </cell>
          <cell r="S42">
            <v>0.01</v>
          </cell>
        </row>
        <row r="43">
          <cell r="C43">
            <v>0.47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0.04</v>
          </cell>
          <cell r="I43">
            <v>0.1</v>
          </cell>
          <cell r="J43">
            <v>0.09</v>
          </cell>
          <cell r="K43">
            <v>0.06</v>
          </cell>
          <cell r="L43">
            <v>0.05</v>
          </cell>
          <cell r="M43">
            <v>0.05</v>
          </cell>
          <cell r="N43">
            <v>0.04</v>
          </cell>
          <cell r="O43">
            <v>0.03</v>
          </cell>
          <cell r="P43">
            <v>0.02</v>
          </cell>
          <cell r="Q43">
            <v>0.01</v>
          </cell>
          <cell r="R43">
            <v>0</v>
          </cell>
          <cell r="S43">
            <v>0</v>
          </cell>
        </row>
        <row r="44">
          <cell r="C44">
            <v>0.44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0.04</v>
          </cell>
          <cell r="I44">
            <v>0.08</v>
          </cell>
          <cell r="J44">
            <v>0.09</v>
          </cell>
          <cell r="K44">
            <v>0.05</v>
          </cell>
          <cell r="L44">
            <v>0.05</v>
          </cell>
          <cell r="M44">
            <v>0.04</v>
          </cell>
          <cell r="N44">
            <v>0.03</v>
          </cell>
          <cell r="O44">
            <v>0.03</v>
          </cell>
          <cell r="P44">
            <v>0.02</v>
          </cell>
          <cell r="Q44">
            <v>0.01</v>
          </cell>
          <cell r="R44">
            <v>0</v>
          </cell>
          <cell r="S44">
            <v>0</v>
          </cell>
        </row>
        <row r="45">
          <cell r="C45">
            <v>0.46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0.04</v>
          </cell>
          <cell r="I45">
            <v>0.1</v>
          </cell>
          <cell r="J45">
            <v>0.08</v>
          </cell>
          <cell r="K45">
            <v>0.05</v>
          </cell>
          <cell r="L45">
            <v>0.04</v>
          </cell>
          <cell r="M45">
            <v>0.06</v>
          </cell>
          <cell r="N45">
            <v>0.04</v>
          </cell>
          <cell r="O45">
            <v>0.03</v>
          </cell>
          <cell r="P45">
            <v>0.01</v>
          </cell>
          <cell r="Q45">
            <v>0.01</v>
          </cell>
          <cell r="R45">
            <v>0.01</v>
          </cell>
          <cell r="S45">
            <v>0</v>
          </cell>
        </row>
        <row r="46">
          <cell r="C46">
            <v>0.49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0.03</v>
          </cell>
          <cell r="I46">
            <v>0.11</v>
          </cell>
          <cell r="J46">
            <v>0.08</v>
          </cell>
          <cell r="K46">
            <v>0.06</v>
          </cell>
          <cell r="L46">
            <v>0.05</v>
          </cell>
          <cell r="M46">
            <v>0.05</v>
          </cell>
          <cell r="N46">
            <v>0.04</v>
          </cell>
          <cell r="O46">
            <v>0.03</v>
          </cell>
          <cell r="P46">
            <v>0.02</v>
          </cell>
          <cell r="Q46">
            <v>0.01</v>
          </cell>
          <cell r="R46">
            <v>0</v>
          </cell>
          <cell r="S46">
            <v>0</v>
          </cell>
        </row>
        <row r="47">
          <cell r="C47">
            <v>0.46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0.03</v>
          </cell>
          <cell r="I47">
            <v>0.12</v>
          </cell>
          <cell r="J47">
            <v>7.0000000000000007E-2</v>
          </cell>
          <cell r="K47">
            <v>0.05</v>
          </cell>
          <cell r="L47">
            <v>0.05</v>
          </cell>
          <cell r="M47">
            <v>0.04</v>
          </cell>
          <cell r="N47">
            <v>0.04</v>
          </cell>
          <cell r="O47">
            <v>0.03</v>
          </cell>
          <cell r="P47">
            <v>0.02</v>
          </cell>
          <cell r="Q47">
            <v>0.01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0.31000000000000005</v>
          </cell>
          <cell r="I52">
            <v>0.83</v>
          </cell>
          <cell r="J52">
            <v>0.67999999999999994</v>
          </cell>
          <cell r="K52">
            <v>0.45999999999999996</v>
          </cell>
          <cell r="L52">
            <v>0.41</v>
          </cell>
          <cell r="M52">
            <v>0.38</v>
          </cell>
          <cell r="N52">
            <v>0.28000000000000003</v>
          </cell>
          <cell r="O52">
            <v>0.22</v>
          </cell>
          <cell r="P52">
            <v>0.14000000000000001</v>
          </cell>
          <cell r="Q52">
            <v>0.08</v>
          </cell>
          <cell r="R52">
            <v>0.02</v>
          </cell>
          <cell r="S52">
            <v>0.01</v>
          </cell>
        </row>
        <row r="57">
          <cell r="C57">
            <v>0.15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0.02</v>
          </cell>
          <cell r="I57">
            <v>0.06</v>
          </cell>
          <cell r="J57">
            <v>0.03</v>
          </cell>
          <cell r="K57">
            <v>0.01</v>
          </cell>
          <cell r="L57">
            <v>0.01</v>
          </cell>
          <cell r="M57">
            <v>0.01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0.04</v>
          </cell>
          <cell r="J58">
            <v>0.02</v>
          </cell>
          <cell r="K58">
            <v>0.02</v>
          </cell>
          <cell r="L58">
            <v>0.01</v>
          </cell>
          <cell r="M58">
            <v>0.01</v>
          </cell>
          <cell r="N58">
            <v>0.01</v>
          </cell>
          <cell r="O58">
            <v>0.01</v>
          </cell>
          <cell r="P58">
            <v>0.01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0.15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0.03</v>
          </cell>
          <cell r="I59">
            <v>0.03</v>
          </cell>
          <cell r="J59">
            <v>0.03</v>
          </cell>
          <cell r="K59">
            <v>0.02</v>
          </cell>
          <cell r="L59">
            <v>0.01</v>
          </cell>
          <cell r="M59">
            <v>0.01</v>
          </cell>
          <cell r="N59">
            <v>0.01</v>
          </cell>
          <cell r="O59">
            <v>0.01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0.04</v>
          </cell>
          <cell r="I60">
            <v>0.05</v>
          </cell>
          <cell r="J60">
            <v>0.03</v>
          </cell>
          <cell r="K60">
            <v>0.02</v>
          </cell>
          <cell r="L60">
            <v>0.01</v>
          </cell>
          <cell r="M60">
            <v>0.01</v>
          </cell>
          <cell r="N60">
            <v>0.01</v>
          </cell>
          <cell r="O60">
            <v>0.01</v>
          </cell>
          <cell r="P60">
            <v>0.01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0.04</v>
          </cell>
          <cell r="I61">
            <v>0.05</v>
          </cell>
          <cell r="J61">
            <v>0.03</v>
          </cell>
          <cell r="K61">
            <v>0.01</v>
          </cell>
          <cell r="L61">
            <v>0.01</v>
          </cell>
          <cell r="M61">
            <v>0.01</v>
          </cell>
          <cell r="N61">
            <v>0.01</v>
          </cell>
          <cell r="O61">
            <v>0.01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0.04</v>
          </cell>
          <cell r="I62">
            <v>0.06</v>
          </cell>
          <cell r="J62">
            <v>0.02</v>
          </cell>
          <cell r="K62">
            <v>0.01</v>
          </cell>
          <cell r="L62">
            <v>0.01</v>
          </cell>
          <cell r="M62">
            <v>0.01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0.18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0.04</v>
          </cell>
          <cell r="I63">
            <v>0.05</v>
          </cell>
          <cell r="J63">
            <v>0.04</v>
          </cell>
          <cell r="K63">
            <v>0.02</v>
          </cell>
          <cell r="L63">
            <v>0.01</v>
          </cell>
          <cell r="M63">
            <v>0.01</v>
          </cell>
          <cell r="N63">
            <v>0.01</v>
          </cell>
          <cell r="O63">
            <v>0.01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0.17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0.03</v>
          </cell>
          <cell r="I64">
            <v>0.05</v>
          </cell>
          <cell r="J64">
            <v>0.03</v>
          </cell>
          <cell r="K64">
            <v>0.02</v>
          </cell>
          <cell r="L64">
            <v>0.01</v>
          </cell>
          <cell r="M64">
            <v>0.01</v>
          </cell>
          <cell r="N64">
            <v>0.01</v>
          </cell>
          <cell r="O64">
            <v>0.01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0.26</v>
          </cell>
          <cell r="I69">
            <v>0.38999999999999996</v>
          </cell>
          <cell r="J69">
            <v>0.23</v>
          </cell>
          <cell r="K69">
            <v>0.13</v>
          </cell>
          <cell r="L69">
            <v>0.08</v>
          </cell>
          <cell r="M69">
            <v>0.08</v>
          </cell>
          <cell r="N69">
            <v>6.0000000000000005E-2</v>
          </cell>
          <cell r="O69">
            <v>6.0000000000000005E-2</v>
          </cell>
          <cell r="P69">
            <v>0.02</v>
          </cell>
          <cell r="Q69">
            <v>0</v>
          </cell>
          <cell r="R69">
            <v>0</v>
          </cell>
          <cell r="S69">
            <v>0</v>
          </cell>
        </row>
        <row r="74">
          <cell r="C74">
            <v>0.74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7.0000000000000007E-2</v>
          </cell>
          <cell r="I74">
            <v>0.2</v>
          </cell>
          <cell r="J74">
            <v>0.13</v>
          </cell>
          <cell r="K74">
            <v>0.09</v>
          </cell>
          <cell r="L74">
            <v>0.08</v>
          </cell>
          <cell r="M74">
            <v>0.05</v>
          </cell>
          <cell r="N74">
            <v>0.04</v>
          </cell>
          <cell r="O74">
            <v>0.03</v>
          </cell>
          <cell r="P74">
            <v>0.01</v>
          </cell>
          <cell r="Q74">
            <v>0.01</v>
          </cell>
          <cell r="R74">
            <v>0.01</v>
          </cell>
          <cell r="S74">
            <v>0</v>
          </cell>
        </row>
        <row r="75">
          <cell r="C75">
            <v>0.57999999999999996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0.06</v>
          </cell>
          <cell r="I75">
            <v>0.13</v>
          </cell>
          <cell r="J75">
            <v>0.11</v>
          </cell>
          <cell r="K75">
            <v>7.0000000000000007E-2</v>
          </cell>
          <cell r="L75">
            <v>0.06</v>
          </cell>
          <cell r="M75">
            <v>0.05</v>
          </cell>
          <cell r="N75">
            <v>0.03</v>
          </cell>
          <cell r="O75">
            <v>0.02</v>
          </cell>
          <cell r="P75">
            <v>0.03</v>
          </cell>
          <cell r="Q75">
            <v>0.01</v>
          </cell>
          <cell r="R75">
            <v>0.01</v>
          </cell>
          <cell r="S75">
            <v>0</v>
          </cell>
        </row>
        <row r="76">
          <cell r="C76">
            <v>0.64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7.0000000000000007E-2</v>
          </cell>
          <cell r="I76">
            <v>0.14000000000000001</v>
          </cell>
          <cell r="J76">
            <v>0.11</v>
          </cell>
          <cell r="K76">
            <v>7.0000000000000007E-2</v>
          </cell>
          <cell r="L76">
            <v>7.0000000000000007E-2</v>
          </cell>
          <cell r="M76">
            <v>0.06</v>
          </cell>
          <cell r="N76">
            <v>0.04</v>
          </cell>
          <cell r="O76">
            <v>0.03</v>
          </cell>
          <cell r="P76">
            <v>0.02</v>
          </cell>
          <cell r="Q76">
            <v>0.01</v>
          </cell>
          <cell r="R76">
            <v>0</v>
          </cell>
          <cell r="S76">
            <v>0.01</v>
          </cell>
        </row>
        <row r="77">
          <cell r="C77">
            <v>0.65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0.08</v>
          </cell>
          <cell r="I77">
            <v>0.15</v>
          </cell>
          <cell r="J77">
            <v>0.11</v>
          </cell>
          <cell r="K77">
            <v>7.0000000000000007E-2</v>
          </cell>
          <cell r="L77">
            <v>0.05</v>
          </cell>
          <cell r="M77">
            <v>0.06</v>
          </cell>
          <cell r="N77">
            <v>0.04</v>
          </cell>
          <cell r="O77">
            <v>0.04</v>
          </cell>
          <cell r="P77">
            <v>0.02</v>
          </cell>
          <cell r="Q77">
            <v>0.01</v>
          </cell>
          <cell r="R77">
            <v>0</v>
          </cell>
          <cell r="S77">
            <v>0</v>
          </cell>
        </row>
        <row r="78">
          <cell r="C78">
            <v>0.61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7.0000000000000007E-2</v>
          </cell>
          <cell r="I78">
            <v>0.13</v>
          </cell>
          <cell r="J78">
            <v>0.12</v>
          </cell>
          <cell r="K78">
            <v>0.06</v>
          </cell>
          <cell r="L78">
            <v>0.06</v>
          </cell>
          <cell r="M78">
            <v>0.05</v>
          </cell>
          <cell r="N78">
            <v>0.03</v>
          </cell>
          <cell r="O78">
            <v>0.04</v>
          </cell>
          <cell r="P78">
            <v>0.02</v>
          </cell>
          <cell r="Q78">
            <v>0.01</v>
          </cell>
          <cell r="R78">
            <v>0</v>
          </cell>
          <cell r="S78">
            <v>0</v>
          </cell>
        </row>
        <row r="79">
          <cell r="C79">
            <v>0.63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7.0000000000000007E-2</v>
          </cell>
          <cell r="I79">
            <v>0.16</v>
          </cell>
          <cell r="J79">
            <v>0.1</v>
          </cell>
          <cell r="K79">
            <v>7.0000000000000007E-2</v>
          </cell>
          <cell r="L79">
            <v>0.05</v>
          </cell>
          <cell r="M79">
            <v>7.0000000000000007E-2</v>
          </cell>
          <cell r="N79">
            <v>0.04</v>
          </cell>
          <cell r="O79">
            <v>0.03</v>
          </cell>
          <cell r="P79">
            <v>0.02</v>
          </cell>
          <cell r="Q79">
            <v>0.01</v>
          </cell>
          <cell r="R79">
            <v>0.01</v>
          </cell>
          <cell r="S79">
            <v>0</v>
          </cell>
        </row>
        <row r="80">
          <cell r="C80">
            <v>0.67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7.0000000000000007E-2</v>
          </cell>
          <cell r="I80">
            <v>0.16</v>
          </cell>
          <cell r="J80">
            <v>0.12</v>
          </cell>
          <cell r="K80">
            <v>7.0000000000000007E-2</v>
          </cell>
          <cell r="L80">
            <v>0.06</v>
          </cell>
          <cell r="M80">
            <v>0.06</v>
          </cell>
          <cell r="N80">
            <v>0.05</v>
          </cell>
          <cell r="O80">
            <v>0.04</v>
          </cell>
          <cell r="P80">
            <v>0.02</v>
          </cell>
          <cell r="Q80">
            <v>0.01</v>
          </cell>
          <cell r="R80">
            <v>0</v>
          </cell>
          <cell r="S80">
            <v>0</v>
          </cell>
        </row>
        <row r="81">
          <cell r="C81">
            <v>0.63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7.0000000000000007E-2</v>
          </cell>
          <cell r="I81">
            <v>0.17</v>
          </cell>
          <cell r="J81">
            <v>0.09</v>
          </cell>
          <cell r="K81">
            <v>7.0000000000000007E-2</v>
          </cell>
          <cell r="L81">
            <v>0.06</v>
          </cell>
          <cell r="M81">
            <v>0.05</v>
          </cell>
          <cell r="N81">
            <v>0.05</v>
          </cell>
          <cell r="O81">
            <v>0.03</v>
          </cell>
          <cell r="P81">
            <v>0.02</v>
          </cell>
          <cell r="Q81">
            <v>0.01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0.56000000000000005</v>
          </cell>
          <cell r="I86">
            <v>1.24</v>
          </cell>
          <cell r="J86">
            <v>0.8899999999999999</v>
          </cell>
          <cell r="K86">
            <v>0.57000000000000006</v>
          </cell>
          <cell r="L86">
            <v>0.49</v>
          </cell>
          <cell r="M86">
            <v>0.45</v>
          </cell>
          <cell r="N86">
            <v>0.32</v>
          </cell>
          <cell r="O86">
            <v>0.26</v>
          </cell>
          <cell r="P86">
            <v>0.16</v>
          </cell>
          <cell r="Q86">
            <v>0.08</v>
          </cell>
          <cell r="R86">
            <v>0.03</v>
          </cell>
          <cell r="S86">
            <v>0.01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ﾒﾁｼﾘﾝ"/>
      <sheetName val="ペニ"/>
      <sheetName val="薬耐"/>
      <sheetName val="薬アシネ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38">
          <cell r="D38">
            <v>0</v>
          </cell>
          <cell r="E38">
            <v>2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2</v>
          </cell>
          <cell r="M38">
            <v>3</v>
          </cell>
          <cell r="N38">
            <v>1</v>
          </cell>
          <cell r="O38">
            <v>1</v>
          </cell>
          <cell r="P38">
            <v>1</v>
          </cell>
          <cell r="Q38">
            <v>2</v>
          </cell>
          <cell r="R38">
            <v>1</v>
          </cell>
          <cell r="S38">
            <v>13</v>
          </cell>
        </row>
        <row r="39">
          <cell r="D39">
            <v>0</v>
          </cell>
          <cell r="E39">
            <v>0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0</v>
          </cell>
          <cell r="M39">
            <v>1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5</v>
          </cell>
          <cell r="S39">
            <v>17</v>
          </cell>
        </row>
        <row r="40">
          <cell r="D40">
            <v>0</v>
          </cell>
          <cell r="E40">
            <v>1</v>
          </cell>
          <cell r="F40">
            <v>0</v>
          </cell>
          <cell r="G40">
            <v>1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2</v>
          </cell>
          <cell r="N40">
            <v>1</v>
          </cell>
          <cell r="O40">
            <v>2</v>
          </cell>
          <cell r="P40">
            <v>2</v>
          </cell>
          <cell r="Q40">
            <v>1</v>
          </cell>
          <cell r="R40">
            <v>1</v>
          </cell>
          <cell r="S40">
            <v>8</v>
          </cell>
        </row>
        <row r="41"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0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2</v>
          </cell>
          <cell r="N41">
            <v>0</v>
          </cell>
          <cell r="O41">
            <v>2</v>
          </cell>
          <cell r="P41">
            <v>0</v>
          </cell>
          <cell r="Q41">
            <v>1</v>
          </cell>
          <cell r="R41">
            <v>2</v>
          </cell>
          <cell r="S41">
            <v>11</v>
          </cell>
        </row>
        <row r="42">
          <cell r="D42">
            <v>0</v>
          </cell>
          <cell r="E42">
            <v>0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0</v>
          </cell>
          <cell r="P42">
            <v>0</v>
          </cell>
          <cell r="Q42">
            <v>0</v>
          </cell>
          <cell r="R42">
            <v>3</v>
          </cell>
          <cell r="S42">
            <v>9</v>
          </cell>
        </row>
        <row r="43">
          <cell r="D43">
            <v>0</v>
          </cell>
          <cell r="E43">
            <v>2</v>
          </cell>
          <cell r="F43">
            <v>0</v>
          </cell>
          <cell r="G43">
            <v>2</v>
          </cell>
          <cell r="H43">
            <v>0</v>
          </cell>
          <cell r="I43">
            <v>2</v>
          </cell>
          <cell r="J43">
            <v>0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  <cell r="P43">
            <v>1</v>
          </cell>
          <cell r="Q43">
            <v>2</v>
          </cell>
          <cell r="R43">
            <v>5</v>
          </cell>
          <cell r="S43">
            <v>18</v>
          </cell>
        </row>
        <row r="44">
          <cell r="D44">
            <v>1</v>
          </cell>
          <cell r="E44">
            <v>3</v>
          </cell>
          <cell r="F44">
            <v>1</v>
          </cell>
          <cell r="G44">
            <v>0</v>
          </cell>
          <cell r="H44">
            <v>1</v>
          </cell>
          <cell r="I44">
            <v>0</v>
          </cell>
          <cell r="J44">
            <v>1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2</v>
          </cell>
          <cell r="R44">
            <v>2</v>
          </cell>
          <cell r="S44">
            <v>11</v>
          </cell>
        </row>
        <row r="45">
          <cell r="D45">
            <v>0</v>
          </cell>
          <cell r="E45">
            <v>0</v>
          </cell>
          <cell r="F45">
            <v>2</v>
          </cell>
          <cell r="G45">
            <v>0</v>
          </cell>
          <cell r="H45">
            <v>1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4</v>
          </cell>
          <cell r="S45">
            <v>10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4.1399999999999997</v>
          </cell>
          <cell r="D90">
            <v>0</v>
          </cell>
          <cell r="E90">
            <v>0.28999999999999998</v>
          </cell>
          <cell r="F90">
            <v>0.28999999999999998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0.14000000000000001</v>
          </cell>
          <cell r="L90">
            <v>0.28999999999999998</v>
          </cell>
          <cell r="M90">
            <v>0.43</v>
          </cell>
          <cell r="N90">
            <v>0.14000000000000001</v>
          </cell>
          <cell r="O90">
            <v>0.14000000000000001</v>
          </cell>
          <cell r="P90">
            <v>0.14000000000000001</v>
          </cell>
          <cell r="Q90">
            <v>0.28999999999999998</v>
          </cell>
          <cell r="R90">
            <v>0.14000000000000001</v>
          </cell>
          <cell r="S90">
            <v>1.86</v>
          </cell>
        </row>
        <row r="91">
          <cell r="C91">
            <v>4.29</v>
          </cell>
          <cell r="D91">
            <v>0</v>
          </cell>
          <cell r="E91">
            <v>0</v>
          </cell>
          <cell r="F91">
            <v>0.14000000000000001</v>
          </cell>
          <cell r="G91">
            <v>0.14000000000000001</v>
          </cell>
          <cell r="H91">
            <v>0.14000000000000001</v>
          </cell>
          <cell r="I91">
            <v>0.14000000000000001</v>
          </cell>
          <cell r="J91">
            <v>0.14000000000000001</v>
          </cell>
          <cell r="K91">
            <v>0.14000000000000001</v>
          </cell>
          <cell r="L91">
            <v>0</v>
          </cell>
          <cell r="M91">
            <v>0.14000000000000001</v>
          </cell>
          <cell r="N91">
            <v>0</v>
          </cell>
          <cell r="O91">
            <v>0</v>
          </cell>
          <cell r="P91">
            <v>0</v>
          </cell>
          <cell r="Q91">
            <v>0.14000000000000001</v>
          </cell>
          <cell r="R91">
            <v>0.71</v>
          </cell>
          <cell r="S91">
            <v>2.4300000000000002</v>
          </cell>
        </row>
        <row r="92">
          <cell r="C92">
            <v>2.86</v>
          </cell>
          <cell r="D92">
            <v>0</v>
          </cell>
          <cell r="E92">
            <v>0.14000000000000001</v>
          </cell>
          <cell r="F92">
            <v>0</v>
          </cell>
          <cell r="G92">
            <v>0.14000000000000001</v>
          </cell>
          <cell r="H92">
            <v>0.14000000000000001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0.28999999999999998</v>
          </cell>
          <cell r="N92">
            <v>0.14000000000000001</v>
          </cell>
          <cell r="O92">
            <v>0.28999999999999998</v>
          </cell>
          <cell r="P92">
            <v>0.28999999999999998</v>
          </cell>
          <cell r="Q92">
            <v>0.14000000000000001</v>
          </cell>
          <cell r="R92">
            <v>0.14000000000000001</v>
          </cell>
          <cell r="S92">
            <v>1.1399999999999999</v>
          </cell>
        </row>
        <row r="93">
          <cell r="C93">
            <v>3</v>
          </cell>
          <cell r="D93">
            <v>0</v>
          </cell>
          <cell r="E93">
            <v>0</v>
          </cell>
          <cell r="F93">
            <v>0.14000000000000001</v>
          </cell>
          <cell r="G93">
            <v>0.14000000000000001</v>
          </cell>
          <cell r="H93">
            <v>0</v>
          </cell>
          <cell r="I93">
            <v>0</v>
          </cell>
          <cell r="J93">
            <v>0</v>
          </cell>
          <cell r="K93">
            <v>0.14000000000000001</v>
          </cell>
          <cell r="L93">
            <v>0</v>
          </cell>
          <cell r="M93">
            <v>0.28999999999999998</v>
          </cell>
          <cell r="N93">
            <v>0</v>
          </cell>
          <cell r="O93">
            <v>0.28999999999999998</v>
          </cell>
          <cell r="P93">
            <v>0</v>
          </cell>
          <cell r="Q93">
            <v>0.14000000000000001</v>
          </cell>
          <cell r="R93">
            <v>0.28999999999999998</v>
          </cell>
          <cell r="S93">
            <v>1.57</v>
          </cell>
        </row>
        <row r="94">
          <cell r="C94">
            <v>2.4300000000000002</v>
          </cell>
          <cell r="D94">
            <v>0</v>
          </cell>
          <cell r="E94">
            <v>0</v>
          </cell>
          <cell r="F94">
            <v>0.14000000000000001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0.14000000000000001</v>
          </cell>
          <cell r="L94">
            <v>0.14000000000000001</v>
          </cell>
          <cell r="M94">
            <v>0.14000000000000001</v>
          </cell>
          <cell r="N94">
            <v>0.14000000000000001</v>
          </cell>
          <cell r="O94">
            <v>0</v>
          </cell>
          <cell r="P94">
            <v>0</v>
          </cell>
          <cell r="Q94">
            <v>0</v>
          </cell>
          <cell r="R94">
            <v>0.43</v>
          </cell>
          <cell r="S94">
            <v>1.29</v>
          </cell>
        </row>
        <row r="95">
          <cell r="C95">
            <v>5.29</v>
          </cell>
          <cell r="D95">
            <v>0</v>
          </cell>
          <cell r="E95">
            <v>0.28999999999999998</v>
          </cell>
          <cell r="F95">
            <v>0</v>
          </cell>
          <cell r="G95">
            <v>0.28999999999999998</v>
          </cell>
          <cell r="H95">
            <v>0</v>
          </cell>
          <cell r="I95">
            <v>0.28999999999999998</v>
          </cell>
          <cell r="J95">
            <v>0</v>
          </cell>
          <cell r="K95">
            <v>0.14000000000000001</v>
          </cell>
          <cell r="L95">
            <v>0.14000000000000001</v>
          </cell>
          <cell r="M95">
            <v>0.14000000000000001</v>
          </cell>
          <cell r="N95">
            <v>0.14000000000000001</v>
          </cell>
          <cell r="O95">
            <v>0.14000000000000001</v>
          </cell>
          <cell r="P95">
            <v>0.14000000000000001</v>
          </cell>
          <cell r="Q95">
            <v>0.28999999999999998</v>
          </cell>
          <cell r="R95">
            <v>0.71</v>
          </cell>
          <cell r="S95">
            <v>2.57</v>
          </cell>
        </row>
        <row r="96">
          <cell r="C96">
            <v>3.29</v>
          </cell>
          <cell r="D96">
            <v>0.14000000000000001</v>
          </cell>
          <cell r="E96">
            <v>0.43</v>
          </cell>
          <cell r="F96">
            <v>0.14000000000000001</v>
          </cell>
          <cell r="G96">
            <v>0</v>
          </cell>
          <cell r="H96">
            <v>0.14000000000000001</v>
          </cell>
          <cell r="I96">
            <v>0</v>
          </cell>
          <cell r="J96">
            <v>0.14000000000000001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0.14000000000000001</v>
          </cell>
          <cell r="P96">
            <v>0</v>
          </cell>
          <cell r="Q96">
            <v>0.28999999999999998</v>
          </cell>
          <cell r="R96">
            <v>0.28999999999999998</v>
          </cell>
          <cell r="S96">
            <v>1.57</v>
          </cell>
        </row>
        <row r="97">
          <cell r="C97">
            <v>2.57</v>
          </cell>
          <cell r="D97">
            <v>0</v>
          </cell>
          <cell r="E97">
            <v>0</v>
          </cell>
          <cell r="F97">
            <v>0.28999999999999998</v>
          </cell>
          <cell r="G97">
            <v>0</v>
          </cell>
          <cell r="H97">
            <v>0.14000000000000001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0.14000000000000001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0.56999999999999995</v>
          </cell>
          <cell r="S97">
            <v>1.43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D102">
            <v>0.14000000000000001</v>
          </cell>
          <cell r="E102">
            <v>1.1499999999999999</v>
          </cell>
          <cell r="F102">
            <v>1.1400000000000001</v>
          </cell>
          <cell r="G102">
            <v>0.71</v>
          </cell>
          <cell r="H102">
            <v>0.56000000000000005</v>
          </cell>
          <cell r="I102">
            <v>0.43</v>
          </cell>
          <cell r="J102">
            <v>0.28000000000000003</v>
          </cell>
          <cell r="K102">
            <v>0.70000000000000007</v>
          </cell>
          <cell r="L102">
            <v>0.57000000000000006</v>
          </cell>
          <cell r="M102">
            <v>1.5700000000000003</v>
          </cell>
          <cell r="N102">
            <v>0.56000000000000005</v>
          </cell>
          <cell r="O102">
            <v>1</v>
          </cell>
          <cell r="P102">
            <v>0.57000000000000006</v>
          </cell>
          <cell r="Q102">
            <v>1.29</v>
          </cell>
          <cell r="R102">
            <v>3.28</v>
          </cell>
          <cell r="S102">
            <v>13.86</v>
          </cell>
        </row>
      </sheetData>
      <sheetData sheetId="1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</v>
          </cell>
          <cell r="S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2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0</v>
          </cell>
          <cell r="M44">
            <v>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</v>
          </cell>
          <cell r="S44">
            <v>1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0.14000000000000001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0.14000000000000001</v>
          </cell>
          <cell r="S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0.43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0.14000000000000001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0.28999999999999998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0.71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0.14000000000000001</v>
          </cell>
          <cell r="L96">
            <v>0</v>
          </cell>
          <cell r="M96">
            <v>0.28999999999999998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0.14000000000000001</v>
          </cell>
          <cell r="S96">
            <v>0.14000000000000001</v>
          </cell>
        </row>
        <row r="97">
          <cell r="C97">
            <v>0.14000000000000001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0.14000000000000001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2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</row>
        <row r="43"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</row>
        <row r="44"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</row>
        <row r="45"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</row>
        <row r="46"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</row>
        <row r="47"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</row>
        <row r="48"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</row>
        <row r="49"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 t="str">
            <v>-</v>
          </cell>
          <cell r="D94" t="str">
            <v>-</v>
          </cell>
          <cell r="E94" t="str">
            <v>-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 t="str">
            <v>-</v>
          </cell>
          <cell r="S94" t="str">
            <v>-</v>
          </cell>
        </row>
        <row r="95">
          <cell r="C95" t="str">
            <v>-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</row>
        <row r="96">
          <cell r="C96" t="str">
            <v>-</v>
          </cell>
          <cell r="D96" t="str">
            <v>-</v>
          </cell>
          <cell r="E96" t="str">
            <v>-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</row>
        <row r="97">
          <cell r="C97" t="str">
            <v>-</v>
          </cell>
          <cell r="D97" t="str">
            <v>-</v>
          </cell>
          <cell r="E97" t="str">
            <v>-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</row>
        <row r="98">
          <cell r="C98" t="str">
            <v>-</v>
          </cell>
          <cell r="D98" t="str">
            <v>-</v>
          </cell>
          <cell r="E98" t="str">
            <v>-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</row>
        <row r="99">
          <cell r="C99" t="str">
            <v>-</v>
          </cell>
          <cell r="D99" t="str">
            <v>-</v>
          </cell>
          <cell r="E99" t="str">
            <v>-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-</v>
          </cell>
          <cell r="S99" t="str">
            <v>-</v>
          </cell>
        </row>
        <row r="100">
          <cell r="C100" t="str">
            <v>-</v>
          </cell>
          <cell r="D100" t="str">
            <v>-</v>
          </cell>
          <cell r="E100" t="str">
            <v>-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 t="str">
            <v>-</v>
          </cell>
          <cell r="S100" t="str">
            <v>-</v>
          </cell>
        </row>
        <row r="101">
          <cell r="C101" t="str">
            <v>-</v>
          </cell>
          <cell r="D101" t="str">
            <v>-</v>
          </cell>
          <cell r="E101" t="str">
            <v>-</v>
          </cell>
          <cell r="F101" t="str">
            <v>-</v>
          </cell>
          <cell r="G101" t="str">
            <v>-</v>
          </cell>
          <cell r="H101" t="str">
            <v>-</v>
          </cell>
          <cell r="I101" t="str">
            <v>-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ﾒﾁｼﾘﾝ"/>
      <sheetName val="ペニ"/>
      <sheetName val="薬耐"/>
      <sheetName val="薬アシネ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38">
          <cell r="D38">
            <v>35</v>
          </cell>
          <cell r="E38">
            <v>24</v>
          </cell>
          <cell r="F38">
            <v>18</v>
          </cell>
          <cell r="G38">
            <v>8</v>
          </cell>
          <cell r="H38">
            <v>14</v>
          </cell>
          <cell r="I38">
            <v>6</v>
          </cell>
          <cell r="J38">
            <v>9</v>
          </cell>
          <cell r="K38">
            <v>15</v>
          </cell>
          <cell r="L38">
            <v>19</v>
          </cell>
          <cell r="M38">
            <v>24</v>
          </cell>
          <cell r="N38">
            <v>19</v>
          </cell>
          <cell r="O38">
            <v>40</v>
          </cell>
          <cell r="P38">
            <v>40</v>
          </cell>
          <cell r="Q38">
            <v>53</v>
          </cell>
          <cell r="R38">
            <v>72</v>
          </cell>
          <cell r="S38">
            <v>950</v>
          </cell>
        </row>
        <row r="39">
          <cell r="D39">
            <v>26</v>
          </cell>
          <cell r="E39">
            <v>16</v>
          </cell>
          <cell r="F39">
            <v>23</v>
          </cell>
          <cell r="G39">
            <v>7</v>
          </cell>
          <cell r="H39">
            <v>15</v>
          </cell>
          <cell r="I39">
            <v>6</v>
          </cell>
          <cell r="J39">
            <v>11</v>
          </cell>
          <cell r="K39">
            <v>11</v>
          </cell>
          <cell r="L39">
            <v>15</v>
          </cell>
          <cell r="M39">
            <v>19</v>
          </cell>
          <cell r="N39">
            <v>23</v>
          </cell>
          <cell r="O39">
            <v>34</v>
          </cell>
          <cell r="P39">
            <v>41</v>
          </cell>
          <cell r="Q39">
            <v>63</v>
          </cell>
          <cell r="R39">
            <v>95</v>
          </cell>
          <cell r="S39">
            <v>885</v>
          </cell>
        </row>
        <row r="40">
          <cell r="D40">
            <v>23</v>
          </cell>
          <cell r="E40">
            <v>19</v>
          </cell>
          <cell r="F40">
            <v>9</v>
          </cell>
          <cell r="G40">
            <v>10</v>
          </cell>
          <cell r="H40">
            <v>11</v>
          </cell>
          <cell r="I40">
            <v>10</v>
          </cell>
          <cell r="J40">
            <v>14</v>
          </cell>
          <cell r="K40">
            <v>10</v>
          </cell>
          <cell r="L40">
            <v>22</v>
          </cell>
          <cell r="M40">
            <v>24</v>
          </cell>
          <cell r="N40">
            <v>26</v>
          </cell>
          <cell r="O40">
            <v>36</v>
          </cell>
          <cell r="P40">
            <v>43</v>
          </cell>
          <cell r="Q40">
            <v>41</v>
          </cell>
          <cell r="R40">
            <v>93</v>
          </cell>
          <cell r="S40">
            <v>850</v>
          </cell>
        </row>
        <row r="41">
          <cell r="D41">
            <v>30</v>
          </cell>
          <cell r="E41">
            <v>10</v>
          </cell>
          <cell r="F41">
            <v>15</v>
          </cell>
          <cell r="G41">
            <v>7</v>
          </cell>
          <cell r="H41">
            <v>8</v>
          </cell>
          <cell r="I41">
            <v>8</v>
          </cell>
          <cell r="J41">
            <v>5</v>
          </cell>
          <cell r="K41">
            <v>13</v>
          </cell>
          <cell r="L41">
            <v>15</v>
          </cell>
          <cell r="M41">
            <v>15</v>
          </cell>
          <cell r="N41">
            <v>13</v>
          </cell>
          <cell r="O41">
            <v>33</v>
          </cell>
          <cell r="P41">
            <v>38</v>
          </cell>
          <cell r="Q41">
            <v>51</v>
          </cell>
          <cell r="R41">
            <v>74</v>
          </cell>
          <cell r="S41">
            <v>797</v>
          </cell>
        </row>
        <row r="42">
          <cell r="D42">
            <v>25</v>
          </cell>
          <cell r="E42">
            <v>21</v>
          </cell>
          <cell r="F42">
            <v>17</v>
          </cell>
          <cell r="G42">
            <v>13</v>
          </cell>
          <cell r="H42">
            <v>4</v>
          </cell>
          <cell r="I42">
            <v>12</v>
          </cell>
          <cell r="J42">
            <v>12</v>
          </cell>
          <cell r="K42">
            <v>15</v>
          </cell>
          <cell r="L42">
            <v>12</v>
          </cell>
          <cell r="M42">
            <v>19</v>
          </cell>
          <cell r="N42">
            <v>18</v>
          </cell>
          <cell r="O42">
            <v>36</v>
          </cell>
          <cell r="P42">
            <v>38</v>
          </cell>
          <cell r="Q42">
            <v>46</v>
          </cell>
          <cell r="R42">
            <v>79</v>
          </cell>
          <cell r="S42">
            <v>855</v>
          </cell>
        </row>
        <row r="43">
          <cell r="D43">
            <v>35</v>
          </cell>
          <cell r="E43">
            <v>20</v>
          </cell>
          <cell r="F43">
            <v>20</v>
          </cell>
          <cell r="G43">
            <v>8</v>
          </cell>
          <cell r="H43">
            <v>9</v>
          </cell>
          <cell r="I43">
            <v>15</v>
          </cell>
          <cell r="J43">
            <v>12</v>
          </cell>
          <cell r="K43">
            <v>15</v>
          </cell>
          <cell r="L43">
            <v>19</v>
          </cell>
          <cell r="M43">
            <v>14</v>
          </cell>
          <cell r="N43">
            <v>31</v>
          </cell>
          <cell r="O43">
            <v>30</v>
          </cell>
          <cell r="P43">
            <v>41</v>
          </cell>
          <cell r="Q43">
            <v>58</v>
          </cell>
          <cell r="R43">
            <v>81</v>
          </cell>
          <cell r="S43">
            <v>859</v>
          </cell>
        </row>
        <row r="44">
          <cell r="D44">
            <v>45</v>
          </cell>
          <cell r="E44">
            <v>26</v>
          </cell>
          <cell r="F44">
            <v>19</v>
          </cell>
          <cell r="G44">
            <v>13</v>
          </cell>
          <cell r="H44">
            <v>11</v>
          </cell>
          <cell r="I44">
            <v>5</v>
          </cell>
          <cell r="J44">
            <v>14</v>
          </cell>
          <cell r="K44">
            <v>14</v>
          </cell>
          <cell r="L44">
            <v>20</v>
          </cell>
          <cell r="M44">
            <v>20</v>
          </cell>
          <cell r="N44">
            <v>24</v>
          </cell>
          <cell r="O44">
            <v>29</v>
          </cell>
          <cell r="P44">
            <v>57</v>
          </cell>
          <cell r="Q44">
            <v>53</v>
          </cell>
          <cell r="R44">
            <v>75</v>
          </cell>
          <cell r="S44">
            <v>846</v>
          </cell>
        </row>
        <row r="45">
          <cell r="D45">
            <v>31</v>
          </cell>
          <cell r="E45">
            <v>23</v>
          </cell>
          <cell r="F45">
            <v>26</v>
          </cell>
          <cell r="G45">
            <v>19</v>
          </cell>
          <cell r="H45">
            <v>13</v>
          </cell>
          <cell r="I45">
            <v>8</v>
          </cell>
          <cell r="J45">
            <v>12</v>
          </cell>
          <cell r="K45">
            <v>20</v>
          </cell>
          <cell r="L45">
            <v>17</v>
          </cell>
          <cell r="M45">
            <v>23</v>
          </cell>
          <cell r="N45">
            <v>21</v>
          </cell>
          <cell r="O45">
            <v>44</v>
          </cell>
          <cell r="P45">
            <v>41</v>
          </cell>
          <cell r="Q45">
            <v>63</v>
          </cell>
          <cell r="R45">
            <v>92</v>
          </cell>
          <cell r="S45">
            <v>785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2.83</v>
          </cell>
          <cell r="D90">
            <v>7.0000000000000007E-2</v>
          </cell>
          <cell r="E90">
            <v>0.05</v>
          </cell>
          <cell r="F90">
            <v>0.04</v>
          </cell>
          <cell r="G90">
            <v>0.02</v>
          </cell>
          <cell r="H90">
            <v>0.03</v>
          </cell>
          <cell r="I90">
            <v>0.01</v>
          </cell>
          <cell r="J90">
            <v>0.02</v>
          </cell>
          <cell r="K90">
            <v>0.03</v>
          </cell>
          <cell r="L90">
            <v>0.04</v>
          </cell>
          <cell r="M90">
            <v>0.05</v>
          </cell>
          <cell r="N90">
            <v>0.04</v>
          </cell>
          <cell r="O90">
            <v>0.08</v>
          </cell>
          <cell r="P90">
            <v>0.08</v>
          </cell>
          <cell r="Q90">
            <v>0.11</v>
          </cell>
          <cell r="R90">
            <v>0.15</v>
          </cell>
          <cell r="S90">
            <v>2</v>
          </cell>
        </row>
        <row r="91">
          <cell r="C91">
            <v>2.68</v>
          </cell>
          <cell r="D91">
            <v>0.05</v>
          </cell>
          <cell r="E91">
            <v>0.03</v>
          </cell>
          <cell r="F91">
            <v>0.05</v>
          </cell>
          <cell r="G91">
            <v>0.01</v>
          </cell>
          <cell r="H91">
            <v>0.03</v>
          </cell>
          <cell r="I91">
            <v>0.01</v>
          </cell>
          <cell r="J91">
            <v>0.02</v>
          </cell>
          <cell r="K91">
            <v>0.02</v>
          </cell>
          <cell r="L91">
            <v>0.03</v>
          </cell>
          <cell r="M91">
            <v>0.04</v>
          </cell>
          <cell r="N91">
            <v>0.05</v>
          </cell>
          <cell r="O91">
            <v>7.0000000000000007E-2</v>
          </cell>
          <cell r="P91">
            <v>0.09</v>
          </cell>
          <cell r="Q91">
            <v>0.13</v>
          </cell>
          <cell r="R91">
            <v>0.2</v>
          </cell>
          <cell r="S91">
            <v>1.84</v>
          </cell>
        </row>
        <row r="92">
          <cell r="C92">
            <v>2.6</v>
          </cell>
          <cell r="D92">
            <v>0.05</v>
          </cell>
          <cell r="E92">
            <v>0.04</v>
          </cell>
          <cell r="F92">
            <v>0.02</v>
          </cell>
          <cell r="G92">
            <v>0.02</v>
          </cell>
          <cell r="H92">
            <v>0.02</v>
          </cell>
          <cell r="I92">
            <v>0.02</v>
          </cell>
          <cell r="J92">
            <v>0.03</v>
          </cell>
          <cell r="K92">
            <v>0.02</v>
          </cell>
          <cell r="L92">
            <v>0.05</v>
          </cell>
          <cell r="M92">
            <v>0.05</v>
          </cell>
          <cell r="N92">
            <v>0.05</v>
          </cell>
          <cell r="O92">
            <v>0.08</v>
          </cell>
          <cell r="P92">
            <v>0.09</v>
          </cell>
          <cell r="Q92">
            <v>0.09</v>
          </cell>
          <cell r="R92">
            <v>0.19</v>
          </cell>
          <cell r="S92">
            <v>1.78</v>
          </cell>
        </row>
        <row r="93">
          <cell r="C93">
            <v>2.41</v>
          </cell>
          <cell r="D93">
            <v>0.06</v>
          </cell>
          <cell r="E93">
            <v>0.02</v>
          </cell>
          <cell r="F93">
            <v>0.03</v>
          </cell>
          <cell r="G93">
            <v>0.01</v>
          </cell>
          <cell r="H93">
            <v>0.02</v>
          </cell>
          <cell r="I93">
            <v>0.02</v>
          </cell>
          <cell r="J93">
            <v>0.01</v>
          </cell>
          <cell r="K93">
            <v>0.03</v>
          </cell>
          <cell r="L93">
            <v>0.03</v>
          </cell>
          <cell r="M93">
            <v>0.03</v>
          </cell>
          <cell r="N93">
            <v>0.03</v>
          </cell>
          <cell r="O93">
            <v>7.0000000000000007E-2</v>
          </cell>
          <cell r="P93">
            <v>0.08</v>
          </cell>
          <cell r="Q93">
            <v>0.11</v>
          </cell>
          <cell r="R93">
            <v>0.16</v>
          </cell>
          <cell r="S93">
            <v>1.7</v>
          </cell>
        </row>
        <row r="94">
          <cell r="C94">
            <v>2.5499999999999998</v>
          </cell>
          <cell r="D94">
            <v>0.05</v>
          </cell>
          <cell r="E94">
            <v>0.04</v>
          </cell>
          <cell r="F94">
            <v>0.04</v>
          </cell>
          <cell r="G94">
            <v>0.03</v>
          </cell>
          <cell r="H94">
            <v>0.01</v>
          </cell>
          <cell r="I94">
            <v>0.03</v>
          </cell>
          <cell r="J94">
            <v>0.03</v>
          </cell>
          <cell r="K94">
            <v>0.03</v>
          </cell>
          <cell r="L94">
            <v>0.03</v>
          </cell>
          <cell r="M94">
            <v>0.04</v>
          </cell>
          <cell r="N94">
            <v>0.04</v>
          </cell>
          <cell r="O94">
            <v>0.08</v>
          </cell>
          <cell r="P94">
            <v>0.08</v>
          </cell>
          <cell r="Q94">
            <v>0.1</v>
          </cell>
          <cell r="R94">
            <v>0.16</v>
          </cell>
          <cell r="S94">
            <v>1.78</v>
          </cell>
        </row>
        <row r="95">
          <cell r="C95">
            <v>2.64</v>
          </cell>
          <cell r="D95">
            <v>7.0000000000000007E-2</v>
          </cell>
          <cell r="E95">
            <v>0.04</v>
          </cell>
          <cell r="F95">
            <v>0.04</v>
          </cell>
          <cell r="G95">
            <v>0.02</v>
          </cell>
          <cell r="H95">
            <v>0.02</v>
          </cell>
          <cell r="I95">
            <v>0.03</v>
          </cell>
          <cell r="J95">
            <v>0.03</v>
          </cell>
          <cell r="K95">
            <v>0.03</v>
          </cell>
          <cell r="L95">
            <v>0.04</v>
          </cell>
          <cell r="M95">
            <v>0.03</v>
          </cell>
          <cell r="N95">
            <v>0.06</v>
          </cell>
          <cell r="O95">
            <v>0.06</v>
          </cell>
          <cell r="P95">
            <v>0.09</v>
          </cell>
          <cell r="Q95">
            <v>0.12</v>
          </cell>
          <cell r="R95">
            <v>0.17</v>
          </cell>
          <cell r="S95">
            <v>1.79</v>
          </cell>
        </row>
        <row r="96">
          <cell r="C96">
            <v>2.66</v>
          </cell>
          <cell r="D96">
            <v>0.09</v>
          </cell>
          <cell r="E96">
            <v>0.05</v>
          </cell>
          <cell r="F96">
            <v>0.04</v>
          </cell>
          <cell r="G96">
            <v>0.03</v>
          </cell>
          <cell r="H96">
            <v>0.02</v>
          </cell>
          <cell r="I96">
            <v>0.01</v>
          </cell>
          <cell r="J96">
            <v>0.03</v>
          </cell>
          <cell r="K96">
            <v>0.03</v>
          </cell>
          <cell r="L96">
            <v>0.04</v>
          </cell>
          <cell r="M96">
            <v>0.04</v>
          </cell>
          <cell r="N96">
            <v>0.05</v>
          </cell>
          <cell r="O96">
            <v>0.06</v>
          </cell>
          <cell r="P96">
            <v>0.12</v>
          </cell>
          <cell r="Q96">
            <v>0.11</v>
          </cell>
          <cell r="R96">
            <v>0.16</v>
          </cell>
          <cell r="S96">
            <v>1.77</v>
          </cell>
        </row>
        <row r="97">
          <cell r="C97">
            <v>2.62</v>
          </cell>
          <cell r="D97">
            <v>7.0000000000000007E-2</v>
          </cell>
          <cell r="E97">
            <v>0.05</v>
          </cell>
          <cell r="F97">
            <v>0.05</v>
          </cell>
          <cell r="G97">
            <v>0.04</v>
          </cell>
          <cell r="H97">
            <v>0.03</v>
          </cell>
          <cell r="I97">
            <v>0.02</v>
          </cell>
          <cell r="J97">
            <v>0.03</v>
          </cell>
          <cell r="K97">
            <v>0.04</v>
          </cell>
          <cell r="L97">
            <v>0.04</v>
          </cell>
          <cell r="M97">
            <v>0.05</v>
          </cell>
          <cell r="N97">
            <v>0.04</v>
          </cell>
          <cell r="O97">
            <v>0.09</v>
          </cell>
          <cell r="P97">
            <v>0.09</v>
          </cell>
          <cell r="Q97">
            <v>0.13</v>
          </cell>
          <cell r="R97">
            <v>0.19</v>
          </cell>
          <cell r="S97">
            <v>1.66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1">
        <row r="38">
          <cell r="D38">
            <v>0</v>
          </cell>
          <cell r="E38">
            <v>3</v>
          </cell>
          <cell r="F38">
            <v>1</v>
          </cell>
          <cell r="G38">
            <v>1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2</v>
          </cell>
          <cell r="M38">
            <v>0</v>
          </cell>
          <cell r="N38">
            <v>1</v>
          </cell>
          <cell r="O38">
            <v>0</v>
          </cell>
          <cell r="P38">
            <v>2</v>
          </cell>
          <cell r="Q38">
            <v>0</v>
          </cell>
          <cell r="R38">
            <v>2</v>
          </cell>
          <cell r="S38">
            <v>28</v>
          </cell>
        </row>
        <row r="39">
          <cell r="D39">
            <v>0</v>
          </cell>
          <cell r="E39">
            <v>0</v>
          </cell>
          <cell r="F39">
            <v>2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1</v>
          </cell>
          <cell r="L39">
            <v>2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2</v>
          </cell>
          <cell r="R39">
            <v>2</v>
          </cell>
          <cell r="S39">
            <v>14</v>
          </cell>
        </row>
        <row r="40">
          <cell r="D40">
            <v>1</v>
          </cell>
          <cell r="E40">
            <v>4</v>
          </cell>
          <cell r="F40">
            <v>0</v>
          </cell>
          <cell r="G40">
            <v>0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3</v>
          </cell>
          <cell r="N40">
            <v>2</v>
          </cell>
          <cell r="O40">
            <v>0</v>
          </cell>
          <cell r="P40">
            <v>1</v>
          </cell>
          <cell r="Q40">
            <v>2</v>
          </cell>
          <cell r="R40">
            <v>1</v>
          </cell>
          <cell r="S40">
            <v>16</v>
          </cell>
        </row>
        <row r="41">
          <cell r="D41">
            <v>1</v>
          </cell>
          <cell r="E41">
            <v>4</v>
          </cell>
          <cell r="F41">
            <v>1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1</v>
          </cell>
          <cell r="P41">
            <v>2</v>
          </cell>
          <cell r="Q41">
            <v>1</v>
          </cell>
          <cell r="R41">
            <v>0</v>
          </cell>
          <cell r="S41">
            <v>15</v>
          </cell>
        </row>
        <row r="42">
          <cell r="D42">
            <v>0</v>
          </cell>
          <cell r="E42">
            <v>4</v>
          </cell>
          <cell r="F42">
            <v>2</v>
          </cell>
          <cell r="G42">
            <v>1</v>
          </cell>
          <cell r="H42">
            <v>2</v>
          </cell>
          <cell r="I42">
            <v>0</v>
          </cell>
          <cell r="J42">
            <v>0</v>
          </cell>
          <cell r="K42">
            <v>2</v>
          </cell>
          <cell r="L42">
            <v>0</v>
          </cell>
          <cell r="M42">
            <v>0</v>
          </cell>
          <cell r="N42">
            <v>2</v>
          </cell>
          <cell r="O42">
            <v>1</v>
          </cell>
          <cell r="P42">
            <v>0</v>
          </cell>
          <cell r="Q42">
            <v>4</v>
          </cell>
          <cell r="R42">
            <v>0</v>
          </cell>
          <cell r="S42">
            <v>20</v>
          </cell>
        </row>
        <row r="43">
          <cell r="D43">
            <v>0</v>
          </cell>
          <cell r="E43">
            <v>4</v>
          </cell>
          <cell r="F43">
            <v>2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0</v>
          </cell>
          <cell r="O43">
            <v>0</v>
          </cell>
          <cell r="P43">
            <v>1</v>
          </cell>
          <cell r="Q43">
            <v>1</v>
          </cell>
          <cell r="R43">
            <v>3</v>
          </cell>
          <cell r="S43">
            <v>21</v>
          </cell>
        </row>
        <row r="44">
          <cell r="D44">
            <v>1</v>
          </cell>
          <cell r="E44">
            <v>4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1</v>
          </cell>
          <cell r="M44">
            <v>3</v>
          </cell>
          <cell r="N44">
            <v>0</v>
          </cell>
          <cell r="O44">
            <v>0</v>
          </cell>
          <cell r="P44">
            <v>1</v>
          </cell>
          <cell r="Q44">
            <v>3</v>
          </cell>
          <cell r="R44">
            <v>3</v>
          </cell>
          <cell r="S44">
            <v>22</v>
          </cell>
        </row>
        <row r="45">
          <cell r="D45">
            <v>1</v>
          </cell>
          <cell r="E45">
            <v>4</v>
          </cell>
          <cell r="F45">
            <v>0</v>
          </cell>
          <cell r="G45">
            <v>0</v>
          </cell>
          <cell r="H45">
            <v>0</v>
          </cell>
          <cell r="I45">
            <v>1</v>
          </cell>
          <cell r="J45">
            <v>1</v>
          </cell>
          <cell r="K45">
            <v>0</v>
          </cell>
          <cell r="L45">
            <v>2</v>
          </cell>
          <cell r="M45">
            <v>0</v>
          </cell>
          <cell r="N45">
            <v>2</v>
          </cell>
          <cell r="O45">
            <v>0</v>
          </cell>
          <cell r="P45">
            <v>0</v>
          </cell>
          <cell r="Q45">
            <v>0</v>
          </cell>
          <cell r="R45">
            <v>2</v>
          </cell>
          <cell r="S45">
            <v>15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0.09</v>
          </cell>
          <cell r="D90">
            <v>0</v>
          </cell>
          <cell r="E90">
            <v>0.01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0.06</v>
          </cell>
        </row>
        <row r="91">
          <cell r="C91">
            <v>0.05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0.03</v>
          </cell>
        </row>
        <row r="92">
          <cell r="C92">
            <v>0.06</v>
          </cell>
          <cell r="D92">
            <v>0</v>
          </cell>
          <cell r="E92">
            <v>0.01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0.01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0.03</v>
          </cell>
        </row>
        <row r="93">
          <cell r="C93">
            <v>0.06</v>
          </cell>
          <cell r="D93">
            <v>0</v>
          </cell>
          <cell r="E93">
            <v>0.01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</row>
        <row r="94">
          <cell r="C94">
            <v>0.08</v>
          </cell>
          <cell r="D94">
            <v>0</v>
          </cell>
          <cell r="E94">
            <v>0.01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0.01</v>
          </cell>
          <cell r="R94">
            <v>0</v>
          </cell>
          <cell r="S94">
            <v>0.04</v>
          </cell>
        </row>
        <row r="95">
          <cell r="C95">
            <v>7.0000000000000007E-2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0.01</v>
          </cell>
          <cell r="S95">
            <v>0.04</v>
          </cell>
        </row>
        <row r="96">
          <cell r="C96">
            <v>0.08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0.01</v>
          </cell>
          <cell r="N96">
            <v>0</v>
          </cell>
          <cell r="O96">
            <v>0</v>
          </cell>
          <cell r="P96">
            <v>0</v>
          </cell>
          <cell r="Q96">
            <v>0.01</v>
          </cell>
          <cell r="R96">
            <v>0.01</v>
          </cell>
          <cell r="S96">
            <v>0.05</v>
          </cell>
        </row>
        <row r="97">
          <cell r="C97">
            <v>0.06</v>
          </cell>
          <cell r="D97">
            <v>0</v>
          </cell>
          <cell r="E97">
            <v>0.01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0.03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2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1</v>
          </cell>
          <cell r="R38">
            <v>0</v>
          </cell>
          <cell r="S38">
            <v>2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1</v>
          </cell>
          <cell r="S39">
            <v>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</v>
          </cell>
          <cell r="Q40">
            <v>0</v>
          </cell>
          <cell r="R40">
            <v>0</v>
          </cell>
          <cell r="S40">
            <v>4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1</v>
          </cell>
        </row>
        <row r="42"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</row>
        <row r="43"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</row>
        <row r="44"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</row>
        <row r="45"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</row>
        <row r="46"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</row>
        <row r="47"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</row>
        <row r="48"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</row>
        <row r="49"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</row>
        <row r="90">
          <cell r="C90">
            <v>0.01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0.02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0.01</v>
          </cell>
        </row>
        <row r="92">
          <cell r="C92">
            <v>0.01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0.01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 t="str">
            <v>-</v>
          </cell>
          <cell r="D94" t="str">
            <v>-</v>
          </cell>
          <cell r="E94" t="str">
            <v>-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 t="str">
            <v>-</v>
          </cell>
          <cell r="S94" t="str">
            <v>-</v>
          </cell>
        </row>
        <row r="95">
          <cell r="C95" t="str">
            <v>-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</row>
        <row r="96">
          <cell r="C96" t="str">
            <v>-</v>
          </cell>
          <cell r="D96" t="str">
            <v>-</v>
          </cell>
          <cell r="E96" t="str">
            <v>-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</row>
        <row r="97">
          <cell r="C97" t="str">
            <v>-</v>
          </cell>
          <cell r="D97" t="str">
            <v>-</v>
          </cell>
          <cell r="E97" t="str">
            <v>-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</row>
        <row r="98">
          <cell r="C98" t="str">
            <v>-</v>
          </cell>
          <cell r="D98" t="str">
            <v>-</v>
          </cell>
          <cell r="E98" t="str">
            <v>-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</row>
        <row r="99">
          <cell r="C99" t="str">
            <v>-</v>
          </cell>
          <cell r="D99" t="str">
            <v>-</v>
          </cell>
          <cell r="E99" t="str">
            <v>-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-</v>
          </cell>
          <cell r="S99" t="str">
            <v>-</v>
          </cell>
        </row>
        <row r="100">
          <cell r="C100" t="str">
            <v>-</v>
          </cell>
          <cell r="D100" t="str">
            <v>-</v>
          </cell>
          <cell r="E100" t="str">
            <v>-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 t="str">
            <v>-</v>
          </cell>
          <cell r="S100" t="str">
            <v>-</v>
          </cell>
        </row>
        <row r="101">
          <cell r="C101" t="str">
            <v>-</v>
          </cell>
          <cell r="D101" t="str">
            <v>-</v>
          </cell>
          <cell r="E101" t="str">
            <v>-</v>
          </cell>
          <cell r="F101" t="str">
            <v>-</v>
          </cell>
          <cell r="G101" t="str">
            <v>-</v>
          </cell>
          <cell r="H101" t="str">
            <v>-</v>
          </cell>
          <cell r="I101" t="str">
            <v>-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299"/>
  <sheetViews>
    <sheetView workbookViewId="0"/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15" width="6.109375" customWidth="1"/>
    <col min="16" max="16" width="9.77734375" customWidth="1"/>
    <col min="17" max="17" width="8.77734375" customWidth="1"/>
  </cols>
  <sheetData>
    <row r="1" spans="2:17" ht="19.2" x14ac:dyDescent="0.25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6.8" thickBot="1" x14ac:dyDescent="0.25">
      <c r="B2" s="36" t="s">
        <v>256</v>
      </c>
      <c r="C2" s="36" t="s">
        <v>259</v>
      </c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17" ht="24.6" thickBot="1" x14ac:dyDescent="0.25">
      <c r="B3" s="39" t="s">
        <v>62</v>
      </c>
      <c r="C3" s="40" t="s">
        <v>98</v>
      </c>
      <c r="D3" s="472" t="s">
        <v>82</v>
      </c>
      <c r="E3" s="473" t="s">
        <v>83</v>
      </c>
      <c r="F3" s="473" t="s">
        <v>84</v>
      </c>
      <c r="G3" s="472" t="s">
        <v>85</v>
      </c>
      <c r="H3" s="473" t="s">
        <v>86</v>
      </c>
      <c r="I3" s="473" t="s">
        <v>87</v>
      </c>
      <c r="J3" s="473" t="s">
        <v>88</v>
      </c>
      <c r="K3" s="473" t="s">
        <v>89</v>
      </c>
      <c r="L3" s="473" t="s">
        <v>90</v>
      </c>
      <c r="M3" s="473" t="s">
        <v>91</v>
      </c>
      <c r="N3" s="473" t="s">
        <v>92</v>
      </c>
      <c r="O3" s="473" t="s">
        <v>93</v>
      </c>
      <c r="P3" s="43" t="s">
        <v>39</v>
      </c>
    </row>
    <row r="4" spans="2:17" ht="12" customHeight="1" x14ac:dyDescent="0.2">
      <c r="B4" s="44" t="s">
        <v>94</v>
      </c>
      <c r="C4" s="45" t="s">
        <v>54</v>
      </c>
      <c r="D4" s="452">
        <f t="shared" ref="D4:J7" si="0">D104+D204</f>
        <v>1</v>
      </c>
      <c r="E4" s="452">
        <f t="shared" si="0"/>
        <v>1</v>
      </c>
      <c r="F4" s="452">
        <f t="shared" si="0"/>
        <v>1</v>
      </c>
      <c r="G4" s="452">
        <f t="shared" si="0"/>
        <v>1</v>
      </c>
      <c r="H4" s="452">
        <f t="shared" si="0"/>
        <v>2</v>
      </c>
      <c r="I4" s="452">
        <f t="shared" si="0"/>
        <v>0</v>
      </c>
      <c r="J4" s="452">
        <f t="shared" si="0"/>
        <v>0</v>
      </c>
      <c r="K4" s="452">
        <v>1</v>
      </c>
      <c r="L4" s="452">
        <v>1</v>
      </c>
      <c r="M4" s="452">
        <v>0</v>
      </c>
      <c r="N4" s="452">
        <v>0</v>
      </c>
      <c r="O4" s="454">
        <v>0</v>
      </c>
      <c r="P4" s="49">
        <f t="shared" ref="P4:P35" si="1">SUM(D4:O4)</f>
        <v>8</v>
      </c>
    </row>
    <row r="5" spans="2:17" ht="12" customHeight="1" x14ac:dyDescent="0.2">
      <c r="B5" s="44"/>
      <c r="C5" s="45" t="s">
        <v>55</v>
      </c>
      <c r="D5" s="453">
        <f t="shared" si="0"/>
        <v>28</v>
      </c>
      <c r="E5" s="453">
        <f t="shared" si="0"/>
        <v>21</v>
      </c>
      <c r="F5" s="453">
        <f t="shared" si="0"/>
        <v>26</v>
      </c>
      <c r="G5" s="453">
        <f t="shared" si="0"/>
        <v>12</v>
      </c>
      <c r="H5" s="453">
        <f t="shared" si="0"/>
        <v>25</v>
      </c>
      <c r="I5" s="453">
        <f t="shared" si="0"/>
        <v>11</v>
      </c>
      <c r="J5" s="453">
        <f t="shared" si="0"/>
        <v>20</v>
      </c>
      <c r="K5" s="453">
        <v>21</v>
      </c>
      <c r="L5" s="453">
        <v>15</v>
      </c>
      <c r="M5" s="453">
        <v>20</v>
      </c>
      <c r="N5" s="453">
        <v>21</v>
      </c>
      <c r="O5" s="455">
        <v>8</v>
      </c>
      <c r="P5" s="51">
        <f t="shared" si="1"/>
        <v>228</v>
      </c>
    </row>
    <row r="6" spans="2:17" ht="12" customHeight="1" x14ac:dyDescent="0.2">
      <c r="B6" s="44"/>
      <c r="C6" s="45" t="s">
        <v>56</v>
      </c>
      <c r="D6" s="453">
        <f t="shared" si="0"/>
        <v>10</v>
      </c>
      <c r="E6" s="453">
        <f t="shared" si="0"/>
        <v>6</v>
      </c>
      <c r="F6" s="453">
        <f t="shared" si="0"/>
        <v>4</v>
      </c>
      <c r="G6" s="453">
        <f t="shared" si="0"/>
        <v>6</v>
      </c>
      <c r="H6" s="453">
        <f t="shared" si="0"/>
        <v>6</v>
      </c>
      <c r="I6" s="453">
        <f t="shared" si="0"/>
        <v>4</v>
      </c>
      <c r="J6" s="453">
        <f t="shared" si="0"/>
        <v>7</v>
      </c>
      <c r="K6" s="453">
        <v>9</v>
      </c>
      <c r="L6" s="453">
        <v>5</v>
      </c>
      <c r="M6" s="453">
        <v>9</v>
      </c>
      <c r="N6" s="453">
        <v>6</v>
      </c>
      <c r="O6" s="455">
        <v>6</v>
      </c>
      <c r="P6" s="51">
        <f t="shared" si="1"/>
        <v>78</v>
      </c>
    </row>
    <row r="7" spans="2:17" ht="11.25" customHeight="1" x14ac:dyDescent="0.2">
      <c r="B7" s="44"/>
      <c r="C7" s="45" t="s">
        <v>57</v>
      </c>
      <c r="D7" s="453">
        <f t="shared" si="0"/>
        <v>4</v>
      </c>
      <c r="E7" s="453">
        <f t="shared" si="0"/>
        <v>4</v>
      </c>
      <c r="F7" s="453">
        <f t="shared" si="0"/>
        <v>3</v>
      </c>
      <c r="G7" s="453">
        <f t="shared" si="0"/>
        <v>3</v>
      </c>
      <c r="H7" s="453">
        <f t="shared" si="0"/>
        <v>3</v>
      </c>
      <c r="I7" s="453">
        <f t="shared" si="0"/>
        <v>4</v>
      </c>
      <c r="J7" s="453">
        <f t="shared" si="0"/>
        <v>3</v>
      </c>
      <c r="K7" s="453">
        <v>4</v>
      </c>
      <c r="L7" s="453">
        <v>5</v>
      </c>
      <c r="M7" s="453">
        <v>2</v>
      </c>
      <c r="N7" s="453">
        <v>3</v>
      </c>
      <c r="O7" s="455">
        <v>4</v>
      </c>
      <c r="P7" s="51">
        <f t="shared" si="1"/>
        <v>42</v>
      </c>
    </row>
    <row r="8" spans="2:17" ht="12" customHeight="1" x14ac:dyDescent="0.2">
      <c r="B8" s="53"/>
      <c r="C8" s="54" t="s">
        <v>121</v>
      </c>
      <c r="D8" s="456">
        <f t="shared" ref="D8:J8" si="2">SUM(D4:D7)</f>
        <v>43</v>
      </c>
      <c r="E8" s="456">
        <f t="shared" si="2"/>
        <v>32</v>
      </c>
      <c r="F8" s="456">
        <f t="shared" si="2"/>
        <v>34</v>
      </c>
      <c r="G8" s="456">
        <f t="shared" si="2"/>
        <v>22</v>
      </c>
      <c r="H8" s="456">
        <f t="shared" si="2"/>
        <v>36</v>
      </c>
      <c r="I8" s="456">
        <f t="shared" si="2"/>
        <v>19</v>
      </c>
      <c r="J8" s="456">
        <f t="shared" si="2"/>
        <v>30</v>
      </c>
      <c r="K8" s="456">
        <v>35</v>
      </c>
      <c r="L8" s="456">
        <v>26</v>
      </c>
      <c r="M8" s="456">
        <v>31</v>
      </c>
      <c r="N8" s="456">
        <v>30</v>
      </c>
      <c r="O8" s="474">
        <v>18</v>
      </c>
      <c r="P8" s="57">
        <f t="shared" si="1"/>
        <v>356</v>
      </c>
      <c r="Q8" s="196">
        <f>P8/12</f>
        <v>29.666666666666668</v>
      </c>
    </row>
    <row r="9" spans="2:17" ht="12" customHeight="1" x14ac:dyDescent="0.2">
      <c r="B9" s="140"/>
      <c r="C9" s="141" t="s">
        <v>61</v>
      </c>
      <c r="D9" s="457">
        <v>2365</v>
      </c>
      <c r="E9" s="457">
        <v>2235</v>
      </c>
      <c r="F9" s="457">
        <v>2394</v>
      </c>
      <c r="G9" s="457">
        <v>2316</v>
      </c>
      <c r="H9" s="457">
        <v>2691</v>
      </c>
      <c r="I9" s="457">
        <v>2692</v>
      </c>
      <c r="J9" s="457">
        <v>2711</v>
      </c>
      <c r="K9" s="457">
        <v>2545</v>
      </c>
      <c r="L9" s="457">
        <v>2565</v>
      </c>
      <c r="M9" s="457">
        <v>2715</v>
      </c>
      <c r="N9" s="457">
        <v>2335</v>
      </c>
      <c r="O9" s="458">
        <v>2155</v>
      </c>
      <c r="P9" s="147">
        <f t="shared" si="1"/>
        <v>29719</v>
      </c>
    </row>
    <row r="10" spans="2:17" ht="12" customHeight="1" x14ac:dyDescent="0.2">
      <c r="B10" s="44" t="s">
        <v>95</v>
      </c>
      <c r="C10" s="45" t="s">
        <v>54</v>
      </c>
      <c r="D10" s="459">
        <f t="shared" ref="D10:J10" si="3">D4/1</f>
        <v>1</v>
      </c>
      <c r="E10" s="459">
        <f t="shared" si="3"/>
        <v>1</v>
      </c>
      <c r="F10" s="459">
        <f t="shared" si="3"/>
        <v>1</v>
      </c>
      <c r="G10" s="459">
        <f t="shared" si="3"/>
        <v>1</v>
      </c>
      <c r="H10" s="459">
        <f t="shared" si="3"/>
        <v>2</v>
      </c>
      <c r="I10" s="459">
        <f t="shared" si="3"/>
        <v>0</v>
      </c>
      <c r="J10" s="459">
        <f t="shared" si="3"/>
        <v>0</v>
      </c>
      <c r="K10" s="459">
        <v>1</v>
      </c>
      <c r="L10" s="459">
        <v>1</v>
      </c>
      <c r="M10" s="459">
        <v>0</v>
      </c>
      <c r="N10" s="459">
        <v>0</v>
      </c>
      <c r="O10" s="475">
        <v>0</v>
      </c>
      <c r="P10" s="158">
        <f t="shared" si="1"/>
        <v>8</v>
      </c>
    </row>
    <row r="11" spans="2:17" ht="12" customHeight="1" x14ac:dyDescent="0.2">
      <c r="B11" s="61"/>
      <c r="C11" s="45" t="s">
        <v>55</v>
      </c>
      <c r="D11" s="461">
        <f t="shared" ref="D11:J12" si="4">D5/4</f>
        <v>7</v>
      </c>
      <c r="E11" s="461">
        <f t="shared" si="4"/>
        <v>5.25</v>
      </c>
      <c r="F11" s="461">
        <f t="shared" si="4"/>
        <v>6.5</v>
      </c>
      <c r="G11" s="461">
        <f t="shared" si="4"/>
        <v>3</v>
      </c>
      <c r="H11" s="461">
        <f t="shared" si="4"/>
        <v>6.25</v>
      </c>
      <c r="I11" s="461">
        <f t="shared" si="4"/>
        <v>2.75</v>
      </c>
      <c r="J11" s="461">
        <f t="shared" si="4"/>
        <v>5</v>
      </c>
      <c r="K11" s="461">
        <v>5.25</v>
      </c>
      <c r="L11" s="461">
        <v>3.75</v>
      </c>
      <c r="M11" s="461">
        <v>5</v>
      </c>
      <c r="N11" s="461">
        <v>5.25</v>
      </c>
      <c r="O11" s="476">
        <v>2</v>
      </c>
      <c r="P11" s="158">
        <f t="shared" si="1"/>
        <v>57</v>
      </c>
    </row>
    <row r="12" spans="2:17" ht="12" customHeight="1" x14ac:dyDescent="0.2">
      <c r="B12" s="61"/>
      <c r="C12" s="45" t="s">
        <v>56</v>
      </c>
      <c r="D12" s="461">
        <f t="shared" si="4"/>
        <v>2.5</v>
      </c>
      <c r="E12" s="461">
        <f t="shared" si="4"/>
        <v>1.5</v>
      </c>
      <c r="F12" s="461">
        <f t="shared" si="4"/>
        <v>1</v>
      </c>
      <c r="G12" s="461">
        <f t="shared" si="4"/>
        <v>1.5</v>
      </c>
      <c r="H12" s="461">
        <f t="shared" si="4"/>
        <v>1.5</v>
      </c>
      <c r="I12" s="461">
        <f t="shared" si="4"/>
        <v>1</v>
      </c>
      <c r="J12" s="461">
        <f t="shared" si="4"/>
        <v>1.75</v>
      </c>
      <c r="K12" s="461">
        <v>2.25</v>
      </c>
      <c r="L12" s="461">
        <v>1.25</v>
      </c>
      <c r="M12" s="461">
        <v>2.25</v>
      </c>
      <c r="N12" s="461">
        <v>1.5</v>
      </c>
      <c r="O12" s="476">
        <v>1.5</v>
      </c>
      <c r="P12" s="158">
        <f t="shared" si="1"/>
        <v>19.5</v>
      </c>
    </row>
    <row r="13" spans="2:17" ht="12" customHeight="1" x14ac:dyDescent="0.2">
      <c r="B13" s="61"/>
      <c r="C13" s="45" t="s">
        <v>57</v>
      </c>
      <c r="D13" s="461">
        <f t="shared" ref="D13:J13" si="5">D7/3</f>
        <v>1.3333333333333333</v>
      </c>
      <c r="E13" s="461">
        <f t="shared" si="5"/>
        <v>1.3333333333333333</v>
      </c>
      <c r="F13" s="461">
        <f t="shared" si="5"/>
        <v>1</v>
      </c>
      <c r="G13" s="461">
        <f t="shared" si="5"/>
        <v>1</v>
      </c>
      <c r="H13" s="461">
        <f t="shared" si="5"/>
        <v>1</v>
      </c>
      <c r="I13" s="461">
        <f t="shared" si="5"/>
        <v>1.3333333333333333</v>
      </c>
      <c r="J13" s="461">
        <f t="shared" si="5"/>
        <v>1</v>
      </c>
      <c r="K13" s="461">
        <v>1.33</v>
      </c>
      <c r="L13" s="461">
        <v>1.67</v>
      </c>
      <c r="M13" s="461">
        <v>0.67</v>
      </c>
      <c r="N13" s="461">
        <v>1</v>
      </c>
      <c r="O13" s="476">
        <v>1.33</v>
      </c>
      <c r="P13" s="158">
        <f t="shared" si="1"/>
        <v>13.999999999999998</v>
      </c>
    </row>
    <row r="14" spans="2:17" ht="12" customHeight="1" x14ac:dyDescent="0.2">
      <c r="B14" s="61"/>
      <c r="C14" s="54" t="s">
        <v>121</v>
      </c>
      <c r="D14" s="462">
        <f t="shared" ref="D14:J14" si="6">D8/12</f>
        <v>3.5833333333333335</v>
      </c>
      <c r="E14" s="462">
        <f t="shared" si="6"/>
        <v>2.6666666666666665</v>
      </c>
      <c r="F14" s="462">
        <f t="shared" si="6"/>
        <v>2.8333333333333335</v>
      </c>
      <c r="G14" s="462">
        <f t="shared" si="6"/>
        <v>1.8333333333333333</v>
      </c>
      <c r="H14" s="462">
        <f t="shared" si="6"/>
        <v>3</v>
      </c>
      <c r="I14" s="462">
        <f t="shared" si="6"/>
        <v>1.5833333333333333</v>
      </c>
      <c r="J14" s="462">
        <f t="shared" si="6"/>
        <v>2.5</v>
      </c>
      <c r="K14" s="462">
        <v>2.9166666666666665</v>
      </c>
      <c r="L14" s="462">
        <v>2.1666666666666665</v>
      </c>
      <c r="M14" s="462">
        <v>2.5833333333333335</v>
      </c>
      <c r="N14" s="462">
        <v>2.5</v>
      </c>
      <c r="O14" s="477">
        <v>1.5</v>
      </c>
      <c r="P14" s="193">
        <f t="shared" si="1"/>
        <v>29.666666666666668</v>
      </c>
      <c r="Q14" s="168">
        <f>P14/12</f>
        <v>2.4722222222222223</v>
      </c>
    </row>
    <row r="15" spans="2:17" ht="12" customHeight="1" thickBot="1" x14ac:dyDescent="0.25">
      <c r="B15" s="67"/>
      <c r="C15" s="433" t="s">
        <v>61</v>
      </c>
      <c r="D15" s="463">
        <v>2.4900000000000002</v>
      </c>
      <c r="E15" s="463">
        <v>2.34</v>
      </c>
      <c r="F15" s="463">
        <v>2.5099999999999998</v>
      </c>
      <c r="G15" s="463">
        <v>2.39</v>
      </c>
      <c r="H15" s="463">
        <v>2.77</v>
      </c>
      <c r="I15" s="463">
        <v>2.76</v>
      </c>
      <c r="J15" s="463">
        <v>2.8</v>
      </c>
      <c r="K15" s="463">
        <v>2.6291322314049586</v>
      </c>
      <c r="L15" s="463">
        <v>2.6497933884297522</v>
      </c>
      <c r="M15" s="463">
        <v>2.8047520661157024</v>
      </c>
      <c r="N15" s="463">
        <v>2.4121900826446283</v>
      </c>
      <c r="O15" s="478">
        <v>2.2262396694214877</v>
      </c>
      <c r="P15" s="89">
        <f t="shared" si="1"/>
        <v>30.782107438016531</v>
      </c>
      <c r="Q15" s="167">
        <f>P15/12</f>
        <v>2.5651756198347111</v>
      </c>
    </row>
    <row r="16" spans="2:17" ht="12" customHeight="1" x14ac:dyDescent="0.2">
      <c r="B16" s="44" t="s">
        <v>96</v>
      </c>
      <c r="C16" s="45" t="s">
        <v>54</v>
      </c>
      <c r="D16" s="452">
        <f t="shared" ref="D16:J19" si="7">D116+D216</f>
        <v>0</v>
      </c>
      <c r="E16" s="453">
        <f t="shared" si="7"/>
        <v>0</v>
      </c>
      <c r="F16" s="452">
        <f t="shared" si="7"/>
        <v>0</v>
      </c>
      <c r="G16" s="452">
        <f t="shared" si="7"/>
        <v>0</v>
      </c>
      <c r="H16" s="452">
        <f t="shared" si="7"/>
        <v>0</v>
      </c>
      <c r="I16" s="452">
        <f t="shared" si="7"/>
        <v>0</v>
      </c>
      <c r="J16" s="452">
        <f t="shared" si="7"/>
        <v>0</v>
      </c>
      <c r="K16" s="452">
        <v>0</v>
      </c>
      <c r="L16" s="452">
        <v>0</v>
      </c>
      <c r="M16" s="452">
        <v>0</v>
      </c>
      <c r="N16" s="452">
        <v>0</v>
      </c>
      <c r="O16" s="454">
        <v>0</v>
      </c>
      <c r="P16" s="73">
        <f t="shared" si="1"/>
        <v>0</v>
      </c>
    </row>
    <row r="17" spans="2:17" ht="12" customHeight="1" x14ac:dyDescent="0.2">
      <c r="B17" s="44"/>
      <c r="C17" s="45" t="s">
        <v>55</v>
      </c>
      <c r="D17" s="453">
        <f t="shared" si="7"/>
        <v>2</v>
      </c>
      <c r="E17" s="453">
        <f t="shared" si="7"/>
        <v>0</v>
      </c>
      <c r="F17" s="453">
        <f t="shared" si="7"/>
        <v>0</v>
      </c>
      <c r="G17" s="453">
        <f t="shared" si="7"/>
        <v>2</v>
      </c>
      <c r="H17" s="453">
        <f t="shared" si="7"/>
        <v>1</v>
      </c>
      <c r="I17" s="453">
        <f t="shared" si="7"/>
        <v>0</v>
      </c>
      <c r="J17" s="453">
        <f t="shared" si="7"/>
        <v>0</v>
      </c>
      <c r="K17" s="453">
        <v>0</v>
      </c>
      <c r="L17" s="453">
        <v>2</v>
      </c>
      <c r="M17" s="453">
        <v>0</v>
      </c>
      <c r="N17" s="453">
        <v>1</v>
      </c>
      <c r="O17" s="455">
        <v>2</v>
      </c>
      <c r="P17" s="73">
        <f t="shared" si="1"/>
        <v>10</v>
      </c>
    </row>
    <row r="18" spans="2:17" ht="12" customHeight="1" x14ac:dyDescent="0.2">
      <c r="B18" s="44"/>
      <c r="C18" s="45" t="s">
        <v>56</v>
      </c>
      <c r="D18" s="453">
        <f t="shared" si="7"/>
        <v>2</v>
      </c>
      <c r="E18" s="453">
        <f t="shared" si="7"/>
        <v>4</v>
      </c>
      <c r="F18" s="453">
        <f t="shared" si="7"/>
        <v>1</v>
      </c>
      <c r="G18" s="453">
        <f t="shared" si="7"/>
        <v>0</v>
      </c>
      <c r="H18" s="453">
        <f t="shared" si="7"/>
        <v>2</v>
      </c>
      <c r="I18" s="453">
        <f t="shared" si="7"/>
        <v>1</v>
      </c>
      <c r="J18" s="453">
        <f t="shared" si="7"/>
        <v>0</v>
      </c>
      <c r="K18" s="453">
        <v>2</v>
      </c>
      <c r="L18" s="453">
        <v>2</v>
      </c>
      <c r="M18" s="453">
        <v>2</v>
      </c>
      <c r="N18" s="453">
        <v>1</v>
      </c>
      <c r="O18" s="455">
        <v>0</v>
      </c>
      <c r="P18" s="73">
        <f t="shared" si="1"/>
        <v>17</v>
      </c>
    </row>
    <row r="19" spans="2:17" ht="12" customHeight="1" x14ac:dyDescent="0.2">
      <c r="B19" s="44"/>
      <c r="C19" s="45" t="s">
        <v>57</v>
      </c>
      <c r="D19" s="453">
        <f t="shared" si="7"/>
        <v>0</v>
      </c>
      <c r="E19" s="453">
        <f t="shared" si="7"/>
        <v>0</v>
      </c>
      <c r="F19" s="453">
        <f t="shared" si="7"/>
        <v>0</v>
      </c>
      <c r="G19" s="453">
        <f t="shared" si="7"/>
        <v>0</v>
      </c>
      <c r="H19" s="453">
        <f t="shared" si="7"/>
        <v>0</v>
      </c>
      <c r="I19" s="453">
        <f t="shared" si="7"/>
        <v>0</v>
      </c>
      <c r="J19" s="453">
        <f t="shared" si="7"/>
        <v>0</v>
      </c>
      <c r="K19" s="453">
        <v>0</v>
      </c>
      <c r="L19" s="453">
        <v>0</v>
      </c>
      <c r="M19" s="453">
        <v>0</v>
      </c>
      <c r="N19" s="453">
        <v>1</v>
      </c>
      <c r="O19" s="455">
        <v>1</v>
      </c>
      <c r="P19" s="73">
        <f t="shared" si="1"/>
        <v>2</v>
      </c>
    </row>
    <row r="20" spans="2:17" ht="12" customHeight="1" x14ac:dyDescent="0.2">
      <c r="B20" s="53"/>
      <c r="C20" s="54" t="s">
        <v>121</v>
      </c>
      <c r="D20" s="456">
        <f t="shared" ref="D20:J20" si="8">SUM(D16:D19)</f>
        <v>4</v>
      </c>
      <c r="E20" s="456">
        <f t="shared" si="8"/>
        <v>4</v>
      </c>
      <c r="F20" s="456">
        <f t="shared" si="8"/>
        <v>1</v>
      </c>
      <c r="G20" s="456">
        <f t="shared" si="8"/>
        <v>2</v>
      </c>
      <c r="H20" s="456">
        <f t="shared" si="8"/>
        <v>3</v>
      </c>
      <c r="I20" s="456">
        <f t="shared" si="8"/>
        <v>1</v>
      </c>
      <c r="J20" s="456">
        <f t="shared" si="8"/>
        <v>0</v>
      </c>
      <c r="K20" s="456">
        <v>2</v>
      </c>
      <c r="L20" s="456">
        <v>4</v>
      </c>
      <c r="M20" s="456">
        <v>2</v>
      </c>
      <c r="N20" s="456">
        <v>3</v>
      </c>
      <c r="O20" s="474">
        <v>3</v>
      </c>
      <c r="P20" s="74">
        <f t="shared" si="1"/>
        <v>29</v>
      </c>
    </row>
    <row r="21" spans="2:17" ht="12" customHeight="1" x14ac:dyDescent="0.2">
      <c r="B21" s="140"/>
      <c r="C21" s="141" t="s">
        <v>61</v>
      </c>
      <c r="D21" s="457">
        <v>815</v>
      </c>
      <c r="E21" s="457">
        <v>782</v>
      </c>
      <c r="F21" s="457">
        <v>831</v>
      </c>
      <c r="G21" s="457">
        <v>816</v>
      </c>
      <c r="H21" s="457">
        <v>919</v>
      </c>
      <c r="I21" s="457">
        <v>778</v>
      </c>
      <c r="J21" s="457">
        <v>816</v>
      </c>
      <c r="K21" s="457">
        <v>750</v>
      </c>
      <c r="L21" s="457">
        <v>694</v>
      </c>
      <c r="M21" s="457">
        <v>737</v>
      </c>
      <c r="N21" s="457">
        <v>653</v>
      </c>
      <c r="O21" s="458">
        <v>653</v>
      </c>
      <c r="P21" s="142">
        <f t="shared" si="1"/>
        <v>9244</v>
      </c>
    </row>
    <row r="22" spans="2:17" ht="12" customHeight="1" x14ac:dyDescent="0.2">
      <c r="B22" s="44" t="s">
        <v>97</v>
      </c>
      <c r="C22" s="75" t="s">
        <v>54</v>
      </c>
      <c r="D22" s="459">
        <f t="shared" ref="D22:J22" si="9">D16/1</f>
        <v>0</v>
      </c>
      <c r="E22" s="459">
        <f t="shared" si="9"/>
        <v>0</v>
      </c>
      <c r="F22" s="459">
        <f t="shared" si="9"/>
        <v>0</v>
      </c>
      <c r="G22" s="459">
        <f t="shared" si="9"/>
        <v>0</v>
      </c>
      <c r="H22" s="459">
        <f t="shared" si="9"/>
        <v>0</v>
      </c>
      <c r="I22" s="459">
        <f t="shared" si="9"/>
        <v>0</v>
      </c>
      <c r="J22" s="459">
        <f t="shared" si="9"/>
        <v>0</v>
      </c>
      <c r="K22" s="459">
        <v>0</v>
      </c>
      <c r="L22" s="459">
        <v>0</v>
      </c>
      <c r="M22" s="459">
        <v>0</v>
      </c>
      <c r="N22" s="459">
        <v>0</v>
      </c>
      <c r="O22" s="475">
        <v>0</v>
      </c>
      <c r="P22" s="158">
        <f t="shared" si="1"/>
        <v>0</v>
      </c>
    </row>
    <row r="23" spans="2:17" ht="12" customHeight="1" x14ac:dyDescent="0.2">
      <c r="B23" s="61"/>
      <c r="C23" s="45" t="s">
        <v>55</v>
      </c>
      <c r="D23" s="464">
        <f t="shared" ref="D23:J24" si="10">D17/4</f>
        <v>0.5</v>
      </c>
      <c r="E23" s="464">
        <f t="shared" si="10"/>
        <v>0</v>
      </c>
      <c r="F23" s="464">
        <f t="shared" si="10"/>
        <v>0</v>
      </c>
      <c r="G23" s="464">
        <f t="shared" si="10"/>
        <v>0.5</v>
      </c>
      <c r="H23" s="464">
        <f t="shared" si="10"/>
        <v>0.25</v>
      </c>
      <c r="I23" s="464">
        <f t="shared" si="10"/>
        <v>0</v>
      </c>
      <c r="J23" s="464">
        <f t="shared" si="10"/>
        <v>0</v>
      </c>
      <c r="K23" s="464">
        <v>0</v>
      </c>
      <c r="L23" s="464">
        <v>0.5</v>
      </c>
      <c r="M23" s="464">
        <v>0</v>
      </c>
      <c r="N23" s="464">
        <v>0.25</v>
      </c>
      <c r="O23" s="479">
        <v>0.5</v>
      </c>
      <c r="P23" s="158">
        <f t="shared" si="1"/>
        <v>2.5</v>
      </c>
    </row>
    <row r="24" spans="2:17" ht="12" customHeight="1" x14ac:dyDescent="0.2">
      <c r="B24" s="61"/>
      <c r="C24" s="45" t="s">
        <v>56</v>
      </c>
      <c r="D24" s="464">
        <f t="shared" si="10"/>
        <v>0.5</v>
      </c>
      <c r="E24" s="464">
        <f t="shared" si="10"/>
        <v>1</v>
      </c>
      <c r="F24" s="464">
        <f t="shared" si="10"/>
        <v>0.25</v>
      </c>
      <c r="G24" s="464">
        <f t="shared" si="10"/>
        <v>0</v>
      </c>
      <c r="H24" s="464">
        <f t="shared" si="10"/>
        <v>0.5</v>
      </c>
      <c r="I24" s="464">
        <f t="shared" si="10"/>
        <v>0.25</v>
      </c>
      <c r="J24" s="464">
        <f t="shared" si="10"/>
        <v>0</v>
      </c>
      <c r="K24" s="464">
        <v>0.5</v>
      </c>
      <c r="L24" s="464">
        <v>0.5</v>
      </c>
      <c r="M24" s="464">
        <v>0.5</v>
      </c>
      <c r="N24" s="464">
        <v>0.25</v>
      </c>
      <c r="O24" s="479">
        <v>0</v>
      </c>
      <c r="P24" s="158">
        <f t="shared" si="1"/>
        <v>4.25</v>
      </c>
    </row>
    <row r="25" spans="2:17" ht="12" customHeight="1" x14ac:dyDescent="0.2">
      <c r="B25" s="61"/>
      <c r="C25" s="45" t="s">
        <v>57</v>
      </c>
      <c r="D25" s="464">
        <f t="shared" ref="D25:J25" si="11">D19/3</f>
        <v>0</v>
      </c>
      <c r="E25" s="464">
        <f t="shared" si="11"/>
        <v>0</v>
      </c>
      <c r="F25" s="464">
        <f t="shared" si="11"/>
        <v>0</v>
      </c>
      <c r="G25" s="464">
        <f t="shared" si="11"/>
        <v>0</v>
      </c>
      <c r="H25" s="464">
        <f t="shared" si="11"/>
        <v>0</v>
      </c>
      <c r="I25" s="464">
        <f t="shared" si="11"/>
        <v>0</v>
      </c>
      <c r="J25" s="464">
        <f t="shared" si="11"/>
        <v>0</v>
      </c>
      <c r="K25" s="464">
        <v>0</v>
      </c>
      <c r="L25" s="464">
        <v>0</v>
      </c>
      <c r="M25" s="464">
        <v>0</v>
      </c>
      <c r="N25" s="464">
        <v>0.33</v>
      </c>
      <c r="O25" s="479">
        <v>0.33</v>
      </c>
      <c r="P25" s="158">
        <f t="shared" si="1"/>
        <v>0.66</v>
      </c>
    </row>
    <row r="26" spans="2:17" ht="12" customHeight="1" x14ac:dyDescent="0.2">
      <c r="B26" s="61"/>
      <c r="C26" s="54" t="s">
        <v>121</v>
      </c>
      <c r="D26" s="466">
        <f t="shared" ref="D26:J26" si="12">D20/12</f>
        <v>0.33333333333333331</v>
      </c>
      <c r="E26" s="466">
        <f t="shared" si="12"/>
        <v>0.33333333333333331</v>
      </c>
      <c r="F26" s="466">
        <f t="shared" si="12"/>
        <v>8.3333333333333329E-2</v>
      </c>
      <c r="G26" s="466">
        <f t="shared" si="12"/>
        <v>0.16666666666666666</v>
      </c>
      <c r="H26" s="466">
        <f t="shared" si="12"/>
        <v>0.25</v>
      </c>
      <c r="I26" s="466">
        <f t="shared" si="12"/>
        <v>8.3333333333333329E-2</v>
      </c>
      <c r="J26" s="466">
        <f t="shared" si="12"/>
        <v>0</v>
      </c>
      <c r="K26" s="466">
        <v>0.16666666666666666</v>
      </c>
      <c r="L26" s="466">
        <v>0.33333333333333331</v>
      </c>
      <c r="M26" s="466">
        <v>0.16666666666666666</v>
      </c>
      <c r="N26" s="466">
        <v>0.25</v>
      </c>
      <c r="O26" s="480">
        <v>0.25</v>
      </c>
      <c r="P26" s="193">
        <f t="shared" si="1"/>
        <v>2.4166666666666665</v>
      </c>
      <c r="Q26" s="168">
        <f>P26/12</f>
        <v>0.20138888888888887</v>
      </c>
    </row>
    <row r="27" spans="2:17" ht="12" customHeight="1" thickBot="1" x14ac:dyDescent="0.25">
      <c r="B27" s="53"/>
      <c r="C27" s="45" t="s">
        <v>61</v>
      </c>
      <c r="D27" s="463">
        <v>0.86</v>
      </c>
      <c r="E27" s="463">
        <v>0.82</v>
      </c>
      <c r="F27" s="463">
        <v>0.87</v>
      </c>
      <c r="G27" s="463">
        <v>0.84</v>
      </c>
      <c r="H27" s="463">
        <v>0.95</v>
      </c>
      <c r="I27" s="463">
        <v>0.8</v>
      </c>
      <c r="J27" s="463">
        <v>0.84</v>
      </c>
      <c r="K27" s="463">
        <v>0.77479338842975209</v>
      </c>
      <c r="L27" s="463">
        <v>0.71694214876033058</v>
      </c>
      <c r="M27" s="463">
        <v>0.76136363636363635</v>
      </c>
      <c r="N27" s="463">
        <v>0.67458677685950408</v>
      </c>
      <c r="O27" s="478">
        <v>0.67458677685950408</v>
      </c>
      <c r="P27" s="160">
        <f t="shared" si="1"/>
        <v>9.5822727272727271</v>
      </c>
      <c r="Q27" s="167">
        <f>P27/12</f>
        <v>0.79852272727272722</v>
      </c>
    </row>
    <row r="28" spans="2:17" ht="12" customHeight="1" x14ac:dyDescent="0.2">
      <c r="B28" s="83" t="s">
        <v>99</v>
      </c>
      <c r="C28" s="84" t="s">
        <v>54</v>
      </c>
      <c r="D28" s="452">
        <f t="shared" ref="D28:J31" si="13">D128+D228</f>
        <v>0</v>
      </c>
      <c r="E28" s="453">
        <f t="shared" si="13"/>
        <v>0</v>
      </c>
      <c r="F28" s="452">
        <f t="shared" si="13"/>
        <v>0</v>
      </c>
      <c r="G28" s="452">
        <f t="shared" si="13"/>
        <v>0</v>
      </c>
      <c r="H28" s="452">
        <f t="shared" si="13"/>
        <v>0</v>
      </c>
      <c r="I28" s="452">
        <f t="shared" si="13"/>
        <v>0</v>
      </c>
      <c r="J28" s="452">
        <f t="shared" si="13"/>
        <v>0</v>
      </c>
      <c r="K28" s="452">
        <v>0</v>
      </c>
      <c r="L28" s="452">
        <v>0</v>
      </c>
      <c r="M28" s="452">
        <v>0</v>
      </c>
      <c r="N28" s="452">
        <v>1</v>
      </c>
      <c r="O28" s="454">
        <v>2</v>
      </c>
      <c r="P28" s="51">
        <f t="shared" si="1"/>
        <v>3</v>
      </c>
    </row>
    <row r="29" spans="2:17" ht="12" customHeight="1" x14ac:dyDescent="0.2">
      <c r="B29" s="44"/>
      <c r="C29" s="61" t="s">
        <v>55</v>
      </c>
      <c r="D29" s="453">
        <f t="shared" si="13"/>
        <v>0</v>
      </c>
      <c r="E29" s="453">
        <f t="shared" si="13"/>
        <v>1</v>
      </c>
      <c r="F29" s="453">
        <f t="shared" si="13"/>
        <v>5</v>
      </c>
      <c r="G29" s="453">
        <f t="shared" si="13"/>
        <v>4</v>
      </c>
      <c r="H29" s="453">
        <f t="shared" si="13"/>
        <v>4</v>
      </c>
      <c r="I29" s="453">
        <f t="shared" si="13"/>
        <v>6</v>
      </c>
      <c r="J29" s="453">
        <f t="shared" si="13"/>
        <v>3</v>
      </c>
      <c r="K29" s="453">
        <v>1</v>
      </c>
      <c r="L29" s="453">
        <v>3</v>
      </c>
      <c r="M29" s="453">
        <v>5</v>
      </c>
      <c r="N29" s="453">
        <v>3</v>
      </c>
      <c r="O29" s="455">
        <v>2</v>
      </c>
      <c r="P29" s="51">
        <f t="shared" si="1"/>
        <v>37</v>
      </c>
    </row>
    <row r="30" spans="2:17" ht="12" customHeight="1" x14ac:dyDescent="0.2">
      <c r="B30" s="44"/>
      <c r="C30" s="61" t="s">
        <v>56</v>
      </c>
      <c r="D30" s="453">
        <f t="shared" si="13"/>
        <v>2</v>
      </c>
      <c r="E30" s="453">
        <f t="shared" si="13"/>
        <v>0</v>
      </c>
      <c r="F30" s="453">
        <f t="shared" si="13"/>
        <v>0</v>
      </c>
      <c r="G30" s="453">
        <f t="shared" si="13"/>
        <v>3</v>
      </c>
      <c r="H30" s="453">
        <f t="shared" si="13"/>
        <v>3</v>
      </c>
      <c r="I30" s="453">
        <f t="shared" si="13"/>
        <v>2</v>
      </c>
      <c r="J30" s="453">
        <f t="shared" si="13"/>
        <v>0</v>
      </c>
      <c r="K30" s="453">
        <v>0</v>
      </c>
      <c r="L30" s="453">
        <v>2</v>
      </c>
      <c r="M30" s="453">
        <v>1</v>
      </c>
      <c r="N30" s="453">
        <v>0</v>
      </c>
      <c r="O30" s="455">
        <v>0</v>
      </c>
      <c r="P30" s="51">
        <f t="shared" si="1"/>
        <v>13</v>
      </c>
    </row>
    <row r="31" spans="2:17" ht="12" customHeight="1" x14ac:dyDescent="0.2">
      <c r="B31" s="44"/>
      <c r="C31" s="61" t="s">
        <v>57</v>
      </c>
      <c r="D31" s="453">
        <f t="shared" si="13"/>
        <v>0</v>
      </c>
      <c r="E31" s="453">
        <f t="shared" si="13"/>
        <v>1</v>
      </c>
      <c r="F31" s="453">
        <f t="shared" si="13"/>
        <v>2</v>
      </c>
      <c r="G31" s="453">
        <f t="shared" si="13"/>
        <v>0</v>
      </c>
      <c r="H31" s="453">
        <f t="shared" si="13"/>
        <v>0</v>
      </c>
      <c r="I31" s="453">
        <f t="shared" si="13"/>
        <v>1</v>
      </c>
      <c r="J31" s="453">
        <f t="shared" si="13"/>
        <v>0</v>
      </c>
      <c r="K31" s="453">
        <v>0</v>
      </c>
      <c r="L31" s="453">
        <v>1</v>
      </c>
      <c r="M31" s="453">
        <v>1</v>
      </c>
      <c r="N31" s="453">
        <v>1</v>
      </c>
      <c r="O31" s="455">
        <v>1</v>
      </c>
      <c r="P31" s="51">
        <f t="shared" si="1"/>
        <v>8</v>
      </c>
    </row>
    <row r="32" spans="2:17" ht="12" customHeight="1" x14ac:dyDescent="0.2">
      <c r="B32" s="53"/>
      <c r="C32" s="53" t="s">
        <v>121</v>
      </c>
      <c r="D32" s="456">
        <f t="shared" ref="D32:J32" si="14">SUM(D28:D31)</f>
        <v>2</v>
      </c>
      <c r="E32" s="456">
        <f t="shared" si="14"/>
        <v>2</v>
      </c>
      <c r="F32" s="456">
        <f t="shared" si="14"/>
        <v>7</v>
      </c>
      <c r="G32" s="456">
        <f t="shared" si="14"/>
        <v>7</v>
      </c>
      <c r="H32" s="456">
        <f t="shared" si="14"/>
        <v>7</v>
      </c>
      <c r="I32" s="456">
        <f t="shared" si="14"/>
        <v>9</v>
      </c>
      <c r="J32" s="456">
        <f t="shared" si="14"/>
        <v>3</v>
      </c>
      <c r="K32" s="456">
        <v>1</v>
      </c>
      <c r="L32" s="456">
        <v>6</v>
      </c>
      <c r="M32" s="456">
        <v>7</v>
      </c>
      <c r="N32" s="456">
        <v>5</v>
      </c>
      <c r="O32" s="474">
        <v>5</v>
      </c>
      <c r="P32" s="85">
        <f t="shared" si="1"/>
        <v>61</v>
      </c>
    </row>
    <row r="33" spans="2:17" ht="12" customHeight="1" x14ac:dyDescent="0.2">
      <c r="B33" s="53"/>
      <c r="C33" s="53" t="s">
        <v>61</v>
      </c>
      <c r="D33" s="457">
        <v>533</v>
      </c>
      <c r="E33" s="457">
        <v>474</v>
      </c>
      <c r="F33" s="457">
        <v>533</v>
      </c>
      <c r="G33" s="457">
        <v>466</v>
      </c>
      <c r="H33" s="457">
        <v>561</v>
      </c>
      <c r="I33" s="457">
        <v>578</v>
      </c>
      <c r="J33" s="457">
        <v>555</v>
      </c>
      <c r="K33" s="457">
        <v>540</v>
      </c>
      <c r="L33" s="457">
        <v>483</v>
      </c>
      <c r="M33" s="457">
        <v>529</v>
      </c>
      <c r="N33" s="457">
        <v>461</v>
      </c>
      <c r="O33" s="458">
        <v>436</v>
      </c>
      <c r="P33" s="147">
        <f t="shared" si="1"/>
        <v>6149</v>
      </c>
    </row>
    <row r="34" spans="2:17" ht="12" customHeight="1" x14ac:dyDescent="0.2">
      <c r="B34" s="44" t="s">
        <v>264</v>
      </c>
      <c r="C34" s="44" t="s">
        <v>54</v>
      </c>
      <c r="D34" s="459">
        <f t="shared" ref="D34:J34" si="15">D28/1</f>
        <v>0</v>
      </c>
      <c r="E34" s="459">
        <f t="shared" si="15"/>
        <v>0</v>
      </c>
      <c r="F34" s="459">
        <f t="shared" si="15"/>
        <v>0</v>
      </c>
      <c r="G34" s="459">
        <f t="shared" si="15"/>
        <v>0</v>
      </c>
      <c r="H34" s="459">
        <f t="shared" si="15"/>
        <v>0</v>
      </c>
      <c r="I34" s="459">
        <f t="shared" si="15"/>
        <v>0</v>
      </c>
      <c r="J34" s="459">
        <f t="shared" si="15"/>
        <v>0</v>
      </c>
      <c r="K34" s="459">
        <v>0</v>
      </c>
      <c r="L34" s="459">
        <v>0</v>
      </c>
      <c r="M34" s="459">
        <v>0</v>
      </c>
      <c r="N34" s="459">
        <v>1</v>
      </c>
      <c r="O34" s="475">
        <v>2</v>
      </c>
      <c r="P34" s="158">
        <f t="shared" si="1"/>
        <v>3</v>
      </c>
    </row>
    <row r="35" spans="2:17" ht="12" customHeight="1" x14ac:dyDescent="0.2">
      <c r="B35" s="61"/>
      <c r="C35" s="61" t="s">
        <v>55</v>
      </c>
      <c r="D35" s="464">
        <f t="shared" ref="D35:J36" si="16">D29/4</f>
        <v>0</v>
      </c>
      <c r="E35" s="464">
        <f t="shared" si="16"/>
        <v>0.25</v>
      </c>
      <c r="F35" s="464">
        <f t="shared" si="16"/>
        <v>1.25</v>
      </c>
      <c r="G35" s="464">
        <f t="shared" si="16"/>
        <v>1</v>
      </c>
      <c r="H35" s="464">
        <f t="shared" si="16"/>
        <v>1</v>
      </c>
      <c r="I35" s="464">
        <f t="shared" si="16"/>
        <v>1.5</v>
      </c>
      <c r="J35" s="464">
        <f t="shared" si="16"/>
        <v>0.75</v>
      </c>
      <c r="K35" s="464">
        <v>0.25</v>
      </c>
      <c r="L35" s="464">
        <v>0.75</v>
      </c>
      <c r="M35" s="464">
        <v>1.25</v>
      </c>
      <c r="N35" s="464">
        <v>0.75</v>
      </c>
      <c r="O35" s="479">
        <v>0.5</v>
      </c>
      <c r="P35" s="158">
        <f t="shared" si="1"/>
        <v>9.25</v>
      </c>
    </row>
    <row r="36" spans="2:17" ht="12" customHeight="1" x14ac:dyDescent="0.2">
      <c r="B36" s="61"/>
      <c r="C36" s="61" t="s">
        <v>56</v>
      </c>
      <c r="D36" s="464">
        <f t="shared" si="16"/>
        <v>0.5</v>
      </c>
      <c r="E36" s="464">
        <f t="shared" si="16"/>
        <v>0</v>
      </c>
      <c r="F36" s="464">
        <f t="shared" si="16"/>
        <v>0</v>
      </c>
      <c r="G36" s="464">
        <f t="shared" si="16"/>
        <v>0.75</v>
      </c>
      <c r="H36" s="464">
        <f t="shared" si="16"/>
        <v>0.75</v>
      </c>
      <c r="I36" s="464">
        <f t="shared" si="16"/>
        <v>0.5</v>
      </c>
      <c r="J36" s="464">
        <f t="shared" si="16"/>
        <v>0</v>
      </c>
      <c r="K36" s="464">
        <v>0</v>
      </c>
      <c r="L36" s="464">
        <v>0.5</v>
      </c>
      <c r="M36" s="464">
        <v>0.25</v>
      </c>
      <c r="N36" s="464">
        <v>0</v>
      </c>
      <c r="O36" s="479">
        <v>0</v>
      </c>
      <c r="P36" s="158">
        <f t="shared" ref="P36:P67" si="17">SUM(D36:O36)</f>
        <v>3.25</v>
      </c>
    </row>
    <row r="37" spans="2:17" ht="12" customHeight="1" x14ac:dyDescent="0.2">
      <c r="B37" s="61"/>
      <c r="C37" s="61" t="s">
        <v>57</v>
      </c>
      <c r="D37" s="464">
        <f t="shared" ref="D37:J37" si="18">D31/3</f>
        <v>0</v>
      </c>
      <c r="E37" s="464">
        <f t="shared" si="18"/>
        <v>0.33333333333333331</v>
      </c>
      <c r="F37" s="464">
        <f t="shared" si="18"/>
        <v>0.66666666666666663</v>
      </c>
      <c r="G37" s="464">
        <f t="shared" si="18"/>
        <v>0</v>
      </c>
      <c r="H37" s="464">
        <f t="shared" si="18"/>
        <v>0</v>
      </c>
      <c r="I37" s="464">
        <f t="shared" si="18"/>
        <v>0.33333333333333331</v>
      </c>
      <c r="J37" s="464">
        <f t="shared" si="18"/>
        <v>0</v>
      </c>
      <c r="K37" s="464">
        <v>0</v>
      </c>
      <c r="L37" s="464">
        <v>0.33</v>
      </c>
      <c r="M37" s="464">
        <v>0.33</v>
      </c>
      <c r="N37" s="464">
        <v>0.33</v>
      </c>
      <c r="O37" s="479">
        <v>0.33</v>
      </c>
      <c r="P37" s="158">
        <f t="shared" si="17"/>
        <v>2.6533333333333333</v>
      </c>
    </row>
    <row r="38" spans="2:17" ht="12" customHeight="1" x14ac:dyDescent="0.2">
      <c r="B38" s="61"/>
      <c r="C38" s="53" t="s">
        <v>121</v>
      </c>
      <c r="D38" s="466">
        <f t="shared" ref="D38:J38" si="19">D32/12</f>
        <v>0.16666666666666666</v>
      </c>
      <c r="E38" s="466">
        <f t="shared" si="19"/>
        <v>0.16666666666666666</v>
      </c>
      <c r="F38" s="466">
        <f t="shared" si="19"/>
        <v>0.58333333333333337</v>
      </c>
      <c r="G38" s="466">
        <f t="shared" si="19"/>
        <v>0.58333333333333337</v>
      </c>
      <c r="H38" s="466">
        <f t="shared" si="19"/>
        <v>0.58333333333333337</v>
      </c>
      <c r="I38" s="466">
        <f t="shared" si="19"/>
        <v>0.75</v>
      </c>
      <c r="J38" s="466">
        <f t="shared" si="19"/>
        <v>0.25</v>
      </c>
      <c r="K38" s="466">
        <v>8.3333333333333329E-2</v>
      </c>
      <c r="L38" s="466">
        <v>0.5</v>
      </c>
      <c r="M38" s="466">
        <v>0.58333333333333337</v>
      </c>
      <c r="N38" s="466">
        <v>0.41666666666666669</v>
      </c>
      <c r="O38" s="480">
        <v>0.41666666666666669</v>
      </c>
      <c r="P38" s="193">
        <f t="shared" si="17"/>
        <v>5.0833333333333339</v>
      </c>
      <c r="Q38" s="168">
        <f>P38/12</f>
        <v>0.42361111111111116</v>
      </c>
    </row>
    <row r="39" spans="2:17" ht="12" customHeight="1" thickBot="1" x14ac:dyDescent="0.25">
      <c r="B39" s="53"/>
      <c r="C39" s="86" t="s">
        <v>61</v>
      </c>
      <c r="D39" s="463">
        <v>0.56000000000000005</v>
      </c>
      <c r="E39" s="463">
        <v>0.5</v>
      </c>
      <c r="F39" s="463">
        <v>0.56000000000000005</v>
      </c>
      <c r="G39" s="463">
        <v>0.48</v>
      </c>
      <c r="H39" s="463">
        <v>0.57999999999999996</v>
      </c>
      <c r="I39" s="463">
        <v>0.59</v>
      </c>
      <c r="J39" s="463">
        <v>0.56999999999999995</v>
      </c>
      <c r="K39" s="463">
        <v>0.55785123966942152</v>
      </c>
      <c r="L39" s="463">
        <v>0.49896694214876031</v>
      </c>
      <c r="M39" s="463">
        <v>0.54648760330578516</v>
      </c>
      <c r="N39" s="463">
        <v>0.4762396694214876</v>
      </c>
      <c r="O39" s="478">
        <v>0.45041322314049587</v>
      </c>
      <c r="P39" s="89">
        <f t="shared" si="17"/>
        <v>6.3699586776859496</v>
      </c>
      <c r="Q39" s="167">
        <f>P39/12</f>
        <v>0.5308298898071625</v>
      </c>
    </row>
    <row r="40" spans="2:17" ht="12" customHeight="1" x14ac:dyDescent="0.2">
      <c r="B40" s="83" t="s">
        <v>101</v>
      </c>
      <c r="C40" s="45" t="s">
        <v>54</v>
      </c>
      <c r="D40" s="452">
        <f t="shared" ref="D40:J43" si="20">D140+D240</f>
        <v>1</v>
      </c>
      <c r="E40" s="453">
        <f t="shared" si="20"/>
        <v>0</v>
      </c>
      <c r="F40" s="452">
        <f t="shared" si="20"/>
        <v>1</v>
      </c>
      <c r="G40" s="452">
        <f t="shared" si="20"/>
        <v>0</v>
      </c>
      <c r="H40" s="452">
        <f t="shared" si="20"/>
        <v>0</v>
      </c>
      <c r="I40" s="452">
        <f t="shared" si="20"/>
        <v>0</v>
      </c>
      <c r="J40" s="452">
        <f t="shared" si="20"/>
        <v>0</v>
      </c>
      <c r="K40" s="452">
        <v>0</v>
      </c>
      <c r="L40" s="452">
        <v>0</v>
      </c>
      <c r="M40" s="452">
        <v>0</v>
      </c>
      <c r="N40" s="452">
        <v>0</v>
      </c>
      <c r="O40" s="454">
        <v>0</v>
      </c>
      <c r="P40" s="51">
        <f t="shared" si="17"/>
        <v>2</v>
      </c>
    </row>
    <row r="41" spans="2:17" ht="12" customHeight="1" x14ac:dyDescent="0.2">
      <c r="B41" s="44"/>
      <c r="C41" s="45" t="s">
        <v>55</v>
      </c>
      <c r="D41" s="453">
        <f t="shared" si="20"/>
        <v>6</v>
      </c>
      <c r="E41" s="453">
        <f t="shared" si="20"/>
        <v>3</v>
      </c>
      <c r="F41" s="453">
        <f t="shared" si="20"/>
        <v>5</v>
      </c>
      <c r="G41" s="453">
        <f t="shared" si="20"/>
        <v>4</v>
      </c>
      <c r="H41" s="453">
        <f t="shared" si="20"/>
        <v>1</v>
      </c>
      <c r="I41" s="453">
        <f t="shared" si="20"/>
        <v>3</v>
      </c>
      <c r="J41" s="453">
        <f t="shared" si="20"/>
        <v>7</v>
      </c>
      <c r="K41" s="453">
        <v>2</v>
      </c>
      <c r="L41" s="453">
        <v>3</v>
      </c>
      <c r="M41" s="453">
        <v>3</v>
      </c>
      <c r="N41" s="453">
        <v>0</v>
      </c>
      <c r="O41" s="455">
        <v>3</v>
      </c>
      <c r="P41" s="51">
        <f t="shared" si="17"/>
        <v>40</v>
      </c>
    </row>
    <row r="42" spans="2:17" ht="12" customHeight="1" x14ac:dyDescent="0.2">
      <c r="B42" s="44"/>
      <c r="C42" s="45" t="s">
        <v>56</v>
      </c>
      <c r="D42" s="453">
        <f t="shared" si="20"/>
        <v>1</v>
      </c>
      <c r="E42" s="453">
        <f t="shared" si="20"/>
        <v>4</v>
      </c>
      <c r="F42" s="453">
        <f t="shared" si="20"/>
        <v>2</v>
      </c>
      <c r="G42" s="453">
        <f t="shared" si="20"/>
        <v>1</v>
      </c>
      <c r="H42" s="453">
        <f t="shared" si="20"/>
        <v>2</v>
      </c>
      <c r="I42" s="453">
        <f t="shared" si="20"/>
        <v>0</v>
      </c>
      <c r="J42" s="453">
        <f t="shared" si="20"/>
        <v>6</v>
      </c>
      <c r="K42" s="453">
        <v>6</v>
      </c>
      <c r="L42" s="453">
        <v>6</v>
      </c>
      <c r="M42" s="453">
        <v>1</v>
      </c>
      <c r="N42" s="453">
        <v>2</v>
      </c>
      <c r="O42" s="455">
        <v>2</v>
      </c>
      <c r="P42" s="51">
        <f t="shared" si="17"/>
        <v>33</v>
      </c>
    </row>
    <row r="43" spans="2:17" ht="12" customHeight="1" x14ac:dyDescent="0.2">
      <c r="B43" s="44"/>
      <c r="C43" s="45" t="s">
        <v>57</v>
      </c>
      <c r="D43" s="453">
        <f t="shared" si="20"/>
        <v>0</v>
      </c>
      <c r="E43" s="453">
        <f t="shared" si="20"/>
        <v>1</v>
      </c>
      <c r="F43" s="453">
        <f t="shared" si="20"/>
        <v>1</v>
      </c>
      <c r="G43" s="453">
        <f t="shared" si="20"/>
        <v>0</v>
      </c>
      <c r="H43" s="453">
        <f t="shared" si="20"/>
        <v>0</v>
      </c>
      <c r="I43" s="453">
        <f t="shared" si="20"/>
        <v>1</v>
      </c>
      <c r="J43" s="453">
        <f t="shared" si="20"/>
        <v>1</v>
      </c>
      <c r="K43" s="453">
        <v>1</v>
      </c>
      <c r="L43" s="453">
        <v>3</v>
      </c>
      <c r="M43" s="453">
        <v>1</v>
      </c>
      <c r="N43" s="453">
        <v>1</v>
      </c>
      <c r="O43" s="455">
        <v>0</v>
      </c>
      <c r="P43" s="51">
        <f t="shared" si="17"/>
        <v>10</v>
      </c>
    </row>
    <row r="44" spans="2:17" ht="12" customHeight="1" x14ac:dyDescent="0.2">
      <c r="B44" s="53"/>
      <c r="C44" s="54" t="s">
        <v>121</v>
      </c>
      <c r="D44" s="456">
        <f t="shared" ref="D44:J44" si="21">SUM(D40:D43)</f>
        <v>8</v>
      </c>
      <c r="E44" s="456">
        <f t="shared" si="21"/>
        <v>8</v>
      </c>
      <c r="F44" s="456">
        <f t="shared" si="21"/>
        <v>9</v>
      </c>
      <c r="G44" s="456">
        <f t="shared" si="21"/>
        <v>5</v>
      </c>
      <c r="H44" s="456">
        <f t="shared" si="21"/>
        <v>3</v>
      </c>
      <c r="I44" s="456">
        <f t="shared" si="21"/>
        <v>4</v>
      </c>
      <c r="J44" s="456">
        <f t="shared" si="21"/>
        <v>14</v>
      </c>
      <c r="K44" s="456">
        <v>9</v>
      </c>
      <c r="L44" s="456">
        <v>12</v>
      </c>
      <c r="M44" s="456">
        <v>5</v>
      </c>
      <c r="N44" s="456">
        <v>3</v>
      </c>
      <c r="O44" s="474">
        <v>5</v>
      </c>
      <c r="P44" s="88">
        <f t="shared" si="17"/>
        <v>85</v>
      </c>
    </row>
    <row r="45" spans="2:17" ht="12" customHeight="1" x14ac:dyDescent="0.2">
      <c r="B45" s="53"/>
      <c r="C45" s="54" t="s">
        <v>61</v>
      </c>
      <c r="D45" s="457">
        <v>1004</v>
      </c>
      <c r="E45" s="457">
        <v>829</v>
      </c>
      <c r="F45" s="457">
        <v>880</v>
      </c>
      <c r="G45" s="457">
        <v>875</v>
      </c>
      <c r="H45" s="457">
        <v>1008</v>
      </c>
      <c r="I45" s="457">
        <v>911</v>
      </c>
      <c r="J45" s="457">
        <v>965</v>
      </c>
      <c r="K45" s="457">
        <v>1048</v>
      </c>
      <c r="L45" s="457">
        <v>931</v>
      </c>
      <c r="M45" s="457">
        <v>990</v>
      </c>
      <c r="N45" s="457">
        <v>861</v>
      </c>
      <c r="O45" s="458">
        <v>773</v>
      </c>
      <c r="P45" s="147">
        <f t="shared" si="17"/>
        <v>11075</v>
      </c>
    </row>
    <row r="46" spans="2:17" ht="12" customHeight="1" x14ac:dyDescent="0.2">
      <c r="B46" s="44" t="s">
        <v>102</v>
      </c>
      <c r="C46" s="75" t="s">
        <v>54</v>
      </c>
      <c r="D46" s="459">
        <f t="shared" ref="D46:J46" si="22">D40/1</f>
        <v>1</v>
      </c>
      <c r="E46" s="459">
        <f t="shared" si="22"/>
        <v>0</v>
      </c>
      <c r="F46" s="459">
        <f t="shared" si="22"/>
        <v>1</v>
      </c>
      <c r="G46" s="459">
        <f t="shared" si="22"/>
        <v>0</v>
      </c>
      <c r="H46" s="459">
        <f t="shared" si="22"/>
        <v>0</v>
      </c>
      <c r="I46" s="459">
        <f t="shared" si="22"/>
        <v>0</v>
      </c>
      <c r="J46" s="459">
        <f t="shared" si="22"/>
        <v>0</v>
      </c>
      <c r="K46" s="459">
        <v>0</v>
      </c>
      <c r="L46" s="459">
        <v>0</v>
      </c>
      <c r="M46" s="459">
        <v>0</v>
      </c>
      <c r="N46" s="459">
        <v>0</v>
      </c>
      <c r="O46" s="475">
        <v>0</v>
      </c>
      <c r="P46" s="158">
        <f t="shared" si="17"/>
        <v>2</v>
      </c>
    </row>
    <row r="47" spans="2:17" ht="12" customHeight="1" x14ac:dyDescent="0.2">
      <c r="B47" s="61"/>
      <c r="C47" s="45" t="s">
        <v>55</v>
      </c>
      <c r="D47" s="464">
        <f t="shared" ref="D47:J48" si="23">D41/4</f>
        <v>1.5</v>
      </c>
      <c r="E47" s="464">
        <f t="shared" si="23"/>
        <v>0.75</v>
      </c>
      <c r="F47" s="464">
        <f t="shared" si="23"/>
        <v>1.25</v>
      </c>
      <c r="G47" s="464">
        <f t="shared" si="23"/>
        <v>1</v>
      </c>
      <c r="H47" s="464">
        <f t="shared" si="23"/>
        <v>0.25</v>
      </c>
      <c r="I47" s="464">
        <f t="shared" si="23"/>
        <v>0.75</v>
      </c>
      <c r="J47" s="464">
        <f t="shared" si="23"/>
        <v>1.75</v>
      </c>
      <c r="K47" s="464">
        <v>0.5</v>
      </c>
      <c r="L47" s="464">
        <v>0.75</v>
      </c>
      <c r="M47" s="464">
        <v>0.75</v>
      </c>
      <c r="N47" s="464">
        <v>0</v>
      </c>
      <c r="O47" s="479">
        <v>0.75</v>
      </c>
      <c r="P47" s="158">
        <f t="shared" si="17"/>
        <v>10</v>
      </c>
    </row>
    <row r="48" spans="2:17" ht="12" customHeight="1" x14ac:dyDescent="0.2">
      <c r="B48" s="61"/>
      <c r="C48" s="45" t="s">
        <v>56</v>
      </c>
      <c r="D48" s="464">
        <f t="shared" si="23"/>
        <v>0.25</v>
      </c>
      <c r="E48" s="464">
        <f t="shared" si="23"/>
        <v>1</v>
      </c>
      <c r="F48" s="464">
        <f t="shared" si="23"/>
        <v>0.5</v>
      </c>
      <c r="G48" s="464">
        <f t="shared" si="23"/>
        <v>0.25</v>
      </c>
      <c r="H48" s="464">
        <f t="shared" si="23"/>
        <v>0.5</v>
      </c>
      <c r="I48" s="464">
        <f t="shared" si="23"/>
        <v>0</v>
      </c>
      <c r="J48" s="464">
        <f t="shared" si="23"/>
        <v>1.5</v>
      </c>
      <c r="K48" s="464">
        <v>1.5</v>
      </c>
      <c r="L48" s="464">
        <v>1.5</v>
      </c>
      <c r="M48" s="464">
        <v>0.25</v>
      </c>
      <c r="N48" s="464">
        <v>0.5</v>
      </c>
      <c r="O48" s="479">
        <v>0.5</v>
      </c>
      <c r="P48" s="158">
        <f t="shared" si="17"/>
        <v>8.25</v>
      </c>
    </row>
    <row r="49" spans="2:17" ht="12" customHeight="1" x14ac:dyDescent="0.2">
      <c r="B49" s="61"/>
      <c r="C49" s="45" t="s">
        <v>57</v>
      </c>
      <c r="D49" s="464">
        <f t="shared" ref="D49:J49" si="24">D43/3</f>
        <v>0</v>
      </c>
      <c r="E49" s="464">
        <f t="shared" si="24"/>
        <v>0.33333333333333331</v>
      </c>
      <c r="F49" s="464">
        <f t="shared" si="24"/>
        <v>0.33333333333333331</v>
      </c>
      <c r="G49" s="464">
        <f t="shared" si="24"/>
        <v>0</v>
      </c>
      <c r="H49" s="464">
        <f t="shared" si="24"/>
        <v>0</v>
      </c>
      <c r="I49" s="464">
        <f t="shared" si="24"/>
        <v>0.33333333333333331</v>
      </c>
      <c r="J49" s="464">
        <f t="shared" si="24"/>
        <v>0.33333333333333331</v>
      </c>
      <c r="K49" s="464">
        <v>0.33</v>
      </c>
      <c r="L49" s="464">
        <v>1</v>
      </c>
      <c r="M49" s="464">
        <v>0.33</v>
      </c>
      <c r="N49" s="464">
        <v>0.33</v>
      </c>
      <c r="O49" s="479">
        <v>0</v>
      </c>
      <c r="P49" s="158">
        <f t="shared" si="17"/>
        <v>3.3233333333333333</v>
      </c>
    </row>
    <row r="50" spans="2:17" ht="12" customHeight="1" x14ac:dyDescent="0.2">
      <c r="B50" s="61"/>
      <c r="C50" s="54" t="s">
        <v>121</v>
      </c>
      <c r="D50" s="466">
        <f t="shared" ref="D50:J50" si="25">D44/12</f>
        <v>0.66666666666666663</v>
      </c>
      <c r="E50" s="466">
        <f t="shared" si="25"/>
        <v>0.66666666666666663</v>
      </c>
      <c r="F50" s="466">
        <f t="shared" si="25"/>
        <v>0.75</v>
      </c>
      <c r="G50" s="466">
        <f t="shared" si="25"/>
        <v>0.41666666666666669</v>
      </c>
      <c r="H50" s="466">
        <f t="shared" si="25"/>
        <v>0.25</v>
      </c>
      <c r="I50" s="466">
        <f t="shared" si="25"/>
        <v>0.33333333333333331</v>
      </c>
      <c r="J50" s="466">
        <f t="shared" si="25"/>
        <v>1.1666666666666667</v>
      </c>
      <c r="K50" s="466">
        <v>0.75</v>
      </c>
      <c r="L50" s="466">
        <v>1</v>
      </c>
      <c r="M50" s="466">
        <v>0.41666666666666669</v>
      </c>
      <c r="N50" s="466">
        <v>0.25</v>
      </c>
      <c r="O50" s="480">
        <v>0.41666666666666669</v>
      </c>
      <c r="P50" s="193">
        <f t="shared" si="17"/>
        <v>7.0833333333333339</v>
      </c>
      <c r="Q50" s="168">
        <f>P50/12</f>
        <v>0.59027777777777779</v>
      </c>
    </row>
    <row r="51" spans="2:17" ht="12" customHeight="1" thickBot="1" x14ac:dyDescent="0.25">
      <c r="B51" s="53"/>
      <c r="C51" s="45" t="s">
        <v>61</v>
      </c>
      <c r="D51" s="463">
        <v>1.06</v>
      </c>
      <c r="E51" s="463">
        <v>0.87</v>
      </c>
      <c r="F51" s="463">
        <v>0.92</v>
      </c>
      <c r="G51" s="463">
        <v>0.9</v>
      </c>
      <c r="H51" s="463">
        <v>1.04</v>
      </c>
      <c r="I51" s="463">
        <v>0.94</v>
      </c>
      <c r="J51" s="463">
        <v>1</v>
      </c>
      <c r="K51" s="463">
        <v>1.0826446280991735</v>
      </c>
      <c r="L51" s="463">
        <v>0.96177685950413228</v>
      </c>
      <c r="M51" s="463">
        <v>1.0227272727272727</v>
      </c>
      <c r="N51" s="463">
        <v>0.88946280991735538</v>
      </c>
      <c r="O51" s="478">
        <v>0.79855371900826444</v>
      </c>
      <c r="P51" s="89">
        <f t="shared" si="17"/>
        <v>11.485165289256198</v>
      </c>
      <c r="Q51" s="167">
        <f>P51/12</f>
        <v>0.95709710743801646</v>
      </c>
    </row>
    <row r="52" spans="2:17" ht="12" customHeight="1" x14ac:dyDescent="0.2">
      <c r="B52" s="84" t="s">
        <v>103</v>
      </c>
      <c r="C52" s="84" t="s">
        <v>54</v>
      </c>
      <c r="D52" s="452">
        <f t="shared" ref="D52:J57" si="26">D152+D252</f>
        <v>2</v>
      </c>
      <c r="E52" s="453">
        <f t="shared" si="26"/>
        <v>5</v>
      </c>
      <c r="F52" s="452">
        <f t="shared" si="26"/>
        <v>3</v>
      </c>
      <c r="G52" s="452">
        <f t="shared" si="26"/>
        <v>6</v>
      </c>
      <c r="H52" s="452">
        <f t="shared" si="26"/>
        <v>4</v>
      </c>
      <c r="I52" s="452">
        <f t="shared" si="26"/>
        <v>2</v>
      </c>
      <c r="J52" s="452">
        <f t="shared" si="26"/>
        <v>3</v>
      </c>
      <c r="K52" s="452">
        <v>3</v>
      </c>
      <c r="L52" s="452">
        <v>6</v>
      </c>
      <c r="M52" s="452">
        <v>2</v>
      </c>
      <c r="N52" s="452">
        <v>4</v>
      </c>
      <c r="O52" s="454">
        <v>1</v>
      </c>
      <c r="P52" s="51">
        <f t="shared" si="17"/>
        <v>41</v>
      </c>
    </row>
    <row r="53" spans="2:17" ht="12" customHeight="1" x14ac:dyDescent="0.2">
      <c r="B53" s="61"/>
      <c r="C53" s="61" t="s">
        <v>55</v>
      </c>
      <c r="D53" s="453">
        <f t="shared" si="26"/>
        <v>0</v>
      </c>
      <c r="E53" s="453">
        <f t="shared" si="26"/>
        <v>16</v>
      </c>
      <c r="F53" s="453">
        <f t="shared" si="26"/>
        <v>15</v>
      </c>
      <c r="G53" s="453">
        <f t="shared" si="26"/>
        <v>3</v>
      </c>
      <c r="H53" s="453">
        <f t="shared" si="26"/>
        <v>5</v>
      </c>
      <c r="I53" s="453">
        <f t="shared" si="26"/>
        <v>6</v>
      </c>
      <c r="J53" s="453">
        <f t="shared" si="26"/>
        <v>7</v>
      </c>
      <c r="K53" s="453">
        <v>0</v>
      </c>
      <c r="L53" s="453">
        <v>2</v>
      </c>
      <c r="M53" s="453">
        <v>12</v>
      </c>
      <c r="N53" s="453">
        <v>21</v>
      </c>
      <c r="O53" s="455">
        <v>16</v>
      </c>
      <c r="P53" s="51">
        <f t="shared" si="17"/>
        <v>103</v>
      </c>
    </row>
    <row r="54" spans="2:17" ht="12" customHeight="1" x14ac:dyDescent="0.2">
      <c r="B54" s="61"/>
      <c r="C54" s="61" t="s">
        <v>56</v>
      </c>
      <c r="D54" s="453">
        <f t="shared" si="26"/>
        <v>0</v>
      </c>
      <c r="E54" s="453">
        <f t="shared" si="26"/>
        <v>0</v>
      </c>
      <c r="F54" s="453">
        <f t="shared" si="26"/>
        <v>0</v>
      </c>
      <c r="G54" s="453">
        <f t="shared" si="26"/>
        <v>0</v>
      </c>
      <c r="H54" s="453">
        <f t="shared" si="26"/>
        <v>0</v>
      </c>
      <c r="I54" s="453">
        <f t="shared" si="26"/>
        <v>0</v>
      </c>
      <c r="J54" s="453">
        <f t="shared" si="26"/>
        <v>0</v>
      </c>
      <c r="K54" s="453">
        <v>0</v>
      </c>
      <c r="L54" s="453">
        <v>0</v>
      </c>
      <c r="M54" s="453">
        <v>0</v>
      </c>
      <c r="N54" s="453">
        <v>3</v>
      </c>
      <c r="O54" s="455">
        <v>1</v>
      </c>
      <c r="P54" s="51">
        <f t="shared" si="17"/>
        <v>4</v>
      </c>
    </row>
    <row r="55" spans="2:17" ht="12" customHeight="1" x14ac:dyDescent="0.2">
      <c r="B55" s="61"/>
      <c r="C55" s="61" t="s">
        <v>57</v>
      </c>
      <c r="D55" s="453">
        <f t="shared" si="26"/>
        <v>0</v>
      </c>
      <c r="E55" s="453">
        <f t="shared" si="26"/>
        <v>1</v>
      </c>
      <c r="F55" s="453">
        <f t="shared" si="26"/>
        <v>0</v>
      </c>
      <c r="G55" s="453">
        <f t="shared" si="26"/>
        <v>0</v>
      </c>
      <c r="H55" s="453">
        <f t="shared" si="26"/>
        <v>0</v>
      </c>
      <c r="I55" s="453">
        <f t="shared" si="26"/>
        <v>0</v>
      </c>
      <c r="J55" s="453">
        <f t="shared" si="26"/>
        <v>0</v>
      </c>
      <c r="K55" s="453">
        <v>0</v>
      </c>
      <c r="L55" s="453">
        <v>0</v>
      </c>
      <c r="M55" s="453">
        <v>0</v>
      </c>
      <c r="N55" s="453">
        <v>0</v>
      </c>
      <c r="O55" s="455">
        <v>0</v>
      </c>
      <c r="P55" s="51">
        <f t="shared" si="17"/>
        <v>1</v>
      </c>
    </row>
    <row r="56" spans="2:17" ht="12" customHeight="1" x14ac:dyDescent="0.2">
      <c r="B56" s="61"/>
      <c r="C56" s="61" t="s">
        <v>58</v>
      </c>
      <c r="D56" s="453">
        <f t="shared" si="26"/>
        <v>7</v>
      </c>
      <c r="E56" s="453">
        <f t="shared" si="26"/>
        <v>8</v>
      </c>
      <c r="F56" s="453">
        <f t="shared" si="26"/>
        <v>8</v>
      </c>
      <c r="G56" s="453">
        <f t="shared" si="26"/>
        <v>5</v>
      </c>
      <c r="H56" s="453">
        <f t="shared" si="26"/>
        <v>7</v>
      </c>
      <c r="I56" s="453">
        <f t="shared" si="26"/>
        <v>14</v>
      </c>
      <c r="J56" s="453">
        <f t="shared" si="26"/>
        <v>7</v>
      </c>
      <c r="K56" s="453">
        <v>8</v>
      </c>
      <c r="L56" s="453">
        <v>4</v>
      </c>
      <c r="M56" s="453">
        <v>4</v>
      </c>
      <c r="N56" s="453">
        <v>13</v>
      </c>
      <c r="O56" s="455">
        <v>8</v>
      </c>
      <c r="P56" s="51">
        <f t="shared" si="17"/>
        <v>93</v>
      </c>
    </row>
    <row r="57" spans="2:17" ht="12" customHeight="1" x14ac:dyDescent="0.2">
      <c r="B57" s="61"/>
      <c r="C57" s="53" t="s">
        <v>59</v>
      </c>
      <c r="D57" s="453">
        <f t="shared" si="26"/>
        <v>8</v>
      </c>
      <c r="E57" s="453">
        <f t="shared" si="26"/>
        <v>2</v>
      </c>
      <c r="F57" s="453">
        <f t="shared" si="26"/>
        <v>12</v>
      </c>
      <c r="G57" s="453">
        <f t="shared" si="26"/>
        <v>14</v>
      </c>
      <c r="H57" s="453">
        <f t="shared" si="26"/>
        <v>11</v>
      </c>
      <c r="I57" s="453">
        <f t="shared" si="26"/>
        <v>10</v>
      </c>
      <c r="J57" s="453">
        <f t="shared" si="26"/>
        <v>7</v>
      </c>
      <c r="K57" s="453">
        <v>11</v>
      </c>
      <c r="L57" s="453">
        <v>8</v>
      </c>
      <c r="M57" s="453">
        <v>9</v>
      </c>
      <c r="N57" s="453">
        <v>13</v>
      </c>
      <c r="O57" s="455">
        <v>9</v>
      </c>
      <c r="P57" s="339">
        <f t="shared" si="17"/>
        <v>114</v>
      </c>
    </row>
    <row r="58" spans="2:17" ht="12" customHeight="1" x14ac:dyDescent="0.2">
      <c r="B58" s="53"/>
      <c r="C58" s="53" t="s">
        <v>121</v>
      </c>
      <c r="D58" s="456">
        <f t="shared" ref="D58:J58" si="27">SUM(D52:D57)</f>
        <v>17</v>
      </c>
      <c r="E58" s="456">
        <f t="shared" si="27"/>
        <v>32</v>
      </c>
      <c r="F58" s="456">
        <f t="shared" si="27"/>
        <v>38</v>
      </c>
      <c r="G58" s="456">
        <f t="shared" si="27"/>
        <v>28</v>
      </c>
      <c r="H58" s="456">
        <f t="shared" si="27"/>
        <v>27</v>
      </c>
      <c r="I58" s="456">
        <f t="shared" si="27"/>
        <v>32</v>
      </c>
      <c r="J58" s="456">
        <f t="shared" si="27"/>
        <v>24</v>
      </c>
      <c r="K58" s="456">
        <v>22</v>
      </c>
      <c r="L58" s="456">
        <v>20</v>
      </c>
      <c r="M58" s="456">
        <v>27</v>
      </c>
      <c r="N58" s="456">
        <v>54</v>
      </c>
      <c r="O58" s="474">
        <v>35</v>
      </c>
      <c r="P58" s="88">
        <f t="shared" si="17"/>
        <v>356</v>
      </c>
    </row>
    <row r="59" spans="2:17" ht="12" customHeight="1" x14ac:dyDescent="0.2">
      <c r="B59" s="53"/>
      <c r="C59" s="155" t="s">
        <v>61</v>
      </c>
      <c r="D59" s="457">
        <v>1963</v>
      </c>
      <c r="E59" s="457">
        <v>1924</v>
      </c>
      <c r="F59" s="457">
        <v>1951</v>
      </c>
      <c r="G59" s="457">
        <v>1879</v>
      </c>
      <c r="H59" s="457">
        <v>1946</v>
      </c>
      <c r="I59" s="457">
        <v>2057</v>
      </c>
      <c r="J59" s="457">
        <v>2069</v>
      </c>
      <c r="K59" s="457">
        <v>2285</v>
      </c>
      <c r="L59" s="457">
        <v>1943</v>
      </c>
      <c r="M59" s="457">
        <v>2191</v>
      </c>
      <c r="N59" s="457">
        <v>2082</v>
      </c>
      <c r="O59" s="458">
        <v>1998</v>
      </c>
      <c r="P59" s="147">
        <f t="shared" si="17"/>
        <v>24288</v>
      </c>
    </row>
    <row r="60" spans="2:17" ht="12" customHeight="1" x14ac:dyDescent="0.2">
      <c r="B60" s="44" t="s">
        <v>265</v>
      </c>
      <c r="C60" s="44" t="s">
        <v>54</v>
      </c>
      <c r="D60" s="460">
        <f t="shared" ref="D60:J60" si="28">D52/1</f>
        <v>2</v>
      </c>
      <c r="E60" s="459">
        <f t="shared" si="28"/>
        <v>5</v>
      </c>
      <c r="F60" s="459">
        <f t="shared" si="28"/>
        <v>3</v>
      </c>
      <c r="G60" s="459">
        <f t="shared" si="28"/>
        <v>6</v>
      </c>
      <c r="H60" s="459">
        <f t="shared" si="28"/>
        <v>4</v>
      </c>
      <c r="I60" s="459">
        <f t="shared" si="28"/>
        <v>2</v>
      </c>
      <c r="J60" s="459">
        <f t="shared" si="28"/>
        <v>3</v>
      </c>
      <c r="K60" s="459">
        <v>3</v>
      </c>
      <c r="L60" s="459">
        <v>6</v>
      </c>
      <c r="M60" s="459">
        <v>2</v>
      </c>
      <c r="N60" s="459">
        <v>4</v>
      </c>
      <c r="O60" s="475">
        <v>1</v>
      </c>
      <c r="P60" s="158">
        <f t="shared" si="17"/>
        <v>41</v>
      </c>
    </row>
    <row r="61" spans="2:17" ht="12" customHeight="1" x14ac:dyDescent="0.2">
      <c r="B61" s="61"/>
      <c r="C61" s="61" t="s">
        <v>55</v>
      </c>
      <c r="D61" s="465">
        <f t="shared" ref="D61:J61" si="29">D53/2</f>
        <v>0</v>
      </c>
      <c r="E61" s="464">
        <f t="shared" si="29"/>
        <v>8</v>
      </c>
      <c r="F61" s="464">
        <f t="shared" si="29"/>
        <v>7.5</v>
      </c>
      <c r="G61" s="464">
        <f t="shared" si="29"/>
        <v>1.5</v>
      </c>
      <c r="H61" s="464">
        <f t="shared" si="29"/>
        <v>2.5</v>
      </c>
      <c r="I61" s="464">
        <f t="shared" si="29"/>
        <v>3</v>
      </c>
      <c r="J61" s="464">
        <f t="shared" si="29"/>
        <v>3.5</v>
      </c>
      <c r="K61" s="464">
        <v>0</v>
      </c>
      <c r="L61" s="464">
        <v>1</v>
      </c>
      <c r="M61" s="464">
        <v>6</v>
      </c>
      <c r="N61" s="464">
        <v>10.5</v>
      </c>
      <c r="O61" s="479">
        <v>8</v>
      </c>
      <c r="P61" s="158">
        <f t="shared" si="17"/>
        <v>51.5</v>
      </c>
    </row>
    <row r="62" spans="2:17" ht="12" customHeight="1" x14ac:dyDescent="0.2">
      <c r="B62" s="61"/>
      <c r="C62" s="61" t="s">
        <v>56</v>
      </c>
      <c r="D62" s="465">
        <f t="shared" ref="D62:J65" si="30">D54/1</f>
        <v>0</v>
      </c>
      <c r="E62" s="464">
        <f t="shared" si="30"/>
        <v>0</v>
      </c>
      <c r="F62" s="464">
        <f t="shared" si="30"/>
        <v>0</v>
      </c>
      <c r="G62" s="464">
        <f t="shared" si="30"/>
        <v>0</v>
      </c>
      <c r="H62" s="464">
        <f t="shared" si="30"/>
        <v>0</v>
      </c>
      <c r="I62" s="464">
        <f t="shared" si="30"/>
        <v>0</v>
      </c>
      <c r="J62" s="464">
        <f t="shared" si="30"/>
        <v>0</v>
      </c>
      <c r="K62" s="464">
        <v>0</v>
      </c>
      <c r="L62" s="464">
        <v>0</v>
      </c>
      <c r="M62" s="464">
        <v>0</v>
      </c>
      <c r="N62" s="464">
        <v>3</v>
      </c>
      <c r="O62" s="479">
        <v>1</v>
      </c>
      <c r="P62" s="158">
        <f t="shared" si="17"/>
        <v>4</v>
      </c>
    </row>
    <row r="63" spans="2:17" ht="12" customHeight="1" x14ac:dyDescent="0.2">
      <c r="B63" s="61"/>
      <c r="C63" s="61" t="s">
        <v>57</v>
      </c>
      <c r="D63" s="465">
        <f t="shared" si="30"/>
        <v>0</v>
      </c>
      <c r="E63" s="464">
        <f t="shared" si="30"/>
        <v>1</v>
      </c>
      <c r="F63" s="464">
        <f t="shared" si="30"/>
        <v>0</v>
      </c>
      <c r="G63" s="464">
        <f t="shared" si="30"/>
        <v>0</v>
      </c>
      <c r="H63" s="464">
        <f t="shared" si="30"/>
        <v>0</v>
      </c>
      <c r="I63" s="464">
        <f t="shared" si="30"/>
        <v>0</v>
      </c>
      <c r="J63" s="464">
        <f t="shared" si="30"/>
        <v>0</v>
      </c>
      <c r="K63" s="464">
        <v>0</v>
      </c>
      <c r="L63" s="464">
        <v>0</v>
      </c>
      <c r="M63" s="464">
        <v>0</v>
      </c>
      <c r="N63" s="464">
        <v>0</v>
      </c>
      <c r="O63" s="479">
        <v>0</v>
      </c>
      <c r="P63" s="158">
        <f t="shared" si="17"/>
        <v>1</v>
      </c>
    </row>
    <row r="64" spans="2:17" ht="12" customHeight="1" x14ac:dyDescent="0.2">
      <c r="B64" s="61"/>
      <c r="C64" s="61" t="s">
        <v>58</v>
      </c>
      <c r="D64" s="465">
        <f t="shared" si="30"/>
        <v>7</v>
      </c>
      <c r="E64" s="464">
        <f t="shared" si="30"/>
        <v>8</v>
      </c>
      <c r="F64" s="464">
        <f t="shared" si="30"/>
        <v>8</v>
      </c>
      <c r="G64" s="464">
        <f t="shared" si="30"/>
        <v>5</v>
      </c>
      <c r="H64" s="464">
        <f t="shared" si="30"/>
        <v>7</v>
      </c>
      <c r="I64" s="464">
        <f t="shared" si="30"/>
        <v>14</v>
      </c>
      <c r="J64" s="464">
        <f t="shared" si="30"/>
        <v>7</v>
      </c>
      <c r="K64" s="464">
        <v>8</v>
      </c>
      <c r="L64" s="464">
        <v>4</v>
      </c>
      <c r="M64" s="464">
        <v>4</v>
      </c>
      <c r="N64" s="464">
        <v>13</v>
      </c>
      <c r="O64" s="479">
        <v>8</v>
      </c>
      <c r="P64" s="158">
        <f t="shared" si="17"/>
        <v>93</v>
      </c>
    </row>
    <row r="65" spans="2:17" ht="12" customHeight="1" x14ac:dyDescent="0.2">
      <c r="B65" s="61"/>
      <c r="C65" s="53" t="s">
        <v>59</v>
      </c>
      <c r="D65" s="465">
        <f t="shared" si="30"/>
        <v>8</v>
      </c>
      <c r="E65" s="464">
        <f t="shared" si="30"/>
        <v>2</v>
      </c>
      <c r="F65" s="464">
        <f t="shared" si="30"/>
        <v>12</v>
      </c>
      <c r="G65" s="464">
        <f t="shared" si="30"/>
        <v>14</v>
      </c>
      <c r="H65" s="464">
        <f t="shared" si="30"/>
        <v>11</v>
      </c>
      <c r="I65" s="464">
        <f t="shared" si="30"/>
        <v>10</v>
      </c>
      <c r="J65" s="464">
        <f t="shared" si="30"/>
        <v>7</v>
      </c>
      <c r="K65" s="464">
        <v>11</v>
      </c>
      <c r="L65" s="464">
        <v>8</v>
      </c>
      <c r="M65" s="464">
        <v>9</v>
      </c>
      <c r="N65" s="464">
        <v>13</v>
      </c>
      <c r="O65" s="479">
        <v>9</v>
      </c>
      <c r="P65" s="432">
        <f t="shared" si="17"/>
        <v>114</v>
      </c>
    </row>
    <row r="66" spans="2:17" ht="12" customHeight="1" x14ac:dyDescent="0.2">
      <c r="B66" s="61"/>
      <c r="C66" s="53" t="s">
        <v>121</v>
      </c>
      <c r="D66" s="467">
        <f t="shared" ref="D66:J66" si="31">D58/7</f>
        <v>2.4285714285714284</v>
      </c>
      <c r="E66" s="466">
        <f t="shared" si="31"/>
        <v>4.5714285714285712</v>
      </c>
      <c r="F66" s="466">
        <f t="shared" si="31"/>
        <v>5.4285714285714288</v>
      </c>
      <c r="G66" s="466">
        <f t="shared" si="31"/>
        <v>4</v>
      </c>
      <c r="H66" s="466">
        <f t="shared" si="31"/>
        <v>3.8571428571428572</v>
      </c>
      <c r="I66" s="466">
        <f t="shared" si="31"/>
        <v>4.5714285714285712</v>
      </c>
      <c r="J66" s="466">
        <f t="shared" si="31"/>
        <v>3.4285714285714284</v>
      </c>
      <c r="K66" s="466">
        <v>3.1428571428571428</v>
      </c>
      <c r="L66" s="466">
        <v>2.8571428571428572</v>
      </c>
      <c r="M66" s="466">
        <v>3.8571428571428572</v>
      </c>
      <c r="N66" s="466">
        <v>7.7142857142857144</v>
      </c>
      <c r="O66" s="480">
        <v>5</v>
      </c>
      <c r="P66" s="193">
        <f t="shared" si="17"/>
        <v>50.857142857142854</v>
      </c>
      <c r="Q66" s="168">
        <f>P66/12</f>
        <v>4.2380952380952381</v>
      </c>
    </row>
    <row r="67" spans="2:17" ht="12" customHeight="1" thickBot="1" x14ac:dyDescent="0.25">
      <c r="B67" s="53"/>
      <c r="C67" s="86" t="s">
        <v>61</v>
      </c>
      <c r="D67" s="463">
        <v>4.29</v>
      </c>
      <c r="E67" s="463">
        <v>4.1399999999999997</v>
      </c>
      <c r="F67" s="463">
        <v>4.26</v>
      </c>
      <c r="G67" s="463">
        <v>4.0599999999999996</v>
      </c>
      <c r="H67" s="463">
        <v>4.2</v>
      </c>
      <c r="I67" s="463">
        <v>4.4000000000000004</v>
      </c>
      <c r="J67" s="463">
        <v>4.42</v>
      </c>
      <c r="K67" s="463">
        <v>4.935205183585313</v>
      </c>
      <c r="L67" s="463">
        <v>4.1965442764578835</v>
      </c>
      <c r="M67" s="463">
        <v>4.7321814254859609</v>
      </c>
      <c r="N67" s="463">
        <v>4.4967602591792657</v>
      </c>
      <c r="O67" s="478">
        <v>4.3153347732181428</v>
      </c>
      <c r="P67" s="89">
        <f t="shared" si="17"/>
        <v>52.446025917926569</v>
      </c>
      <c r="Q67" s="167">
        <f>P67/12</f>
        <v>4.3705021598272138</v>
      </c>
    </row>
    <row r="68" spans="2:17" ht="12" customHeight="1" x14ac:dyDescent="0.2">
      <c r="B68" s="84" t="s">
        <v>130</v>
      </c>
      <c r="C68" s="45" t="s">
        <v>54</v>
      </c>
      <c r="D68" s="452">
        <f t="shared" ref="D68:J73" si="32">D168+D268</f>
        <v>0</v>
      </c>
      <c r="E68" s="453">
        <f t="shared" si="32"/>
        <v>0</v>
      </c>
      <c r="F68" s="452">
        <f t="shared" si="32"/>
        <v>0</v>
      </c>
      <c r="G68" s="452">
        <f t="shared" si="32"/>
        <v>0</v>
      </c>
      <c r="H68" s="452">
        <f t="shared" si="32"/>
        <v>0</v>
      </c>
      <c r="I68" s="452">
        <f t="shared" si="32"/>
        <v>0</v>
      </c>
      <c r="J68" s="452">
        <f t="shared" si="32"/>
        <v>0</v>
      </c>
      <c r="K68" s="452">
        <v>0</v>
      </c>
      <c r="L68" s="452">
        <v>0</v>
      </c>
      <c r="M68" s="452">
        <v>0</v>
      </c>
      <c r="N68" s="452">
        <v>0</v>
      </c>
      <c r="O68" s="454">
        <v>0</v>
      </c>
      <c r="P68" s="51">
        <f t="shared" ref="P68:P99" si="33">SUM(D68:O68)</f>
        <v>0</v>
      </c>
    </row>
    <row r="69" spans="2:17" ht="12" customHeight="1" x14ac:dyDescent="0.2">
      <c r="B69" s="61"/>
      <c r="C69" s="45" t="s">
        <v>55</v>
      </c>
      <c r="D69" s="453">
        <f t="shared" si="32"/>
        <v>2</v>
      </c>
      <c r="E69" s="453">
        <f t="shared" si="32"/>
        <v>2</v>
      </c>
      <c r="F69" s="453">
        <f t="shared" si="32"/>
        <v>4</v>
      </c>
      <c r="G69" s="453">
        <f t="shared" si="32"/>
        <v>4</v>
      </c>
      <c r="H69" s="453">
        <f t="shared" si="32"/>
        <v>6</v>
      </c>
      <c r="I69" s="453">
        <f t="shared" si="32"/>
        <v>1</v>
      </c>
      <c r="J69" s="453">
        <f t="shared" si="32"/>
        <v>2</v>
      </c>
      <c r="K69" s="453">
        <v>8</v>
      </c>
      <c r="L69" s="453">
        <v>1</v>
      </c>
      <c r="M69" s="453">
        <v>6</v>
      </c>
      <c r="N69" s="453">
        <v>8</v>
      </c>
      <c r="O69" s="455">
        <v>7</v>
      </c>
      <c r="P69" s="51">
        <f t="shared" si="33"/>
        <v>51</v>
      </c>
    </row>
    <row r="70" spans="2:17" ht="12" customHeight="1" x14ac:dyDescent="0.2">
      <c r="B70" s="61"/>
      <c r="C70" s="45" t="s">
        <v>56</v>
      </c>
      <c r="D70" s="453">
        <f t="shared" si="32"/>
        <v>0</v>
      </c>
      <c r="E70" s="453">
        <f t="shared" si="32"/>
        <v>0</v>
      </c>
      <c r="F70" s="453">
        <f t="shared" si="32"/>
        <v>0</v>
      </c>
      <c r="G70" s="453">
        <f t="shared" si="32"/>
        <v>0</v>
      </c>
      <c r="H70" s="453">
        <f t="shared" si="32"/>
        <v>0</v>
      </c>
      <c r="I70" s="453">
        <f t="shared" si="32"/>
        <v>0</v>
      </c>
      <c r="J70" s="453">
        <f t="shared" si="32"/>
        <v>0</v>
      </c>
      <c r="K70" s="453">
        <v>0</v>
      </c>
      <c r="L70" s="453">
        <v>0</v>
      </c>
      <c r="M70" s="453">
        <v>0</v>
      </c>
      <c r="N70" s="453">
        <v>0</v>
      </c>
      <c r="O70" s="455">
        <v>0</v>
      </c>
      <c r="P70" s="51">
        <f t="shared" si="33"/>
        <v>0</v>
      </c>
    </row>
    <row r="71" spans="2:17" ht="12" customHeight="1" x14ac:dyDescent="0.2">
      <c r="B71" s="61"/>
      <c r="C71" s="45" t="s">
        <v>57</v>
      </c>
      <c r="D71" s="453">
        <f t="shared" si="32"/>
        <v>0</v>
      </c>
      <c r="E71" s="453">
        <f t="shared" si="32"/>
        <v>0</v>
      </c>
      <c r="F71" s="453">
        <f t="shared" si="32"/>
        <v>0</v>
      </c>
      <c r="G71" s="453">
        <f t="shared" si="32"/>
        <v>0</v>
      </c>
      <c r="H71" s="453">
        <f t="shared" si="32"/>
        <v>0</v>
      </c>
      <c r="I71" s="453">
        <f t="shared" si="32"/>
        <v>0</v>
      </c>
      <c r="J71" s="453">
        <f t="shared" si="32"/>
        <v>0</v>
      </c>
      <c r="K71" s="453">
        <v>0</v>
      </c>
      <c r="L71" s="453">
        <v>0</v>
      </c>
      <c r="M71" s="453">
        <v>0</v>
      </c>
      <c r="N71" s="453">
        <v>0</v>
      </c>
      <c r="O71" s="455">
        <v>0</v>
      </c>
      <c r="P71" s="51">
        <f t="shared" si="33"/>
        <v>0</v>
      </c>
    </row>
    <row r="72" spans="2:17" ht="12" customHeight="1" x14ac:dyDescent="0.2">
      <c r="B72" s="61"/>
      <c r="C72" s="45" t="s">
        <v>58</v>
      </c>
      <c r="D72" s="453">
        <f t="shared" si="32"/>
        <v>13</v>
      </c>
      <c r="E72" s="453">
        <f t="shared" si="32"/>
        <v>7</v>
      </c>
      <c r="F72" s="453">
        <f t="shared" si="32"/>
        <v>12</v>
      </c>
      <c r="G72" s="453">
        <f t="shared" si="32"/>
        <v>7</v>
      </c>
      <c r="H72" s="453">
        <f t="shared" si="32"/>
        <v>8</v>
      </c>
      <c r="I72" s="453">
        <f t="shared" si="32"/>
        <v>15</v>
      </c>
      <c r="J72" s="453">
        <f t="shared" si="32"/>
        <v>6</v>
      </c>
      <c r="K72" s="453">
        <v>8</v>
      </c>
      <c r="L72" s="453">
        <v>10</v>
      </c>
      <c r="M72" s="453">
        <v>14</v>
      </c>
      <c r="N72" s="453">
        <v>3</v>
      </c>
      <c r="O72" s="455">
        <v>2</v>
      </c>
      <c r="P72" s="51">
        <f t="shared" si="33"/>
        <v>105</v>
      </c>
    </row>
    <row r="73" spans="2:17" ht="12" customHeight="1" x14ac:dyDescent="0.2">
      <c r="B73" s="61"/>
      <c r="C73" s="54" t="s">
        <v>59</v>
      </c>
      <c r="D73" s="453">
        <f t="shared" si="32"/>
        <v>0</v>
      </c>
      <c r="E73" s="453">
        <f t="shared" si="32"/>
        <v>0</v>
      </c>
      <c r="F73" s="453">
        <f t="shared" si="32"/>
        <v>0</v>
      </c>
      <c r="G73" s="453">
        <f t="shared" si="32"/>
        <v>0</v>
      </c>
      <c r="H73" s="453">
        <f t="shared" si="32"/>
        <v>0</v>
      </c>
      <c r="I73" s="453">
        <f t="shared" si="32"/>
        <v>0</v>
      </c>
      <c r="J73" s="453">
        <f t="shared" si="32"/>
        <v>0</v>
      </c>
      <c r="K73" s="453">
        <v>0</v>
      </c>
      <c r="L73" s="453">
        <v>0</v>
      </c>
      <c r="M73" s="453">
        <v>0</v>
      </c>
      <c r="N73" s="453">
        <v>0</v>
      </c>
      <c r="O73" s="455">
        <v>0</v>
      </c>
      <c r="P73" s="339">
        <f t="shared" si="33"/>
        <v>0</v>
      </c>
    </row>
    <row r="74" spans="2:17" ht="12" customHeight="1" x14ac:dyDescent="0.2">
      <c r="B74" s="53"/>
      <c r="C74" s="54" t="s">
        <v>121</v>
      </c>
      <c r="D74" s="456">
        <f t="shared" ref="D74:J74" si="34">SUM(D68:D73)</f>
        <v>15</v>
      </c>
      <c r="E74" s="456">
        <f t="shared" si="34"/>
        <v>9</v>
      </c>
      <c r="F74" s="456">
        <f t="shared" si="34"/>
        <v>16</v>
      </c>
      <c r="G74" s="456">
        <f t="shared" si="34"/>
        <v>11</v>
      </c>
      <c r="H74" s="456">
        <f t="shared" si="34"/>
        <v>14</v>
      </c>
      <c r="I74" s="456">
        <f t="shared" si="34"/>
        <v>16</v>
      </c>
      <c r="J74" s="456">
        <f t="shared" si="34"/>
        <v>8</v>
      </c>
      <c r="K74" s="456">
        <v>16</v>
      </c>
      <c r="L74" s="456">
        <v>11</v>
      </c>
      <c r="M74" s="456">
        <v>20</v>
      </c>
      <c r="N74" s="456">
        <v>11</v>
      </c>
      <c r="O74" s="474">
        <v>9</v>
      </c>
      <c r="P74" s="88">
        <f t="shared" si="33"/>
        <v>156</v>
      </c>
    </row>
    <row r="75" spans="2:17" ht="12" customHeight="1" x14ac:dyDescent="0.2">
      <c r="B75" s="53"/>
      <c r="C75" s="54" t="s">
        <v>61</v>
      </c>
      <c r="D75" s="457">
        <v>414</v>
      </c>
      <c r="E75" s="457">
        <v>366</v>
      </c>
      <c r="F75" s="457">
        <v>356</v>
      </c>
      <c r="G75" s="457">
        <v>390</v>
      </c>
      <c r="H75" s="457">
        <v>540</v>
      </c>
      <c r="I75" s="457">
        <v>471</v>
      </c>
      <c r="J75" s="457">
        <v>356</v>
      </c>
      <c r="K75" s="457">
        <v>271</v>
      </c>
      <c r="L75" s="457">
        <v>234</v>
      </c>
      <c r="M75" s="457">
        <v>382</v>
      </c>
      <c r="N75" s="457">
        <v>460</v>
      </c>
      <c r="O75" s="458">
        <v>535</v>
      </c>
      <c r="P75" s="147">
        <f t="shared" si="33"/>
        <v>4775</v>
      </c>
    </row>
    <row r="76" spans="2:17" ht="12" customHeight="1" x14ac:dyDescent="0.2">
      <c r="B76" s="44" t="s">
        <v>266</v>
      </c>
      <c r="C76" s="75" t="s">
        <v>54</v>
      </c>
      <c r="D76" s="459">
        <f t="shared" ref="D76:J76" si="35">D68/1</f>
        <v>0</v>
      </c>
      <c r="E76" s="459">
        <f t="shared" si="35"/>
        <v>0</v>
      </c>
      <c r="F76" s="459">
        <f t="shared" si="35"/>
        <v>0</v>
      </c>
      <c r="G76" s="459">
        <f t="shared" si="35"/>
        <v>0</v>
      </c>
      <c r="H76" s="459">
        <f t="shared" si="35"/>
        <v>0</v>
      </c>
      <c r="I76" s="459">
        <f t="shared" si="35"/>
        <v>0</v>
      </c>
      <c r="J76" s="459">
        <f t="shared" si="35"/>
        <v>0</v>
      </c>
      <c r="K76" s="459">
        <v>0</v>
      </c>
      <c r="L76" s="459">
        <v>0</v>
      </c>
      <c r="M76" s="459">
        <v>0</v>
      </c>
      <c r="N76" s="459">
        <v>0</v>
      </c>
      <c r="O76" s="475">
        <v>0</v>
      </c>
      <c r="P76" s="158">
        <f t="shared" si="33"/>
        <v>0</v>
      </c>
    </row>
    <row r="77" spans="2:17" ht="12" customHeight="1" x14ac:dyDescent="0.2">
      <c r="B77" s="61"/>
      <c r="C77" s="45" t="s">
        <v>55</v>
      </c>
      <c r="D77" s="464">
        <f t="shared" ref="D77:J77" si="36">D69/2</f>
        <v>1</v>
      </c>
      <c r="E77" s="464">
        <f t="shared" si="36"/>
        <v>1</v>
      </c>
      <c r="F77" s="464">
        <f t="shared" si="36"/>
        <v>2</v>
      </c>
      <c r="G77" s="464">
        <f t="shared" si="36"/>
        <v>2</v>
      </c>
      <c r="H77" s="464">
        <f t="shared" si="36"/>
        <v>3</v>
      </c>
      <c r="I77" s="464">
        <f t="shared" si="36"/>
        <v>0.5</v>
      </c>
      <c r="J77" s="464">
        <f t="shared" si="36"/>
        <v>1</v>
      </c>
      <c r="K77" s="464">
        <v>4</v>
      </c>
      <c r="L77" s="464">
        <v>0.5</v>
      </c>
      <c r="M77" s="464">
        <v>3</v>
      </c>
      <c r="N77" s="464">
        <v>4</v>
      </c>
      <c r="O77" s="479">
        <v>3.5</v>
      </c>
      <c r="P77" s="158">
        <f t="shared" si="33"/>
        <v>25.5</v>
      </c>
    </row>
    <row r="78" spans="2:17" ht="12" customHeight="1" x14ac:dyDescent="0.2">
      <c r="B78" s="61"/>
      <c r="C78" s="45" t="s">
        <v>56</v>
      </c>
      <c r="D78" s="464">
        <f t="shared" ref="D78:J81" si="37">D70/1</f>
        <v>0</v>
      </c>
      <c r="E78" s="464">
        <f t="shared" si="37"/>
        <v>0</v>
      </c>
      <c r="F78" s="464">
        <f t="shared" si="37"/>
        <v>0</v>
      </c>
      <c r="G78" s="464">
        <f t="shared" si="37"/>
        <v>0</v>
      </c>
      <c r="H78" s="464">
        <f t="shared" si="37"/>
        <v>0</v>
      </c>
      <c r="I78" s="464">
        <f t="shared" si="37"/>
        <v>0</v>
      </c>
      <c r="J78" s="464">
        <f t="shared" si="37"/>
        <v>0</v>
      </c>
      <c r="K78" s="464">
        <v>0</v>
      </c>
      <c r="L78" s="464">
        <v>0</v>
      </c>
      <c r="M78" s="464">
        <v>0</v>
      </c>
      <c r="N78" s="464">
        <v>0</v>
      </c>
      <c r="O78" s="479">
        <v>0</v>
      </c>
      <c r="P78" s="158">
        <f t="shared" si="33"/>
        <v>0</v>
      </c>
    </row>
    <row r="79" spans="2:17" ht="12" customHeight="1" x14ac:dyDescent="0.2">
      <c r="B79" s="61"/>
      <c r="C79" s="45" t="s">
        <v>57</v>
      </c>
      <c r="D79" s="464">
        <f t="shared" si="37"/>
        <v>0</v>
      </c>
      <c r="E79" s="464">
        <f t="shared" si="37"/>
        <v>0</v>
      </c>
      <c r="F79" s="464">
        <f t="shared" si="37"/>
        <v>0</v>
      </c>
      <c r="G79" s="464">
        <f t="shared" si="37"/>
        <v>0</v>
      </c>
      <c r="H79" s="464">
        <f t="shared" si="37"/>
        <v>0</v>
      </c>
      <c r="I79" s="464">
        <f t="shared" si="37"/>
        <v>0</v>
      </c>
      <c r="J79" s="464">
        <f t="shared" si="37"/>
        <v>0</v>
      </c>
      <c r="K79" s="464">
        <v>0</v>
      </c>
      <c r="L79" s="464">
        <v>0</v>
      </c>
      <c r="M79" s="464">
        <v>0</v>
      </c>
      <c r="N79" s="464">
        <v>0</v>
      </c>
      <c r="O79" s="479">
        <v>0</v>
      </c>
      <c r="P79" s="158">
        <f t="shared" si="33"/>
        <v>0</v>
      </c>
    </row>
    <row r="80" spans="2:17" ht="12" customHeight="1" x14ac:dyDescent="0.2">
      <c r="B80" s="61"/>
      <c r="C80" s="45" t="s">
        <v>58</v>
      </c>
      <c r="D80" s="464">
        <f t="shared" si="37"/>
        <v>13</v>
      </c>
      <c r="E80" s="464">
        <f t="shared" si="37"/>
        <v>7</v>
      </c>
      <c r="F80" s="464">
        <f t="shared" si="37"/>
        <v>12</v>
      </c>
      <c r="G80" s="464">
        <f t="shared" si="37"/>
        <v>7</v>
      </c>
      <c r="H80" s="464">
        <f t="shared" si="37"/>
        <v>8</v>
      </c>
      <c r="I80" s="464">
        <f t="shared" si="37"/>
        <v>15</v>
      </c>
      <c r="J80" s="464">
        <f t="shared" si="37"/>
        <v>6</v>
      </c>
      <c r="K80" s="464">
        <v>8</v>
      </c>
      <c r="L80" s="464">
        <v>10</v>
      </c>
      <c r="M80" s="464">
        <v>14</v>
      </c>
      <c r="N80" s="464">
        <v>3</v>
      </c>
      <c r="O80" s="479">
        <v>2</v>
      </c>
      <c r="P80" s="158">
        <f t="shared" si="33"/>
        <v>105</v>
      </c>
    </row>
    <row r="81" spans="2:17" ht="12" customHeight="1" x14ac:dyDescent="0.2">
      <c r="B81" s="61"/>
      <c r="C81" s="45" t="s">
        <v>59</v>
      </c>
      <c r="D81" s="464">
        <f t="shared" si="37"/>
        <v>0</v>
      </c>
      <c r="E81" s="464">
        <f t="shared" si="37"/>
        <v>0</v>
      </c>
      <c r="F81" s="464">
        <f t="shared" si="37"/>
        <v>0</v>
      </c>
      <c r="G81" s="464">
        <f t="shared" si="37"/>
        <v>0</v>
      </c>
      <c r="H81" s="464">
        <f t="shared" si="37"/>
        <v>0</v>
      </c>
      <c r="I81" s="464">
        <f t="shared" si="37"/>
        <v>0</v>
      </c>
      <c r="J81" s="464">
        <f t="shared" si="37"/>
        <v>0</v>
      </c>
      <c r="K81" s="464">
        <v>0</v>
      </c>
      <c r="L81" s="464">
        <v>0</v>
      </c>
      <c r="M81" s="464">
        <v>0</v>
      </c>
      <c r="N81" s="464">
        <v>0</v>
      </c>
      <c r="O81" s="479">
        <v>0</v>
      </c>
      <c r="P81" s="158">
        <f t="shared" si="33"/>
        <v>0</v>
      </c>
    </row>
    <row r="82" spans="2:17" ht="12" customHeight="1" x14ac:dyDescent="0.2">
      <c r="B82" s="61"/>
      <c r="C82" s="54" t="s">
        <v>121</v>
      </c>
      <c r="D82" s="466">
        <f t="shared" ref="D82:J82" si="38">D74/7</f>
        <v>2.1428571428571428</v>
      </c>
      <c r="E82" s="466">
        <f t="shared" si="38"/>
        <v>1.2857142857142858</v>
      </c>
      <c r="F82" s="466">
        <f t="shared" si="38"/>
        <v>2.2857142857142856</v>
      </c>
      <c r="G82" s="466">
        <f t="shared" si="38"/>
        <v>1.5714285714285714</v>
      </c>
      <c r="H82" s="466">
        <f t="shared" si="38"/>
        <v>2</v>
      </c>
      <c r="I82" s="466">
        <f t="shared" si="38"/>
        <v>2.2857142857142856</v>
      </c>
      <c r="J82" s="466">
        <f t="shared" si="38"/>
        <v>1.1428571428571428</v>
      </c>
      <c r="K82" s="466">
        <v>2.2857142857142856</v>
      </c>
      <c r="L82" s="466">
        <v>1.5714285714285714</v>
      </c>
      <c r="M82" s="466">
        <v>2.8571428571428572</v>
      </c>
      <c r="N82" s="466">
        <v>1.5714285714285714</v>
      </c>
      <c r="O82" s="480">
        <v>1.2857142857142858</v>
      </c>
      <c r="P82" s="193">
        <f t="shared" si="33"/>
        <v>22.285714285714285</v>
      </c>
      <c r="Q82" s="168">
        <f>P82/12</f>
        <v>1.857142857142857</v>
      </c>
    </row>
    <row r="83" spans="2:17" ht="12" customHeight="1" thickBot="1" x14ac:dyDescent="0.25">
      <c r="B83" s="53"/>
      <c r="C83" s="45" t="s">
        <v>61</v>
      </c>
      <c r="D83" s="463">
        <v>0.9</v>
      </c>
      <c r="E83" s="463">
        <v>0.79</v>
      </c>
      <c r="F83" s="463">
        <v>0.78</v>
      </c>
      <c r="G83" s="463">
        <v>0.84</v>
      </c>
      <c r="H83" s="463">
        <v>1.17</v>
      </c>
      <c r="I83" s="463">
        <v>1.01</v>
      </c>
      <c r="J83" s="463">
        <v>0.76</v>
      </c>
      <c r="K83" s="463">
        <v>0.58531317494600432</v>
      </c>
      <c r="L83" s="463">
        <v>0.50539956803455721</v>
      </c>
      <c r="M83" s="463">
        <v>0.82505399568034554</v>
      </c>
      <c r="N83" s="463">
        <v>0.99352051835853128</v>
      </c>
      <c r="O83" s="478">
        <v>1.1555075593952484</v>
      </c>
      <c r="P83" s="89">
        <f t="shared" si="33"/>
        <v>10.314794816414686</v>
      </c>
      <c r="Q83" s="167">
        <f>P83/12</f>
        <v>0.85956623470122384</v>
      </c>
    </row>
    <row r="84" spans="2:17" ht="12" customHeight="1" x14ac:dyDescent="0.2">
      <c r="B84" s="83" t="s">
        <v>106</v>
      </c>
      <c r="C84" s="84" t="s">
        <v>54</v>
      </c>
      <c r="D84" s="452">
        <f t="shared" ref="D84:J89" si="39">D184+D284</f>
        <v>0</v>
      </c>
      <c r="E84" s="453">
        <f t="shared" si="39"/>
        <v>0</v>
      </c>
      <c r="F84" s="452">
        <f t="shared" si="39"/>
        <v>0</v>
      </c>
      <c r="G84" s="452">
        <f t="shared" si="39"/>
        <v>0</v>
      </c>
      <c r="H84" s="452">
        <f t="shared" si="39"/>
        <v>0</v>
      </c>
      <c r="I84" s="452">
        <f t="shared" si="39"/>
        <v>0</v>
      </c>
      <c r="J84" s="452">
        <f t="shared" si="39"/>
        <v>0</v>
      </c>
      <c r="K84" s="452">
        <v>0</v>
      </c>
      <c r="L84" s="452">
        <v>0</v>
      </c>
      <c r="M84" s="452">
        <v>1</v>
      </c>
      <c r="N84" s="452">
        <v>1</v>
      </c>
      <c r="O84" s="454">
        <v>0</v>
      </c>
      <c r="P84" s="51">
        <f t="shared" si="33"/>
        <v>2</v>
      </c>
    </row>
    <row r="85" spans="2:17" ht="12" customHeight="1" x14ac:dyDescent="0.2">
      <c r="B85" s="44"/>
      <c r="C85" s="61" t="s">
        <v>55</v>
      </c>
      <c r="D85" s="453">
        <f t="shared" si="39"/>
        <v>0</v>
      </c>
      <c r="E85" s="453">
        <f t="shared" si="39"/>
        <v>0</v>
      </c>
      <c r="F85" s="453">
        <f t="shared" si="39"/>
        <v>0</v>
      </c>
      <c r="G85" s="453">
        <f t="shared" si="39"/>
        <v>0</v>
      </c>
      <c r="H85" s="453">
        <f t="shared" si="39"/>
        <v>0</v>
      </c>
      <c r="I85" s="453">
        <f t="shared" si="39"/>
        <v>0</v>
      </c>
      <c r="J85" s="453">
        <f t="shared" si="39"/>
        <v>0</v>
      </c>
      <c r="K85" s="453">
        <v>0</v>
      </c>
      <c r="L85" s="453">
        <v>0</v>
      </c>
      <c r="M85" s="453">
        <v>0</v>
      </c>
      <c r="N85" s="453">
        <v>0</v>
      </c>
      <c r="O85" s="455">
        <v>0</v>
      </c>
      <c r="P85" s="51">
        <f t="shared" si="33"/>
        <v>0</v>
      </c>
    </row>
    <row r="86" spans="2:17" ht="12" customHeight="1" x14ac:dyDescent="0.2">
      <c r="B86" s="44"/>
      <c r="C86" s="61" t="s">
        <v>56</v>
      </c>
      <c r="D86" s="453">
        <f t="shared" si="39"/>
        <v>0</v>
      </c>
      <c r="E86" s="453">
        <f t="shared" si="39"/>
        <v>0</v>
      </c>
      <c r="F86" s="453">
        <f t="shared" si="39"/>
        <v>0</v>
      </c>
      <c r="G86" s="453">
        <f t="shared" si="39"/>
        <v>0</v>
      </c>
      <c r="H86" s="453">
        <f t="shared" si="39"/>
        <v>0</v>
      </c>
      <c r="I86" s="453">
        <f t="shared" si="39"/>
        <v>0</v>
      </c>
      <c r="J86" s="453">
        <f t="shared" si="39"/>
        <v>0</v>
      </c>
      <c r="K86" s="453">
        <v>0</v>
      </c>
      <c r="L86" s="453">
        <v>0</v>
      </c>
      <c r="M86" s="453">
        <v>0</v>
      </c>
      <c r="N86" s="453">
        <v>0</v>
      </c>
      <c r="O86" s="455">
        <v>0</v>
      </c>
      <c r="P86" s="51">
        <f t="shared" si="33"/>
        <v>0</v>
      </c>
    </row>
    <row r="87" spans="2:17" ht="12" customHeight="1" x14ac:dyDescent="0.2">
      <c r="B87" s="44"/>
      <c r="C87" s="61" t="s">
        <v>57</v>
      </c>
      <c r="D87" s="453">
        <f t="shared" si="39"/>
        <v>0</v>
      </c>
      <c r="E87" s="453">
        <f t="shared" si="39"/>
        <v>0</v>
      </c>
      <c r="F87" s="453">
        <f t="shared" si="39"/>
        <v>0</v>
      </c>
      <c r="G87" s="453">
        <f t="shared" si="39"/>
        <v>1</v>
      </c>
      <c r="H87" s="453">
        <f t="shared" si="39"/>
        <v>0</v>
      </c>
      <c r="I87" s="453">
        <f t="shared" si="39"/>
        <v>0</v>
      </c>
      <c r="J87" s="453">
        <f t="shared" si="39"/>
        <v>0</v>
      </c>
      <c r="K87" s="453">
        <v>0</v>
      </c>
      <c r="L87" s="453">
        <v>0</v>
      </c>
      <c r="M87" s="453">
        <v>0</v>
      </c>
      <c r="N87" s="453">
        <v>0</v>
      </c>
      <c r="O87" s="455">
        <v>0</v>
      </c>
      <c r="P87" s="51">
        <f t="shared" si="33"/>
        <v>1</v>
      </c>
    </row>
    <row r="88" spans="2:17" ht="12" customHeight="1" x14ac:dyDescent="0.2">
      <c r="B88" s="44"/>
      <c r="C88" s="61" t="s">
        <v>58</v>
      </c>
      <c r="D88" s="453">
        <f t="shared" si="39"/>
        <v>0</v>
      </c>
      <c r="E88" s="453">
        <f t="shared" si="39"/>
        <v>0</v>
      </c>
      <c r="F88" s="453">
        <f t="shared" si="39"/>
        <v>0</v>
      </c>
      <c r="G88" s="453">
        <f t="shared" si="39"/>
        <v>0</v>
      </c>
      <c r="H88" s="453">
        <f t="shared" si="39"/>
        <v>0</v>
      </c>
      <c r="I88" s="453">
        <f t="shared" si="39"/>
        <v>0</v>
      </c>
      <c r="J88" s="453">
        <f t="shared" si="39"/>
        <v>0</v>
      </c>
      <c r="K88" s="453">
        <v>0</v>
      </c>
      <c r="L88" s="453">
        <v>0</v>
      </c>
      <c r="M88" s="453">
        <v>0</v>
      </c>
      <c r="N88" s="453">
        <v>0</v>
      </c>
      <c r="O88" s="455">
        <v>0</v>
      </c>
      <c r="P88" s="51">
        <f t="shared" si="33"/>
        <v>0</v>
      </c>
    </row>
    <row r="89" spans="2:17" ht="12" customHeight="1" x14ac:dyDescent="0.2">
      <c r="B89" s="44"/>
      <c r="C89" s="53" t="s">
        <v>59</v>
      </c>
      <c r="D89" s="453">
        <f t="shared" si="39"/>
        <v>0</v>
      </c>
      <c r="E89" s="453">
        <f t="shared" si="39"/>
        <v>0</v>
      </c>
      <c r="F89" s="453">
        <f t="shared" si="39"/>
        <v>0</v>
      </c>
      <c r="G89" s="453">
        <f t="shared" si="39"/>
        <v>0</v>
      </c>
      <c r="H89" s="453">
        <f t="shared" si="39"/>
        <v>0</v>
      </c>
      <c r="I89" s="453">
        <f t="shared" si="39"/>
        <v>0</v>
      </c>
      <c r="J89" s="453">
        <f t="shared" si="39"/>
        <v>0</v>
      </c>
      <c r="K89" s="453">
        <v>0</v>
      </c>
      <c r="L89" s="453">
        <v>0</v>
      </c>
      <c r="M89" s="453">
        <v>0</v>
      </c>
      <c r="N89" s="453">
        <v>0</v>
      </c>
      <c r="O89" s="455">
        <v>0</v>
      </c>
      <c r="P89" s="339">
        <f t="shared" si="33"/>
        <v>0</v>
      </c>
    </row>
    <row r="90" spans="2:17" ht="12" customHeight="1" x14ac:dyDescent="0.2">
      <c r="B90" s="53"/>
      <c r="C90" s="53" t="s">
        <v>121</v>
      </c>
      <c r="D90" s="456">
        <f t="shared" ref="D90:J90" si="40">SUM(D84:D89)</f>
        <v>0</v>
      </c>
      <c r="E90" s="456">
        <f t="shared" si="40"/>
        <v>0</v>
      </c>
      <c r="F90" s="456">
        <f t="shared" si="40"/>
        <v>0</v>
      </c>
      <c r="G90" s="456">
        <f t="shared" si="40"/>
        <v>1</v>
      </c>
      <c r="H90" s="456">
        <f t="shared" si="40"/>
        <v>0</v>
      </c>
      <c r="I90" s="456">
        <f t="shared" si="40"/>
        <v>0</v>
      </c>
      <c r="J90" s="456">
        <f t="shared" si="40"/>
        <v>0</v>
      </c>
      <c r="K90" s="456">
        <v>0</v>
      </c>
      <c r="L90" s="456">
        <v>0</v>
      </c>
      <c r="M90" s="456">
        <v>1</v>
      </c>
      <c r="N90" s="456">
        <v>1</v>
      </c>
      <c r="O90" s="474">
        <v>0</v>
      </c>
      <c r="P90" s="88">
        <f t="shared" si="33"/>
        <v>3</v>
      </c>
    </row>
    <row r="91" spans="2:17" ht="12" customHeight="1" x14ac:dyDescent="0.2">
      <c r="B91" s="53"/>
      <c r="C91" s="53" t="s">
        <v>61</v>
      </c>
      <c r="D91" s="457">
        <v>30</v>
      </c>
      <c r="E91" s="457">
        <v>45</v>
      </c>
      <c r="F91" s="457">
        <v>45</v>
      </c>
      <c r="G91" s="457">
        <v>41</v>
      </c>
      <c r="H91" s="457">
        <v>39</v>
      </c>
      <c r="I91" s="457">
        <v>51</v>
      </c>
      <c r="J91" s="457">
        <v>50</v>
      </c>
      <c r="K91" s="457">
        <v>65</v>
      </c>
      <c r="L91" s="457">
        <v>51</v>
      </c>
      <c r="M91" s="457">
        <v>66</v>
      </c>
      <c r="N91" s="457">
        <v>42</v>
      </c>
      <c r="O91" s="458">
        <v>37</v>
      </c>
      <c r="P91" s="147">
        <f t="shared" si="33"/>
        <v>562</v>
      </c>
    </row>
    <row r="92" spans="2:17" ht="12" customHeight="1" x14ac:dyDescent="0.2">
      <c r="B92" s="44" t="s">
        <v>267</v>
      </c>
      <c r="C92" s="44" t="s">
        <v>54</v>
      </c>
      <c r="D92" s="459">
        <f t="shared" ref="D92:J92" si="41">D84/1</f>
        <v>0</v>
      </c>
      <c r="E92" s="459">
        <f t="shared" si="41"/>
        <v>0</v>
      </c>
      <c r="F92" s="459">
        <f t="shared" si="41"/>
        <v>0</v>
      </c>
      <c r="G92" s="459">
        <f t="shared" si="41"/>
        <v>0</v>
      </c>
      <c r="H92" s="459">
        <f t="shared" si="41"/>
        <v>0</v>
      </c>
      <c r="I92" s="459">
        <f t="shared" si="41"/>
        <v>0</v>
      </c>
      <c r="J92" s="459">
        <f t="shared" si="41"/>
        <v>0</v>
      </c>
      <c r="K92" s="459">
        <v>0</v>
      </c>
      <c r="L92" s="459">
        <v>0</v>
      </c>
      <c r="M92" s="459">
        <v>1</v>
      </c>
      <c r="N92" s="459">
        <v>1</v>
      </c>
      <c r="O92" s="475">
        <v>0</v>
      </c>
      <c r="P92" s="158">
        <f t="shared" si="33"/>
        <v>2</v>
      </c>
    </row>
    <row r="93" spans="2:17" ht="12" customHeight="1" x14ac:dyDescent="0.2">
      <c r="B93" s="61"/>
      <c r="C93" s="61" t="s">
        <v>55</v>
      </c>
      <c r="D93" s="464">
        <f t="shared" ref="D93:J93" si="42">D85/2</f>
        <v>0</v>
      </c>
      <c r="E93" s="464">
        <f t="shared" si="42"/>
        <v>0</v>
      </c>
      <c r="F93" s="464">
        <f t="shared" si="42"/>
        <v>0</v>
      </c>
      <c r="G93" s="464">
        <f t="shared" si="42"/>
        <v>0</v>
      </c>
      <c r="H93" s="464">
        <f t="shared" si="42"/>
        <v>0</v>
      </c>
      <c r="I93" s="464">
        <f t="shared" si="42"/>
        <v>0</v>
      </c>
      <c r="J93" s="464">
        <f t="shared" si="42"/>
        <v>0</v>
      </c>
      <c r="K93" s="464">
        <v>0</v>
      </c>
      <c r="L93" s="464">
        <v>0</v>
      </c>
      <c r="M93" s="464">
        <v>0</v>
      </c>
      <c r="N93" s="464">
        <v>0</v>
      </c>
      <c r="O93" s="479">
        <v>0</v>
      </c>
      <c r="P93" s="158">
        <f t="shared" si="33"/>
        <v>0</v>
      </c>
    </row>
    <row r="94" spans="2:17" ht="12" customHeight="1" x14ac:dyDescent="0.2">
      <c r="B94" s="61"/>
      <c r="C94" s="61" t="s">
        <v>56</v>
      </c>
      <c r="D94" s="464">
        <f t="shared" ref="D94:J97" si="43">D86/1</f>
        <v>0</v>
      </c>
      <c r="E94" s="464">
        <f t="shared" si="43"/>
        <v>0</v>
      </c>
      <c r="F94" s="464">
        <f t="shared" si="43"/>
        <v>0</v>
      </c>
      <c r="G94" s="464">
        <f t="shared" si="43"/>
        <v>0</v>
      </c>
      <c r="H94" s="464">
        <f t="shared" si="43"/>
        <v>0</v>
      </c>
      <c r="I94" s="464">
        <f t="shared" si="43"/>
        <v>0</v>
      </c>
      <c r="J94" s="464">
        <f t="shared" si="43"/>
        <v>0</v>
      </c>
      <c r="K94" s="464">
        <v>0</v>
      </c>
      <c r="L94" s="464">
        <v>0</v>
      </c>
      <c r="M94" s="464">
        <v>0</v>
      </c>
      <c r="N94" s="464">
        <v>0</v>
      </c>
      <c r="O94" s="479">
        <v>0</v>
      </c>
      <c r="P94" s="158">
        <f t="shared" si="33"/>
        <v>0</v>
      </c>
    </row>
    <row r="95" spans="2:17" ht="12" customHeight="1" x14ac:dyDescent="0.2">
      <c r="B95" s="61"/>
      <c r="C95" s="61" t="s">
        <v>57</v>
      </c>
      <c r="D95" s="464">
        <f t="shared" si="43"/>
        <v>0</v>
      </c>
      <c r="E95" s="464">
        <f t="shared" si="43"/>
        <v>0</v>
      </c>
      <c r="F95" s="464">
        <f t="shared" si="43"/>
        <v>0</v>
      </c>
      <c r="G95" s="464">
        <f t="shared" si="43"/>
        <v>1</v>
      </c>
      <c r="H95" s="464">
        <f t="shared" si="43"/>
        <v>0</v>
      </c>
      <c r="I95" s="464">
        <f t="shared" si="43"/>
        <v>0</v>
      </c>
      <c r="J95" s="464">
        <f t="shared" si="43"/>
        <v>0</v>
      </c>
      <c r="K95" s="464">
        <v>0</v>
      </c>
      <c r="L95" s="464">
        <v>0</v>
      </c>
      <c r="M95" s="464">
        <v>0</v>
      </c>
      <c r="N95" s="464">
        <v>0</v>
      </c>
      <c r="O95" s="479">
        <v>0</v>
      </c>
      <c r="P95" s="158">
        <f t="shared" si="33"/>
        <v>1</v>
      </c>
    </row>
    <row r="96" spans="2:17" ht="12" customHeight="1" x14ac:dyDescent="0.2">
      <c r="B96" s="61"/>
      <c r="C96" s="61" t="s">
        <v>58</v>
      </c>
      <c r="D96" s="464">
        <f t="shared" si="43"/>
        <v>0</v>
      </c>
      <c r="E96" s="464">
        <f t="shared" si="43"/>
        <v>0</v>
      </c>
      <c r="F96" s="464">
        <f t="shared" si="43"/>
        <v>0</v>
      </c>
      <c r="G96" s="464">
        <f t="shared" si="43"/>
        <v>0</v>
      </c>
      <c r="H96" s="464">
        <f t="shared" si="43"/>
        <v>0</v>
      </c>
      <c r="I96" s="464">
        <f t="shared" si="43"/>
        <v>0</v>
      </c>
      <c r="J96" s="464">
        <f t="shared" si="43"/>
        <v>0</v>
      </c>
      <c r="K96" s="464">
        <v>0</v>
      </c>
      <c r="L96" s="464">
        <v>0</v>
      </c>
      <c r="M96" s="464">
        <v>0</v>
      </c>
      <c r="N96" s="464">
        <v>0</v>
      </c>
      <c r="O96" s="479">
        <v>0</v>
      </c>
      <c r="P96" s="158">
        <f t="shared" si="33"/>
        <v>0</v>
      </c>
    </row>
    <row r="97" spans="2:17" ht="12" customHeight="1" x14ac:dyDescent="0.2">
      <c r="B97" s="61"/>
      <c r="C97" s="53" t="s">
        <v>59</v>
      </c>
      <c r="D97" s="464">
        <f t="shared" si="43"/>
        <v>0</v>
      </c>
      <c r="E97" s="464">
        <f t="shared" si="43"/>
        <v>0</v>
      </c>
      <c r="F97" s="464">
        <f t="shared" si="43"/>
        <v>0</v>
      </c>
      <c r="G97" s="464">
        <f t="shared" si="43"/>
        <v>0</v>
      </c>
      <c r="H97" s="464">
        <f t="shared" si="43"/>
        <v>0</v>
      </c>
      <c r="I97" s="464">
        <f t="shared" si="43"/>
        <v>0</v>
      </c>
      <c r="J97" s="464">
        <f t="shared" si="43"/>
        <v>0</v>
      </c>
      <c r="K97" s="464">
        <v>0</v>
      </c>
      <c r="L97" s="464">
        <v>0</v>
      </c>
      <c r="M97" s="464">
        <v>0</v>
      </c>
      <c r="N97" s="464">
        <v>0</v>
      </c>
      <c r="O97" s="479">
        <v>0</v>
      </c>
      <c r="P97" s="432">
        <f t="shared" si="33"/>
        <v>0</v>
      </c>
    </row>
    <row r="98" spans="2:17" ht="12" customHeight="1" x14ac:dyDescent="0.2">
      <c r="B98" s="61"/>
      <c r="C98" s="53" t="s">
        <v>121</v>
      </c>
      <c r="D98" s="466">
        <f t="shared" ref="D98:J98" si="44">D90/7</f>
        <v>0</v>
      </c>
      <c r="E98" s="466">
        <f t="shared" si="44"/>
        <v>0</v>
      </c>
      <c r="F98" s="466">
        <f t="shared" si="44"/>
        <v>0</v>
      </c>
      <c r="G98" s="466">
        <f t="shared" si="44"/>
        <v>0.14285714285714285</v>
      </c>
      <c r="H98" s="466">
        <f t="shared" si="44"/>
        <v>0</v>
      </c>
      <c r="I98" s="466">
        <f t="shared" si="44"/>
        <v>0</v>
      </c>
      <c r="J98" s="466">
        <f t="shared" si="44"/>
        <v>0</v>
      </c>
      <c r="K98" s="466">
        <v>0</v>
      </c>
      <c r="L98" s="466">
        <v>0</v>
      </c>
      <c r="M98" s="466">
        <v>0.14285714285714285</v>
      </c>
      <c r="N98" s="466">
        <v>0.14285714285714285</v>
      </c>
      <c r="O98" s="480">
        <v>0</v>
      </c>
      <c r="P98" s="193">
        <f t="shared" si="33"/>
        <v>0.42857142857142855</v>
      </c>
      <c r="Q98" s="168">
        <f>P98/12</f>
        <v>3.5714285714285712E-2</v>
      </c>
    </row>
    <row r="99" spans="2:17" ht="12" customHeight="1" thickBot="1" x14ac:dyDescent="0.25">
      <c r="B99" s="53"/>
      <c r="C99" s="86" t="s">
        <v>61</v>
      </c>
      <c r="D99" s="463">
        <v>7.0000000000000007E-2</v>
      </c>
      <c r="E99" s="463">
        <v>0.1</v>
      </c>
      <c r="F99" s="463">
        <v>0.1</v>
      </c>
      <c r="G99" s="463">
        <v>0.09</v>
      </c>
      <c r="H99" s="463">
        <v>0.08</v>
      </c>
      <c r="I99" s="463">
        <v>0.11</v>
      </c>
      <c r="J99" s="463">
        <v>0.11</v>
      </c>
      <c r="K99" s="463">
        <v>0.14038876889848811</v>
      </c>
      <c r="L99" s="463">
        <v>0.1101511879049676</v>
      </c>
      <c r="M99" s="463">
        <v>0.14254859611231102</v>
      </c>
      <c r="N99" s="463">
        <v>9.0712742980561561E-2</v>
      </c>
      <c r="O99" s="478">
        <v>7.9913606911447083E-2</v>
      </c>
      <c r="P99" s="89">
        <f t="shared" si="33"/>
        <v>1.2237149028077754</v>
      </c>
      <c r="Q99" s="167">
        <f>P99/12</f>
        <v>0.10197624190064795</v>
      </c>
    </row>
    <row r="102" spans="2:17" ht="16.8" thickBot="1" x14ac:dyDescent="0.25">
      <c r="B102" s="130" t="str">
        <f>B2</f>
        <v>平成１9年</v>
      </c>
      <c r="C102" s="130" t="s">
        <v>258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2"/>
    </row>
    <row r="103" spans="2:17" ht="24.6" thickBot="1" x14ac:dyDescent="0.25">
      <c r="B103" s="206" t="s">
        <v>62</v>
      </c>
      <c r="C103" s="215" t="s">
        <v>98</v>
      </c>
      <c r="D103" s="472" t="s">
        <v>82</v>
      </c>
      <c r="E103" s="473" t="s">
        <v>83</v>
      </c>
      <c r="F103" s="473" t="s">
        <v>84</v>
      </c>
      <c r="G103" s="472" t="s">
        <v>85</v>
      </c>
      <c r="H103" s="473" t="s">
        <v>86</v>
      </c>
      <c r="I103" s="473" t="s">
        <v>87</v>
      </c>
      <c r="J103" s="473" t="s">
        <v>88</v>
      </c>
      <c r="K103" s="473" t="s">
        <v>89</v>
      </c>
      <c r="L103" s="473" t="s">
        <v>90</v>
      </c>
      <c r="M103" s="473" t="s">
        <v>91</v>
      </c>
      <c r="N103" s="473" t="s">
        <v>92</v>
      </c>
      <c r="O103" s="473"/>
      <c r="P103" s="231" t="s">
        <v>39</v>
      </c>
    </row>
    <row r="104" spans="2:17" x14ac:dyDescent="0.2">
      <c r="B104" s="207" t="s">
        <v>94</v>
      </c>
      <c r="C104" s="216" t="s">
        <v>54</v>
      </c>
      <c r="D104" s="452">
        <v>1</v>
      </c>
      <c r="E104" s="452">
        <v>1</v>
      </c>
      <c r="F104" s="470">
        <v>1</v>
      </c>
      <c r="G104" s="452">
        <v>1</v>
      </c>
      <c r="H104" s="452">
        <v>2</v>
      </c>
      <c r="I104" s="452">
        <v>0</v>
      </c>
      <c r="J104" s="452">
        <v>0</v>
      </c>
      <c r="K104" s="452">
        <v>1</v>
      </c>
      <c r="L104" s="452">
        <v>1</v>
      </c>
      <c r="M104" s="452">
        <v>0</v>
      </c>
      <c r="N104" s="452">
        <v>0</v>
      </c>
      <c r="O104" s="452">
        <v>0</v>
      </c>
      <c r="P104" s="232">
        <f t="shared" ref="P104:P135" si="45">SUM(D104:O104)</f>
        <v>8</v>
      </c>
    </row>
    <row r="105" spans="2:17" x14ac:dyDescent="0.2">
      <c r="B105" s="208"/>
      <c r="C105" s="217" t="s">
        <v>55</v>
      </c>
      <c r="D105" s="453">
        <v>7</v>
      </c>
      <c r="E105" s="453">
        <v>2</v>
      </c>
      <c r="F105" s="453">
        <v>7</v>
      </c>
      <c r="G105" s="453">
        <v>2</v>
      </c>
      <c r="H105" s="453">
        <v>5</v>
      </c>
      <c r="I105" s="453">
        <v>1</v>
      </c>
      <c r="J105" s="453">
        <v>2</v>
      </c>
      <c r="K105" s="453">
        <v>2</v>
      </c>
      <c r="L105" s="453">
        <v>0</v>
      </c>
      <c r="M105" s="453">
        <v>2</v>
      </c>
      <c r="N105" s="453">
        <v>4</v>
      </c>
      <c r="O105" s="453">
        <v>0</v>
      </c>
      <c r="P105" s="232">
        <f t="shared" si="45"/>
        <v>34</v>
      </c>
    </row>
    <row r="106" spans="2:17" x14ac:dyDescent="0.2">
      <c r="B106" s="208"/>
      <c r="C106" s="217" t="s">
        <v>56</v>
      </c>
      <c r="D106" s="453">
        <v>4</v>
      </c>
      <c r="E106" s="453">
        <v>2</v>
      </c>
      <c r="F106" s="453">
        <v>3</v>
      </c>
      <c r="G106" s="453">
        <v>6</v>
      </c>
      <c r="H106" s="453">
        <v>2</v>
      </c>
      <c r="I106" s="453">
        <v>3</v>
      </c>
      <c r="J106" s="453">
        <v>2</v>
      </c>
      <c r="K106" s="453">
        <v>2</v>
      </c>
      <c r="L106" s="453">
        <v>3</v>
      </c>
      <c r="M106" s="453">
        <v>3</v>
      </c>
      <c r="N106" s="453">
        <v>2</v>
      </c>
      <c r="O106" s="453">
        <v>3</v>
      </c>
      <c r="P106" s="232">
        <f t="shared" si="45"/>
        <v>35</v>
      </c>
    </row>
    <row r="107" spans="2:17" x14ac:dyDescent="0.2">
      <c r="B107" s="208"/>
      <c r="C107" s="217" t="s">
        <v>57</v>
      </c>
      <c r="D107" s="453">
        <v>0</v>
      </c>
      <c r="E107" s="453">
        <v>0</v>
      </c>
      <c r="F107" s="453">
        <v>0</v>
      </c>
      <c r="G107" s="453">
        <v>1</v>
      </c>
      <c r="H107" s="453">
        <v>0</v>
      </c>
      <c r="I107" s="453">
        <v>1</v>
      </c>
      <c r="J107" s="453">
        <v>0</v>
      </c>
      <c r="K107" s="453">
        <v>1</v>
      </c>
      <c r="L107" s="453">
        <v>1</v>
      </c>
      <c r="M107" s="453">
        <v>0</v>
      </c>
      <c r="N107" s="453">
        <v>0</v>
      </c>
      <c r="O107" s="453">
        <v>0</v>
      </c>
      <c r="P107" s="232">
        <f t="shared" si="45"/>
        <v>4</v>
      </c>
    </row>
    <row r="108" spans="2:17" x14ac:dyDescent="0.2">
      <c r="B108" s="366"/>
      <c r="C108" s="340" t="s">
        <v>176</v>
      </c>
      <c r="D108" s="456">
        <f t="shared" ref="D108:J108" si="46">SUM(D104:D107)</f>
        <v>12</v>
      </c>
      <c r="E108" s="456">
        <f t="shared" si="46"/>
        <v>5</v>
      </c>
      <c r="F108" s="456">
        <f t="shared" si="46"/>
        <v>11</v>
      </c>
      <c r="G108" s="456">
        <f t="shared" si="46"/>
        <v>10</v>
      </c>
      <c r="H108" s="456">
        <f t="shared" si="46"/>
        <v>9</v>
      </c>
      <c r="I108" s="456">
        <f t="shared" si="46"/>
        <v>5</v>
      </c>
      <c r="J108" s="456">
        <f t="shared" si="46"/>
        <v>4</v>
      </c>
      <c r="K108" s="456">
        <v>6</v>
      </c>
      <c r="L108" s="456">
        <v>5</v>
      </c>
      <c r="M108" s="456">
        <v>5</v>
      </c>
      <c r="N108" s="456">
        <v>6</v>
      </c>
      <c r="O108" s="456">
        <v>3</v>
      </c>
      <c r="P108" s="370">
        <f t="shared" si="45"/>
        <v>81</v>
      </c>
    </row>
    <row r="109" spans="2:17" x14ac:dyDescent="0.2">
      <c r="B109" s="371"/>
      <c r="C109" s="352" t="s">
        <v>175</v>
      </c>
      <c r="D109" s="457">
        <v>1072</v>
      </c>
      <c r="E109" s="457">
        <v>954</v>
      </c>
      <c r="F109" s="457">
        <v>1067</v>
      </c>
      <c r="G109" s="457">
        <v>1024</v>
      </c>
      <c r="H109" s="457">
        <v>1171</v>
      </c>
      <c r="I109" s="457">
        <v>1213</v>
      </c>
      <c r="J109" s="457">
        <v>1176</v>
      </c>
      <c r="K109" s="457">
        <v>1101</v>
      </c>
      <c r="L109" s="457">
        <v>1128</v>
      </c>
      <c r="M109" s="457">
        <v>1167</v>
      </c>
      <c r="N109" s="457">
        <v>1010</v>
      </c>
      <c r="O109" s="457">
        <v>980</v>
      </c>
      <c r="P109" s="375">
        <f t="shared" si="45"/>
        <v>13063</v>
      </c>
    </row>
    <row r="110" spans="2:17" x14ac:dyDescent="0.2">
      <c r="B110" s="207" t="s">
        <v>95</v>
      </c>
      <c r="C110" s="217" t="s">
        <v>54</v>
      </c>
      <c r="D110" s="459">
        <f t="shared" ref="D110:J110" si="47">D104/1</f>
        <v>1</v>
      </c>
      <c r="E110" s="459">
        <f t="shared" si="47"/>
        <v>1</v>
      </c>
      <c r="F110" s="459">
        <f t="shared" si="47"/>
        <v>1</v>
      </c>
      <c r="G110" s="459">
        <f t="shared" si="47"/>
        <v>1</v>
      </c>
      <c r="H110" s="459">
        <f t="shared" si="47"/>
        <v>2</v>
      </c>
      <c r="I110" s="459">
        <f t="shared" si="47"/>
        <v>0</v>
      </c>
      <c r="J110" s="459">
        <f t="shared" si="47"/>
        <v>0</v>
      </c>
      <c r="K110" s="459">
        <v>1</v>
      </c>
      <c r="L110" s="459">
        <v>1</v>
      </c>
      <c r="M110" s="459">
        <v>0</v>
      </c>
      <c r="N110" s="459">
        <v>0</v>
      </c>
      <c r="O110" s="459">
        <v>0</v>
      </c>
      <c r="P110" s="234">
        <f t="shared" si="45"/>
        <v>8</v>
      </c>
    </row>
    <row r="111" spans="2:17" x14ac:dyDescent="0.2">
      <c r="B111" s="210"/>
      <c r="C111" s="217" t="s">
        <v>55</v>
      </c>
      <c r="D111" s="461">
        <f t="shared" ref="D111:J112" si="48">D105/4</f>
        <v>1.75</v>
      </c>
      <c r="E111" s="461">
        <f t="shared" si="48"/>
        <v>0.5</v>
      </c>
      <c r="F111" s="461">
        <f t="shared" si="48"/>
        <v>1.75</v>
      </c>
      <c r="G111" s="461">
        <f t="shared" si="48"/>
        <v>0.5</v>
      </c>
      <c r="H111" s="461">
        <f t="shared" si="48"/>
        <v>1.25</v>
      </c>
      <c r="I111" s="461">
        <f t="shared" si="48"/>
        <v>0.25</v>
      </c>
      <c r="J111" s="461">
        <f t="shared" si="48"/>
        <v>0.5</v>
      </c>
      <c r="K111" s="461">
        <v>0.5</v>
      </c>
      <c r="L111" s="461">
        <v>0</v>
      </c>
      <c r="M111" s="461">
        <v>0.5</v>
      </c>
      <c r="N111" s="461">
        <v>1</v>
      </c>
      <c r="O111" s="461">
        <v>0</v>
      </c>
      <c r="P111" s="234">
        <f t="shared" si="45"/>
        <v>8.5</v>
      </c>
    </row>
    <row r="112" spans="2:17" x14ac:dyDescent="0.2">
      <c r="B112" s="210"/>
      <c r="C112" s="217" t="s">
        <v>56</v>
      </c>
      <c r="D112" s="461">
        <f t="shared" si="48"/>
        <v>1</v>
      </c>
      <c r="E112" s="461">
        <f t="shared" si="48"/>
        <v>0.5</v>
      </c>
      <c r="F112" s="461">
        <f t="shared" si="48"/>
        <v>0.75</v>
      </c>
      <c r="G112" s="461">
        <f t="shared" si="48"/>
        <v>1.5</v>
      </c>
      <c r="H112" s="461">
        <f t="shared" si="48"/>
        <v>0.5</v>
      </c>
      <c r="I112" s="461">
        <f t="shared" si="48"/>
        <v>0.75</v>
      </c>
      <c r="J112" s="461">
        <f t="shared" si="48"/>
        <v>0.5</v>
      </c>
      <c r="K112" s="461">
        <v>0.5</v>
      </c>
      <c r="L112" s="461">
        <v>0.75</v>
      </c>
      <c r="M112" s="461">
        <v>0.75</v>
      </c>
      <c r="N112" s="461">
        <v>0.5</v>
      </c>
      <c r="O112" s="461">
        <v>0.75</v>
      </c>
      <c r="P112" s="234">
        <f t="shared" si="45"/>
        <v>8.75</v>
      </c>
    </row>
    <row r="113" spans="2:16" x14ac:dyDescent="0.2">
      <c r="B113" s="210"/>
      <c r="C113" s="217" t="s">
        <v>57</v>
      </c>
      <c r="D113" s="461">
        <f t="shared" ref="D113:J113" si="49">D107/3</f>
        <v>0</v>
      </c>
      <c r="E113" s="461">
        <f t="shared" si="49"/>
        <v>0</v>
      </c>
      <c r="F113" s="461">
        <f t="shared" si="49"/>
        <v>0</v>
      </c>
      <c r="G113" s="461">
        <f t="shared" si="49"/>
        <v>0.33333333333333331</v>
      </c>
      <c r="H113" s="461">
        <f t="shared" si="49"/>
        <v>0</v>
      </c>
      <c r="I113" s="461">
        <f t="shared" si="49"/>
        <v>0.33333333333333331</v>
      </c>
      <c r="J113" s="461">
        <f t="shared" si="49"/>
        <v>0</v>
      </c>
      <c r="K113" s="461">
        <v>0.33</v>
      </c>
      <c r="L113" s="461">
        <v>0.33</v>
      </c>
      <c r="M113" s="461">
        <v>0</v>
      </c>
      <c r="N113" s="461">
        <v>0</v>
      </c>
      <c r="O113" s="461">
        <v>0</v>
      </c>
      <c r="P113" s="234">
        <f t="shared" si="45"/>
        <v>1.3266666666666667</v>
      </c>
    </row>
    <row r="114" spans="2:16" x14ac:dyDescent="0.2">
      <c r="B114" s="210"/>
      <c r="C114" s="352" t="s">
        <v>177</v>
      </c>
      <c r="D114" s="462">
        <f t="shared" ref="D114:J114" si="50">D108/12</f>
        <v>1</v>
      </c>
      <c r="E114" s="462">
        <f t="shared" si="50"/>
        <v>0.41666666666666669</v>
      </c>
      <c r="F114" s="462">
        <f t="shared" si="50"/>
        <v>0.91666666666666663</v>
      </c>
      <c r="G114" s="462">
        <f t="shared" si="50"/>
        <v>0.83333333333333337</v>
      </c>
      <c r="H114" s="462">
        <f t="shared" si="50"/>
        <v>0.75</v>
      </c>
      <c r="I114" s="462">
        <f t="shared" si="50"/>
        <v>0.41666666666666669</v>
      </c>
      <c r="J114" s="462">
        <f t="shared" si="50"/>
        <v>0.33333333333333331</v>
      </c>
      <c r="K114" s="462">
        <v>0.5</v>
      </c>
      <c r="L114" s="462">
        <v>0.41666666666666669</v>
      </c>
      <c r="M114" s="462">
        <v>0.41666666666666669</v>
      </c>
      <c r="N114" s="462">
        <v>0.5</v>
      </c>
      <c r="O114" s="462">
        <v>0.25</v>
      </c>
      <c r="P114" s="356">
        <f t="shared" si="45"/>
        <v>6.7500000000000009</v>
      </c>
    </row>
    <row r="115" spans="2:16" ht="13.8" thickBot="1" x14ac:dyDescent="0.25">
      <c r="B115" s="252"/>
      <c r="C115" s="217" t="s">
        <v>178</v>
      </c>
      <c r="D115" s="463">
        <v>1.1299999999999999</v>
      </c>
      <c r="E115" s="463">
        <v>1</v>
      </c>
      <c r="F115" s="463">
        <v>1.1200000000000001</v>
      </c>
      <c r="G115" s="463">
        <v>1.06</v>
      </c>
      <c r="H115" s="463">
        <v>1.2</v>
      </c>
      <c r="I115" s="463">
        <v>1.25</v>
      </c>
      <c r="J115" s="463">
        <v>1.22</v>
      </c>
      <c r="K115" s="463">
        <v>1.1373966942148761</v>
      </c>
      <c r="L115" s="463">
        <v>1.165289256198347</v>
      </c>
      <c r="M115" s="463">
        <v>1.2055785123966942</v>
      </c>
      <c r="N115" s="463">
        <v>1.0433884297520661</v>
      </c>
      <c r="O115" s="463">
        <v>1.0123966942148761</v>
      </c>
      <c r="P115" s="256">
        <f t="shared" si="45"/>
        <v>13.544049586776863</v>
      </c>
    </row>
    <row r="116" spans="2:16" ht="19.2" x14ac:dyDescent="0.2">
      <c r="B116" s="257" t="s">
        <v>96</v>
      </c>
      <c r="C116" s="216" t="s">
        <v>54</v>
      </c>
      <c r="D116" s="468">
        <v>0</v>
      </c>
      <c r="E116" s="468">
        <v>0</v>
      </c>
      <c r="F116" s="468">
        <v>0</v>
      </c>
      <c r="G116" s="468">
        <v>0</v>
      </c>
      <c r="H116" s="468">
        <v>0</v>
      </c>
      <c r="I116" s="468">
        <v>0</v>
      </c>
      <c r="J116" s="468">
        <v>0</v>
      </c>
      <c r="K116" s="468">
        <v>0</v>
      </c>
      <c r="L116" s="468">
        <v>0</v>
      </c>
      <c r="M116" s="468">
        <v>0</v>
      </c>
      <c r="N116" s="468">
        <v>0</v>
      </c>
      <c r="O116" s="468">
        <v>0</v>
      </c>
      <c r="P116" s="261">
        <f t="shared" si="45"/>
        <v>0</v>
      </c>
    </row>
    <row r="117" spans="2:16" x14ac:dyDescent="0.2">
      <c r="B117" s="208"/>
      <c r="C117" s="217" t="s">
        <v>55</v>
      </c>
      <c r="D117" s="469">
        <v>0</v>
      </c>
      <c r="E117" s="469">
        <v>0</v>
      </c>
      <c r="F117" s="469">
        <v>0</v>
      </c>
      <c r="G117" s="469">
        <v>0</v>
      </c>
      <c r="H117" s="469">
        <v>0</v>
      </c>
      <c r="I117" s="469">
        <v>0</v>
      </c>
      <c r="J117" s="469">
        <v>0</v>
      </c>
      <c r="K117" s="469">
        <v>0</v>
      </c>
      <c r="L117" s="469">
        <v>0</v>
      </c>
      <c r="M117" s="469">
        <v>0</v>
      </c>
      <c r="N117" s="469">
        <v>0</v>
      </c>
      <c r="O117" s="469">
        <v>0</v>
      </c>
      <c r="P117" s="235">
        <f t="shared" si="45"/>
        <v>0</v>
      </c>
    </row>
    <row r="118" spans="2:16" x14ac:dyDescent="0.2">
      <c r="B118" s="208"/>
      <c r="C118" s="217" t="s">
        <v>56</v>
      </c>
      <c r="D118" s="453">
        <v>1</v>
      </c>
      <c r="E118" s="453">
        <v>1</v>
      </c>
      <c r="F118" s="453">
        <v>0</v>
      </c>
      <c r="G118" s="453">
        <v>0</v>
      </c>
      <c r="H118" s="453">
        <v>1</v>
      </c>
      <c r="I118" s="453">
        <v>1</v>
      </c>
      <c r="J118" s="453">
        <v>0</v>
      </c>
      <c r="K118" s="453">
        <v>0</v>
      </c>
      <c r="L118" s="453">
        <v>0</v>
      </c>
      <c r="M118" s="453">
        <v>0</v>
      </c>
      <c r="N118" s="453">
        <v>0</v>
      </c>
      <c r="O118" s="453">
        <v>0</v>
      </c>
      <c r="P118" s="235">
        <f t="shared" si="45"/>
        <v>4</v>
      </c>
    </row>
    <row r="119" spans="2:16" x14ac:dyDescent="0.2">
      <c r="B119" s="208"/>
      <c r="C119" s="217" t="s">
        <v>57</v>
      </c>
      <c r="D119" s="453">
        <v>0</v>
      </c>
      <c r="E119" s="453">
        <v>0</v>
      </c>
      <c r="F119" s="453">
        <v>0</v>
      </c>
      <c r="G119" s="470">
        <v>0</v>
      </c>
      <c r="H119" s="470">
        <v>0</v>
      </c>
      <c r="I119" s="470">
        <v>0</v>
      </c>
      <c r="J119" s="470">
        <v>0</v>
      </c>
      <c r="K119" s="470">
        <v>0</v>
      </c>
      <c r="L119" s="470">
        <v>0</v>
      </c>
      <c r="M119" s="470">
        <v>0</v>
      </c>
      <c r="N119" s="470">
        <v>1</v>
      </c>
      <c r="O119" s="470">
        <v>1</v>
      </c>
      <c r="P119" s="235">
        <f t="shared" si="45"/>
        <v>2</v>
      </c>
    </row>
    <row r="120" spans="2:16" x14ac:dyDescent="0.2">
      <c r="B120" s="366"/>
      <c r="C120" s="340" t="s">
        <v>121</v>
      </c>
      <c r="D120" s="456">
        <f t="shared" ref="D120:J120" si="51">SUM(D116:D119)</f>
        <v>1</v>
      </c>
      <c r="E120" s="456">
        <f t="shared" si="51"/>
        <v>1</v>
      </c>
      <c r="F120" s="456">
        <f t="shared" si="51"/>
        <v>0</v>
      </c>
      <c r="G120" s="456">
        <f t="shared" si="51"/>
        <v>0</v>
      </c>
      <c r="H120" s="456">
        <f t="shared" si="51"/>
        <v>1</v>
      </c>
      <c r="I120" s="456">
        <f t="shared" si="51"/>
        <v>1</v>
      </c>
      <c r="J120" s="456">
        <f t="shared" si="51"/>
        <v>0</v>
      </c>
      <c r="K120" s="456">
        <v>0</v>
      </c>
      <c r="L120" s="456">
        <v>0</v>
      </c>
      <c r="M120" s="456">
        <v>0</v>
      </c>
      <c r="N120" s="456">
        <v>1</v>
      </c>
      <c r="O120" s="456">
        <v>1</v>
      </c>
      <c r="P120" s="376">
        <f t="shared" si="45"/>
        <v>6</v>
      </c>
    </row>
    <row r="121" spans="2:16" x14ac:dyDescent="0.2">
      <c r="B121" s="371"/>
      <c r="C121" s="352" t="s">
        <v>61</v>
      </c>
      <c r="D121" s="457">
        <v>340</v>
      </c>
      <c r="E121" s="457">
        <v>321</v>
      </c>
      <c r="F121" s="457">
        <v>340</v>
      </c>
      <c r="G121" s="457">
        <v>354</v>
      </c>
      <c r="H121" s="457">
        <v>361</v>
      </c>
      <c r="I121" s="457">
        <v>326</v>
      </c>
      <c r="J121" s="457">
        <v>351</v>
      </c>
      <c r="K121" s="457">
        <v>294</v>
      </c>
      <c r="L121" s="457">
        <v>275</v>
      </c>
      <c r="M121" s="457">
        <v>291</v>
      </c>
      <c r="N121" s="457">
        <v>245</v>
      </c>
      <c r="O121" s="457">
        <v>261</v>
      </c>
      <c r="P121" s="381">
        <f t="shared" si="45"/>
        <v>3759</v>
      </c>
    </row>
    <row r="122" spans="2:16" ht="19.2" x14ac:dyDescent="0.2">
      <c r="B122" s="207" t="s">
        <v>97</v>
      </c>
      <c r="C122" s="219" t="s">
        <v>54</v>
      </c>
      <c r="D122" s="459">
        <f t="shared" ref="D122:J122" si="52">D116/1</f>
        <v>0</v>
      </c>
      <c r="E122" s="459">
        <f t="shared" si="52"/>
        <v>0</v>
      </c>
      <c r="F122" s="459">
        <f t="shared" si="52"/>
        <v>0</v>
      </c>
      <c r="G122" s="459">
        <f t="shared" si="52"/>
        <v>0</v>
      </c>
      <c r="H122" s="459">
        <f t="shared" si="52"/>
        <v>0</v>
      </c>
      <c r="I122" s="459">
        <f t="shared" si="52"/>
        <v>0</v>
      </c>
      <c r="J122" s="459">
        <f t="shared" si="52"/>
        <v>0</v>
      </c>
      <c r="K122" s="459">
        <v>0</v>
      </c>
      <c r="L122" s="459">
        <v>0</v>
      </c>
      <c r="M122" s="459">
        <v>0</v>
      </c>
      <c r="N122" s="459">
        <v>0</v>
      </c>
      <c r="O122" s="459">
        <v>0</v>
      </c>
      <c r="P122" s="234">
        <f t="shared" si="45"/>
        <v>0</v>
      </c>
    </row>
    <row r="123" spans="2:16" x14ac:dyDescent="0.2">
      <c r="B123" s="210"/>
      <c r="C123" s="217" t="s">
        <v>55</v>
      </c>
      <c r="D123" s="464">
        <f t="shared" ref="D123:J124" si="53">D117/4</f>
        <v>0</v>
      </c>
      <c r="E123" s="464">
        <f t="shared" si="53"/>
        <v>0</v>
      </c>
      <c r="F123" s="464">
        <f t="shared" si="53"/>
        <v>0</v>
      </c>
      <c r="G123" s="464">
        <f t="shared" si="53"/>
        <v>0</v>
      </c>
      <c r="H123" s="464">
        <f t="shared" si="53"/>
        <v>0</v>
      </c>
      <c r="I123" s="464">
        <f t="shared" si="53"/>
        <v>0</v>
      </c>
      <c r="J123" s="464">
        <f t="shared" si="53"/>
        <v>0</v>
      </c>
      <c r="K123" s="464">
        <v>0</v>
      </c>
      <c r="L123" s="464">
        <v>0</v>
      </c>
      <c r="M123" s="464">
        <v>0</v>
      </c>
      <c r="N123" s="464">
        <v>0</v>
      </c>
      <c r="O123" s="464">
        <v>0</v>
      </c>
      <c r="P123" s="234">
        <f t="shared" si="45"/>
        <v>0</v>
      </c>
    </row>
    <row r="124" spans="2:16" x14ac:dyDescent="0.2">
      <c r="B124" s="210"/>
      <c r="C124" s="217" t="s">
        <v>56</v>
      </c>
      <c r="D124" s="464">
        <f t="shared" si="53"/>
        <v>0.25</v>
      </c>
      <c r="E124" s="464">
        <f t="shared" si="53"/>
        <v>0.25</v>
      </c>
      <c r="F124" s="464">
        <f t="shared" si="53"/>
        <v>0</v>
      </c>
      <c r="G124" s="464">
        <f t="shared" si="53"/>
        <v>0</v>
      </c>
      <c r="H124" s="464">
        <f t="shared" si="53"/>
        <v>0.25</v>
      </c>
      <c r="I124" s="464">
        <f t="shared" si="53"/>
        <v>0.25</v>
      </c>
      <c r="J124" s="464">
        <f t="shared" si="53"/>
        <v>0</v>
      </c>
      <c r="K124" s="464">
        <v>0</v>
      </c>
      <c r="L124" s="464">
        <v>0</v>
      </c>
      <c r="M124" s="464">
        <v>0</v>
      </c>
      <c r="N124" s="464">
        <v>0</v>
      </c>
      <c r="O124" s="464">
        <v>0</v>
      </c>
      <c r="P124" s="234">
        <f t="shared" si="45"/>
        <v>1</v>
      </c>
    </row>
    <row r="125" spans="2:16" x14ac:dyDescent="0.2">
      <c r="B125" s="210"/>
      <c r="C125" s="217" t="s">
        <v>57</v>
      </c>
      <c r="D125" s="464">
        <f t="shared" ref="D125:J125" si="54">D119/3</f>
        <v>0</v>
      </c>
      <c r="E125" s="464">
        <f t="shared" si="54"/>
        <v>0</v>
      </c>
      <c r="F125" s="464">
        <f t="shared" si="54"/>
        <v>0</v>
      </c>
      <c r="G125" s="464">
        <f t="shared" si="54"/>
        <v>0</v>
      </c>
      <c r="H125" s="464">
        <f t="shared" si="54"/>
        <v>0</v>
      </c>
      <c r="I125" s="464">
        <f t="shared" si="54"/>
        <v>0</v>
      </c>
      <c r="J125" s="464">
        <f t="shared" si="54"/>
        <v>0</v>
      </c>
      <c r="K125" s="464">
        <v>0</v>
      </c>
      <c r="L125" s="464">
        <v>0</v>
      </c>
      <c r="M125" s="464">
        <v>0</v>
      </c>
      <c r="N125" s="464">
        <v>0.33</v>
      </c>
      <c r="O125" s="464">
        <v>0.33</v>
      </c>
      <c r="P125" s="234">
        <f t="shared" si="45"/>
        <v>0.66</v>
      </c>
    </row>
    <row r="126" spans="2:16" x14ac:dyDescent="0.2">
      <c r="B126" s="366"/>
      <c r="C126" s="352" t="s">
        <v>121</v>
      </c>
      <c r="D126" s="466">
        <f t="shared" ref="D126:J126" si="55">D120/12</f>
        <v>8.3333333333333329E-2</v>
      </c>
      <c r="E126" s="466">
        <f t="shared" si="55"/>
        <v>8.3333333333333329E-2</v>
      </c>
      <c r="F126" s="466">
        <f t="shared" si="55"/>
        <v>0</v>
      </c>
      <c r="G126" s="466">
        <f t="shared" si="55"/>
        <v>0</v>
      </c>
      <c r="H126" s="466">
        <f t="shared" si="55"/>
        <v>8.3333333333333329E-2</v>
      </c>
      <c r="I126" s="466">
        <f t="shared" si="55"/>
        <v>8.3333333333333329E-2</v>
      </c>
      <c r="J126" s="466">
        <f t="shared" si="55"/>
        <v>0</v>
      </c>
      <c r="K126" s="466">
        <v>0</v>
      </c>
      <c r="L126" s="466">
        <v>0</v>
      </c>
      <c r="M126" s="466">
        <v>0</v>
      </c>
      <c r="N126" s="466">
        <v>8.3333333333333329E-2</v>
      </c>
      <c r="O126" s="466">
        <v>8.3333333333333329E-2</v>
      </c>
      <c r="P126" s="356">
        <f t="shared" si="45"/>
        <v>0.49999999999999994</v>
      </c>
    </row>
    <row r="127" spans="2:16" ht="13.8" thickBot="1" x14ac:dyDescent="0.25">
      <c r="B127" s="211"/>
      <c r="C127" s="220" t="s">
        <v>61</v>
      </c>
      <c r="D127" s="463">
        <v>0.36</v>
      </c>
      <c r="E127" s="463">
        <v>0.34</v>
      </c>
      <c r="F127" s="463">
        <v>0.36</v>
      </c>
      <c r="G127" s="463">
        <v>0.37</v>
      </c>
      <c r="H127" s="463">
        <v>0.37</v>
      </c>
      <c r="I127" s="463">
        <v>0.33</v>
      </c>
      <c r="J127" s="463">
        <v>0.36</v>
      </c>
      <c r="K127" s="463">
        <v>0.3037190082644628</v>
      </c>
      <c r="L127" s="463">
        <v>0.28409090909090912</v>
      </c>
      <c r="M127" s="463">
        <v>0.30061983471074383</v>
      </c>
      <c r="N127" s="463">
        <v>0.25309917355371903</v>
      </c>
      <c r="O127" s="463">
        <v>0.26962809917355374</v>
      </c>
      <c r="P127" s="262">
        <f t="shared" si="45"/>
        <v>3.9011570247933891</v>
      </c>
    </row>
    <row r="128" spans="2:16" x14ac:dyDescent="0.2">
      <c r="B128" s="207" t="s">
        <v>99</v>
      </c>
      <c r="C128" s="217" t="s">
        <v>54</v>
      </c>
      <c r="D128" s="468">
        <v>0</v>
      </c>
      <c r="E128" s="452">
        <v>0</v>
      </c>
      <c r="F128" s="470">
        <v>0</v>
      </c>
      <c r="G128" s="452">
        <v>0</v>
      </c>
      <c r="H128" s="452">
        <v>0</v>
      </c>
      <c r="I128" s="452">
        <v>0</v>
      </c>
      <c r="J128" s="452">
        <v>0</v>
      </c>
      <c r="K128" s="452">
        <v>0</v>
      </c>
      <c r="L128" s="452">
        <v>0</v>
      </c>
      <c r="M128" s="452">
        <v>0</v>
      </c>
      <c r="N128" s="452">
        <v>1</v>
      </c>
      <c r="O128" s="452">
        <v>2</v>
      </c>
      <c r="P128" s="232">
        <f t="shared" si="45"/>
        <v>3</v>
      </c>
    </row>
    <row r="129" spans="2:16" x14ac:dyDescent="0.2">
      <c r="B129" s="208"/>
      <c r="C129" s="217" t="s">
        <v>55</v>
      </c>
      <c r="D129" s="453">
        <v>0</v>
      </c>
      <c r="E129" s="453">
        <v>0</v>
      </c>
      <c r="F129" s="470">
        <v>2</v>
      </c>
      <c r="G129" s="453">
        <v>0</v>
      </c>
      <c r="H129" s="453">
        <v>0</v>
      </c>
      <c r="I129" s="453">
        <v>0</v>
      </c>
      <c r="J129" s="453">
        <v>0</v>
      </c>
      <c r="K129" s="453">
        <v>0</v>
      </c>
      <c r="L129" s="453">
        <v>0</v>
      </c>
      <c r="M129" s="453">
        <v>0</v>
      </c>
      <c r="N129" s="453">
        <v>0</v>
      </c>
      <c r="O129" s="453">
        <v>0</v>
      </c>
      <c r="P129" s="232">
        <f t="shared" si="45"/>
        <v>2</v>
      </c>
    </row>
    <row r="130" spans="2:16" x14ac:dyDescent="0.2">
      <c r="B130" s="208"/>
      <c r="C130" s="217" t="s">
        <v>56</v>
      </c>
      <c r="D130" s="453">
        <v>0</v>
      </c>
      <c r="E130" s="453">
        <v>0</v>
      </c>
      <c r="F130" s="470">
        <v>0</v>
      </c>
      <c r="G130" s="453">
        <v>2</v>
      </c>
      <c r="H130" s="453">
        <v>0</v>
      </c>
      <c r="I130" s="453">
        <v>0</v>
      </c>
      <c r="J130" s="453">
        <v>0</v>
      </c>
      <c r="K130" s="453">
        <v>0</v>
      </c>
      <c r="L130" s="453">
        <v>1</v>
      </c>
      <c r="M130" s="453">
        <v>0</v>
      </c>
      <c r="N130" s="453">
        <v>0</v>
      </c>
      <c r="O130" s="453">
        <v>0</v>
      </c>
      <c r="P130" s="232">
        <f t="shared" si="45"/>
        <v>3</v>
      </c>
    </row>
    <row r="131" spans="2:16" x14ac:dyDescent="0.2">
      <c r="B131" s="208"/>
      <c r="C131" s="217" t="s">
        <v>57</v>
      </c>
      <c r="D131" s="453">
        <v>0</v>
      </c>
      <c r="E131" s="453">
        <v>0</v>
      </c>
      <c r="F131" s="470">
        <v>0</v>
      </c>
      <c r="G131" s="453">
        <v>0</v>
      </c>
      <c r="H131" s="453">
        <v>0</v>
      </c>
      <c r="I131" s="453">
        <v>0</v>
      </c>
      <c r="J131" s="453">
        <v>0</v>
      </c>
      <c r="K131" s="453">
        <v>0</v>
      </c>
      <c r="L131" s="453">
        <v>0</v>
      </c>
      <c r="M131" s="453">
        <v>0</v>
      </c>
      <c r="N131" s="453">
        <v>0</v>
      </c>
      <c r="O131" s="453">
        <v>0</v>
      </c>
      <c r="P131" s="232">
        <f t="shared" si="45"/>
        <v>0</v>
      </c>
    </row>
    <row r="132" spans="2:16" x14ac:dyDescent="0.2">
      <c r="B132" s="366"/>
      <c r="C132" s="340" t="s">
        <v>121</v>
      </c>
      <c r="D132" s="456">
        <f t="shared" ref="D132:J132" si="56">SUM(D128:D131)</f>
        <v>0</v>
      </c>
      <c r="E132" s="456">
        <f t="shared" si="56"/>
        <v>0</v>
      </c>
      <c r="F132" s="456">
        <f t="shared" si="56"/>
        <v>2</v>
      </c>
      <c r="G132" s="456">
        <f t="shared" si="56"/>
        <v>2</v>
      </c>
      <c r="H132" s="456">
        <f t="shared" si="56"/>
        <v>0</v>
      </c>
      <c r="I132" s="456">
        <f t="shared" si="56"/>
        <v>0</v>
      </c>
      <c r="J132" s="456">
        <f t="shared" si="56"/>
        <v>0</v>
      </c>
      <c r="K132" s="456">
        <v>0</v>
      </c>
      <c r="L132" s="456">
        <v>1</v>
      </c>
      <c r="M132" s="456">
        <v>0</v>
      </c>
      <c r="N132" s="456">
        <v>1</v>
      </c>
      <c r="O132" s="456">
        <v>2</v>
      </c>
      <c r="P132" s="370">
        <f t="shared" si="45"/>
        <v>8</v>
      </c>
    </row>
    <row r="133" spans="2:16" x14ac:dyDescent="0.2">
      <c r="B133" s="371"/>
      <c r="C133" s="352" t="s">
        <v>61</v>
      </c>
      <c r="D133" s="457">
        <v>311</v>
      </c>
      <c r="E133" s="457">
        <v>269</v>
      </c>
      <c r="F133" s="457">
        <v>286</v>
      </c>
      <c r="G133" s="457">
        <v>263</v>
      </c>
      <c r="H133" s="457">
        <v>311</v>
      </c>
      <c r="I133" s="457">
        <v>327</v>
      </c>
      <c r="J133" s="457">
        <v>326</v>
      </c>
      <c r="K133" s="457">
        <v>313</v>
      </c>
      <c r="L133" s="457">
        <v>269</v>
      </c>
      <c r="M133" s="457">
        <v>288</v>
      </c>
      <c r="N133" s="457">
        <v>249</v>
      </c>
      <c r="O133" s="457">
        <v>244</v>
      </c>
      <c r="P133" s="375">
        <f t="shared" si="45"/>
        <v>3456</v>
      </c>
    </row>
    <row r="134" spans="2:16" x14ac:dyDescent="0.2">
      <c r="B134" s="207" t="s">
        <v>264</v>
      </c>
      <c r="C134" s="219" t="s">
        <v>54</v>
      </c>
      <c r="D134" s="459">
        <f t="shared" ref="D134:J134" si="57">D128/1</f>
        <v>0</v>
      </c>
      <c r="E134" s="459">
        <f t="shared" si="57"/>
        <v>0</v>
      </c>
      <c r="F134" s="459">
        <f t="shared" si="57"/>
        <v>0</v>
      </c>
      <c r="G134" s="459">
        <f t="shared" si="57"/>
        <v>0</v>
      </c>
      <c r="H134" s="459">
        <f t="shared" si="57"/>
        <v>0</v>
      </c>
      <c r="I134" s="459">
        <f t="shared" si="57"/>
        <v>0</v>
      </c>
      <c r="J134" s="459">
        <f t="shared" si="57"/>
        <v>0</v>
      </c>
      <c r="K134" s="459">
        <v>0</v>
      </c>
      <c r="L134" s="459">
        <v>0</v>
      </c>
      <c r="M134" s="459">
        <v>0</v>
      </c>
      <c r="N134" s="459">
        <v>1</v>
      </c>
      <c r="O134" s="459">
        <v>2</v>
      </c>
      <c r="P134" s="234">
        <f t="shared" si="45"/>
        <v>3</v>
      </c>
    </row>
    <row r="135" spans="2:16" x14ac:dyDescent="0.2">
      <c r="B135" s="210"/>
      <c r="C135" s="217" t="s">
        <v>55</v>
      </c>
      <c r="D135" s="464">
        <f t="shared" ref="D135:J136" si="58">D129/4</f>
        <v>0</v>
      </c>
      <c r="E135" s="464">
        <f t="shared" si="58"/>
        <v>0</v>
      </c>
      <c r="F135" s="464">
        <f t="shared" si="58"/>
        <v>0.5</v>
      </c>
      <c r="G135" s="464">
        <f t="shared" si="58"/>
        <v>0</v>
      </c>
      <c r="H135" s="464">
        <f t="shared" si="58"/>
        <v>0</v>
      </c>
      <c r="I135" s="464">
        <f t="shared" si="58"/>
        <v>0</v>
      </c>
      <c r="J135" s="464">
        <f t="shared" si="58"/>
        <v>0</v>
      </c>
      <c r="K135" s="464">
        <v>0</v>
      </c>
      <c r="L135" s="464">
        <v>0</v>
      </c>
      <c r="M135" s="464">
        <v>0</v>
      </c>
      <c r="N135" s="464">
        <v>0</v>
      </c>
      <c r="O135" s="464">
        <v>0</v>
      </c>
      <c r="P135" s="234">
        <f t="shared" si="45"/>
        <v>0.5</v>
      </c>
    </row>
    <row r="136" spans="2:16" x14ac:dyDescent="0.2">
      <c r="B136" s="210"/>
      <c r="C136" s="217" t="s">
        <v>56</v>
      </c>
      <c r="D136" s="464">
        <f t="shared" si="58"/>
        <v>0</v>
      </c>
      <c r="E136" s="464">
        <f t="shared" si="58"/>
        <v>0</v>
      </c>
      <c r="F136" s="464">
        <f t="shared" si="58"/>
        <v>0</v>
      </c>
      <c r="G136" s="464">
        <f t="shared" si="58"/>
        <v>0.5</v>
      </c>
      <c r="H136" s="464">
        <f t="shared" si="58"/>
        <v>0</v>
      </c>
      <c r="I136" s="464">
        <f t="shared" si="58"/>
        <v>0</v>
      </c>
      <c r="J136" s="464">
        <f t="shared" si="58"/>
        <v>0</v>
      </c>
      <c r="K136" s="464">
        <v>0</v>
      </c>
      <c r="L136" s="464">
        <v>0.25</v>
      </c>
      <c r="M136" s="464">
        <v>0</v>
      </c>
      <c r="N136" s="464">
        <v>0</v>
      </c>
      <c r="O136" s="464">
        <v>0</v>
      </c>
      <c r="P136" s="234">
        <f t="shared" ref="P136:P167" si="59">SUM(D136:O136)</f>
        <v>0.75</v>
      </c>
    </row>
    <row r="137" spans="2:16" x14ac:dyDescent="0.2">
      <c r="B137" s="210"/>
      <c r="C137" s="217" t="s">
        <v>57</v>
      </c>
      <c r="D137" s="464">
        <f t="shared" ref="D137:J137" si="60">D131/3</f>
        <v>0</v>
      </c>
      <c r="E137" s="464">
        <f t="shared" si="60"/>
        <v>0</v>
      </c>
      <c r="F137" s="464">
        <f t="shared" si="60"/>
        <v>0</v>
      </c>
      <c r="G137" s="464">
        <f t="shared" si="60"/>
        <v>0</v>
      </c>
      <c r="H137" s="464">
        <f t="shared" si="60"/>
        <v>0</v>
      </c>
      <c r="I137" s="464">
        <f t="shared" si="60"/>
        <v>0</v>
      </c>
      <c r="J137" s="464">
        <f t="shared" si="60"/>
        <v>0</v>
      </c>
      <c r="K137" s="464">
        <v>0</v>
      </c>
      <c r="L137" s="464">
        <v>0</v>
      </c>
      <c r="M137" s="464">
        <v>0</v>
      </c>
      <c r="N137" s="464">
        <v>0</v>
      </c>
      <c r="O137" s="464">
        <v>0</v>
      </c>
      <c r="P137" s="234">
        <f t="shared" si="59"/>
        <v>0</v>
      </c>
    </row>
    <row r="138" spans="2:16" x14ac:dyDescent="0.2">
      <c r="B138" s="366"/>
      <c r="C138" s="352" t="s">
        <v>121</v>
      </c>
      <c r="D138" s="466">
        <f t="shared" ref="D138:J138" si="61">D132/12</f>
        <v>0</v>
      </c>
      <c r="E138" s="466">
        <f t="shared" si="61"/>
        <v>0</v>
      </c>
      <c r="F138" s="466">
        <f t="shared" si="61"/>
        <v>0.16666666666666666</v>
      </c>
      <c r="G138" s="466">
        <f t="shared" si="61"/>
        <v>0.16666666666666666</v>
      </c>
      <c r="H138" s="466">
        <f t="shared" si="61"/>
        <v>0</v>
      </c>
      <c r="I138" s="466">
        <f t="shared" si="61"/>
        <v>0</v>
      </c>
      <c r="J138" s="466">
        <f t="shared" si="61"/>
        <v>0</v>
      </c>
      <c r="K138" s="466">
        <v>0</v>
      </c>
      <c r="L138" s="466">
        <v>8.3333333333333329E-2</v>
      </c>
      <c r="M138" s="466">
        <v>0</v>
      </c>
      <c r="N138" s="466">
        <v>8.3333333333333329E-2</v>
      </c>
      <c r="O138" s="466">
        <v>0.16666666666666666</v>
      </c>
      <c r="P138" s="356">
        <f t="shared" si="59"/>
        <v>0.66666666666666663</v>
      </c>
    </row>
    <row r="139" spans="2:16" ht="13.8" thickBot="1" x14ac:dyDescent="0.25">
      <c r="B139" s="210"/>
      <c r="C139" s="217" t="s">
        <v>61</v>
      </c>
      <c r="D139" s="463">
        <v>0.33</v>
      </c>
      <c r="E139" s="463">
        <v>0.28000000000000003</v>
      </c>
      <c r="F139" s="463">
        <v>0.3</v>
      </c>
      <c r="G139" s="463">
        <v>0.27</v>
      </c>
      <c r="H139" s="463">
        <v>0.32</v>
      </c>
      <c r="I139" s="463">
        <v>0.34</v>
      </c>
      <c r="J139" s="463">
        <v>0.34</v>
      </c>
      <c r="K139" s="463">
        <v>0.32334710743801653</v>
      </c>
      <c r="L139" s="463">
        <v>0.27789256198347106</v>
      </c>
      <c r="M139" s="463">
        <v>0.2975206611570248</v>
      </c>
      <c r="N139" s="463">
        <v>0.25723140495867769</v>
      </c>
      <c r="O139" s="463">
        <v>0.25206611570247933</v>
      </c>
      <c r="P139" s="256">
        <f t="shared" si="59"/>
        <v>3.588057851239669</v>
      </c>
    </row>
    <row r="140" spans="2:16" x14ac:dyDescent="0.2">
      <c r="B140" s="257" t="s">
        <v>101</v>
      </c>
      <c r="C140" s="216" t="s">
        <v>54</v>
      </c>
      <c r="D140" s="453">
        <v>1</v>
      </c>
      <c r="E140" s="453">
        <v>0</v>
      </c>
      <c r="F140" s="453">
        <v>1</v>
      </c>
      <c r="G140" s="452">
        <v>0</v>
      </c>
      <c r="H140" s="452">
        <v>0</v>
      </c>
      <c r="I140" s="452">
        <v>0</v>
      </c>
      <c r="J140" s="452">
        <v>0</v>
      </c>
      <c r="K140" s="452">
        <v>0</v>
      </c>
      <c r="L140" s="452">
        <v>0</v>
      </c>
      <c r="M140" s="452">
        <v>0</v>
      </c>
      <c r="N140" s="452">
        <v>0</v>
      </c>
      <c r="O140" s="452">
        <v>0</v>
      </c>
      <c r="P140" s="265">
        <f t="shared" si="59"/>
        <v>2</v>
      </c>
    </row>
    <row r="141" spans="2:16" x14ac:dyDescent="0.2">
      <c r="B141" s="208"/>
      <c r="C141" s="217" t="s">
        <v>55</v>
      </c>
      <c r="D141" s="453">
        <v>2</v>
      </c>
      <c r="E141" s="453">
        <v>2</v>
      </c>
      <c r="F141" s="453">
        <v>3</v>
      </c>
      <c r="G141" s="453">
        <v>1</v>
      </c>
      <c r="H141" s="453">
        <v>0</v>
      </c>
      <c r="I141" s="453">
        <v>0</v>
      </c>
      <c r="J141" s="453">
        <v>2</v>
      </c>
      <c r="K141" s="453">
        <v>1</v>
      </c>
      <c r="L141" s="453">
        <v>1</v>
      </c>
      <c r="M141" s="453">
        <v>0</v>
      </c>
      <c r="N141" s="453">
        <v>0</v>
      </c>
      <c r="O141" s="453">
        <v>2</v>
      </c>
      <c r="P141" s="232">
        <f t="shared" si="59"/>
        <v>14</v>
      </c>
    </row>
    <row r="142" spans="2:16" x14ac:dyDescent="0.2">
      <c r="B142" s="208"/>
      <c r="C142" s="217" t="s">
        <v>56</v>
      </c>
      <c r="D142" s="453">
        <v>1</v>
      </c>
      <c r="E142" s="453">
        <v>1</v>
      </c>
      <c r="F142" s="453">
        <v>2</v>
      </c>
      <c r="G142" s="453">
        <v>1</v>
      </c>
      <c r="H142" s="453">
        <v>2</v>
      </c>
      <c r="I142" s="453">
        <v>0</v>
      </c>
      <c r="J142" s="453">
        <v>6</v>
      </c>
      <c r="K142" s="453">
        <v>5</v>
      </c>
      <c r="L142" s="453">
        <v>5</v>
      </c>
      <c r="M142" s="453">
        <v>1</v>
      </c>
      <c r="N142" s="453">
        <v>2</v>
      </c>
      <c r="O142" s="453">
        <v>1</v>
      </c>
      <c r="P142" s="232">
        <f t="shared" si="59"/>
        <v>27</v>
      </c>
    </row>
    <row r="143" spans="2:16" x14ac:dyDescent="0.2">
      <c r="B143" s="208"/>
      <c r="C143" s="217" t="s">
        <v>57</v>
      </c>
      <c r="D143" s="453">
        <v>0</v>
      </c>
      <c r="E143" s="453">
        <v>1</v>
      </c>
      <c r="F143" s="453">
        <v>1</v>
      </c>
      <c r="G143" s="453">
        <v>0</v>
      </c>
      <c r="H143" s="453">
        <v>0</v>
      </c>
      <c r="I143" s="453">
        <v>1</v>
      </c>
      <c r="J143" s="453">
        <v>0</v>
      </c>
      <c r="K143" s="453">
        <v>1</v>
      </c>
      <c r="L143" s="453">
        <v>2</v>
      </c>
      <c r="M143" s="453">
        <v>0</v>
      </c>
      <c r="N143" s="453">
        <v>1</v>
      </c>
      <c r="O143" s="453">
        <v>0</v>
      </c>
      <c r="P143" s="232">
        <f t="shared" si="59"/>
        <v>7</v>
      </c>
    </row>
    <row r="144" spans="2:16" x14ac:dyDescent="0.2">
      <c r="B144" s="366"/>
      <c r="C144" s="340" t="s">
        <v>121</v>
      </c>
      <c r="D144" s="456">
        <f t="shared" ref="D144:J144" si="62">SUM(D140:D143)</f>
        <v>4</v>
      </c>
      <c r="E144" s="456">
        <f t="shared" si="62"/>
        <v>4</v>
      </c>
      <c r="F144" s="456">
        <f t="shared" si="62"/>
        <v>7</v>
      </c>
      <c r="G144" s="456">
        <f t="shared" si="62"/>
        <v>2</v>
      </c>
      <c r="H144" s="456">
        <f t="shared" si="62"/>
        <v>2</v>
      </c>
      <c r="I144" s="456">
        <f t="shared" si="62"/>
        <v>1</v>
      </c>
      <c r="J144" s="456">
        <f t="shared" si="62"/>
        <v>8</v>
      </c>
      <c r="K144" s="456">
        <v>7</v>
      </c>
      <c r="L144" s="456">
        <v>8</v>
      </c>
      <c r="M144" s="456">
        <v>1</v>
      </c>
      <c r="N144" s="456">
        <v>3</v>
      </c>
      <c r="O144" s="456">
        <v>3</v>
      </c>
      <c r="P144" s="370">
        <f t="shared" si="59"/>
        <v>50</v>
      </c>
    </row>
    <row r="145" spans="2:16" x14ac:dyDescent="0.2">
      <c r="B145" s="371"/>
      <c r="C145" s="352" t="s">
        <v>61</v>
      </c>
      <c r="D145" s="457">
        <v>825</v>
      </c>
      <c r="E145" s="457">
        <v>671</v>
      </c>
      <c r="F145" s="457">
        <v>727</v>
      </c>
      <c r="G145" s="457">
        <v>737</v>
      </c>
      <c r="H145" s="457">
        <v>820</v>
      </c>
      <c r="I145" s="457">
        <v>743</v>
      </c>
      <c r="J145" s="457">
        <v>792</v>
      </c>
      <c r="K145" s="457">
        <v>853</v>
      </c>
      <c r="L145" s="457">
        <v>769</v>
      </c>
      <c r="M145" s="457">
        <v>789</v>
      </c>
      <c r="N145" s="457">
        <v>681</v>
      </c>
      <c r="O145" s="457">
        <v>630</v>
      </c>
      <c r="P145" s="375">
        <f t="shared" si="59"/>
        <v>9037</v>
      </c>
    </row>
    <row r="146" spans="2:16" x14ac:dyDescent="0.2">
      <c r="B146" s="207" t="s">
        <v>102</v>
      </c>
      <c r="C146" s="219" t="s">
        <v>54</v>
      </c>
      <c r="D146" s="459">
        <f t="shared" ref="D146:J146" si="63">D140/1</f>
        <v>1</v>
      </c>
      <c r="E146" s="459">
        <f t="shared" si="63"/>
        <v>0</v>
      </c>
      <c r="F146" s="459">
        <f t="shared" si="63"/>
        <v>1</v>
      </c>
      <c r="G146" s="459">
        <f t="shared" si="63"/>
        <v>0</v>
      </c>
      <c r="H146" s="459">
        <f t="shared" si="63"/>
        <v>0</v>
      </c>
      <c r="I146" s="459">
        <f t="shared" si="63"/>
        <v>0</v>
      </c>
      <c r="J146" s="459">
        <f t="shared" si="63"/>
        <v>0</v>
      </c>
      <c r="K146" s="459">
        <v>0</v>
      </c>
      <c r="L146" s="459">
        <v>0</v>
      </c>
      <c r="M146" s="459">
        <v>0</v>
      </c>
      <c r="N146" s="459">
        <v>0</v>
      </c>
      <c r="O146" s="459">
        <v>0</v>
      </c>
      <c r="P146" s="234">
        <f t="shared" si="59"/>
        <v>2</v>
      </c>
    </row>
    <row r="147" spans="2:16" x14ac:dyDescent="0.2">
      <c r="B147" s="210"/>
      <c r="C147" s="217" t="s">
        <v>55</v>
      </c>
      <c r="D147" s="464">
        <f t="shared" ref="D147:J148" si="64">D141/4</f>
        <v>0.5</v>
      </c>
      <c r="E147" s="464">
        <f t="shared" si="64"/>
        <v>0.5</v>
      </c>
      <c r="F147" s="464">
        <f t="shared" si="64"/>
        <v>0.75</v>
      </c>
      <c r="G147" s="464">
        <f t="shared" si="64"/>
        <v>0.25</v>
      </c>
      <c r="H147" s="464">
        <f t="shared" si="64"/>
        <v>0</v>
      </c>
      <c r="I147" s="464">
        <f t="shared" si="64"/>
        <v>0</v>
      </c>
      <c r="J147" s="464">
        <f t="shared" si="64"/>
        <v>0.5</v>
      </c>
      <c r="K147" s="464">
        <v>0.25</v>
      </c>
      <c r="L147" s="464">
        <v>0.25</v>
      </c>
      <c r="M147" s="464">
        <v>0</v>
      </c>
      <c r="N147" s="464">
        <v>0</v>
      </c>
      <c r="O147" s="464">
        <v>0.5</v>
      </c>
      <c r="P147" s="234">
        <f t="shared" si="59"/>
        <v>3.5</v>
      </c>
    </row>
    <row r="148" spans="2:16" x14ac:dyDescent="0.2">
      <c r="B148" s="210"/>
      <c r="C148" s="217" t="s">
        <v>56</v>
      </c>
      <c r="D148" s="464">
        <f t="shared" si="64"/>
        <v>0.25</v>
      </c>
      <c r="E148" s="464">
        <f t="shared" si="64"/>
        <v>0.25</v>
      </c>
      <c r="F148" s="464">
        <f t="shared" si="64"/>
        <v>0.5</v>
      </c>
      <c r="G148" s="464">
        <f t="shared" si="64"/>
        <v>0.25</v>
      </c>
      <c r="H148" s="464">
        <f t="shared" si="64"/>
        <v>0.5</v>
      </c>
      <c r="I148" s="464">
        <f t="shared" si="64"/>
        <v>0</v>
      </c>
      <c r="J148" s="464">
        <f t="shared" si="64"/>
        <v>1.5</v>
      </c>
      <c r="K148" s="464">
        <v>1.25</v>
      </c>
      <c r="L148" s="464">
        <v>1.25</v>
      </c>
      <c r="M148" s="464">
        <v>0.25</v>
      </c>
      <c r="N148" s="464">
        <v>0.5</v>
      </c>
      <c r="O148" s="464">
        <v>0.25</v>
      </c>
      <c r="P148" s="234">
        <f t="shared" si="59"/>
        <v>6.75</v>
      </c>
    </row>
    <row r="149" spans="2:16" x14ac:dyDescent="0.2">
      <c r="B149" s="210"/>
      <c r="C149" s="217" t="s">
        <v>57</v>
      </c>
      <c r="D149" s="464">
        <f t="shared" ref="D149:J149" si="65">D143/3</f>
        <v>0</v>
      </c>
      <c r="E149" s="464">
        <f t="shared" si="65"/>
        <v>0.33333333333333331</v>
      </c>
      <c r="F149" s="464">
        <f t="shared" si="65"/>
        <v>0.33333333333333331</v>
      </c>
      <c r="G149" s="464">
        <f t="shared" si="65"/>
        <v>0</v>
      </c>
      <c r="H149" s="464">
        <f t="shared" si="65"/>
        <v>0</v>
      </c>
      <c r="I149" s="464">
        <f t="shared" si="65"/>
        <v>0.33333333333333331</v>
      </c>
      <c r="J149" s="464">
        <f t="shared" si="65"/>
        <v>0</v>
      </c>
      <c r="K149" s="464">
        <v>0.33</v>
      </c>
      <c r="L149" s="464">
        <v>0.67</v>
      </c>
      <c r="M149" s="464">
        <v>0</v>
      </c>
      <c r="N149" s="464">
        <v>0.33</v>
      </c>
      <c r="O149" s="464">
        <v>0</v>
      </c>
      <c r="P149" s="234">
        <f t="shared" si="59"/>
        <v>2.33</v>
      </c>
    </row>
    <row r="150" spans="2:16" x14ac:dyDescent="0.2">
      <c r="B150" s="210"/>
      <c r="C150" s="217" t="s">
        <v>121</v>
      </c>
      <c r="D150" s="466">
        <f t="shared" ref="D150:J150" si="66">D144/12</f>
        <v>0.33333333333333331</v>
      </c>
      <c r="E150" s="466">
        <f t="shared" si="66"/>
        <v>0.33333333333333331</v>
      </c>
      <c r="F150" s="466">
        <f t="shared" si="66"/>
        <v>0.58333333333333337</v>
      </c>
      <c r="G150" s="466">
        <f t="shared" si="66"/>
        <v>0.16666666666666666</v>
      </c>
      <c r="H150" s="466">
        <f t="shared" si="66"/>
        <v>0.16666666666666666</v>
      </c>
      <c r="I150" s="466">
        <f t="shared" si="66"/>
        <v>8.3333333333333329E-2</v>
      </c>
      <c r="J150" s="466">
        <f t="shared" si="66"/>
        <v>0.66666666666666663</v>
      </c>
      <c r="K150" s="466">
        <v>0.58333333333333337</v>
      </c>
      <c r="L150" s="466">
        <v>0.66666666666666663</v>
      </c>
      <c r="M150" s="466">
        <v>8.3333333333333329E-2</v>
      </c>
      <c r="N150" s="466">
        <v>0.25</v>
      </c>
      <c r="O150" s="466">
        <v>0.25</v>
      </c>
      <c r="P150" s="364">
        <f t="shared" si="59"/>
        <v>4.166666666666667</v>
      </c>
    </row>
    <row r="151" spans="2:16" ht="13.8" thickBot="1" x14ac:dyDescent="0.25">
      <c r="B151" s="211"/>
      <c r="C151" s="220" t="s">
        <v>61</v>
      </c>
      <c r="D151" s="463">
        <v>0.87</v>
      </c>
      <c r="E151" s="463">
        <v>0.7</v>
      </c>
      <c r="F151" s="463">
        <v>0.76</v>
      </c>
      <c r="G151" s="463">
        <v>0.76</v>
      </c>
      <c r="H151" s="463">
        <v>0.84</v>
      </c>
      <c r="I151" s="463">
        <v>0.76</v>
      </c>
      <c r="J151" s="463">
        <v>0.82</v>
      </c>
      <c r="K151" s="463">
        <v>0.88119834710743805</v>
      </c>
      <c r="L151" s="463">
        <v>0.79442148760330578</v>
      </c>
      <c r="M151" s="463">
        <v>0.81508264462809921</v>
      </c>
      <c r="N151" s="463">
        <v>0.70351239669421484</v>
      </c>
      <c r="O151" s="463">
        <v>0.65082644628099173</v>
      </c>
      <c r="P151" s="239">
        <f t="shared" si="59"/>
        <v>9.3550413223140492</v>
      </c>
    </row>
    <row r="152" spans="2:16" ht="19.2" x14ac:dyDescent="0.2">
      <c r="B152" s="508" t="s">
        <v>103</v>
      </c>
      <c r="C152" s="217" t="s">
        <v>54</v>
      </c>
      <c r="D152" s="453">
        <v>2</v>
      </c>
      <c r="E152" s="453">
        <v>2</v>
      </c>
      <c r="F152" s="453">
        <v>2</v>
      </c>
      <c r="G152" s="452">
        <v>2</v>
      </c>
      <c r="H152" s="452">
        <v>3</v>
      </c>
      <c r="I152" s="452">
        <v>1</v>
      </c>
      <c r="J152" s="452">
        <v>1</v>
      </c>
      <c r="K152" s="452">
        <v>3</v>
      </c>
      <c r="L152" s="452">
        <v>5</v>
      </c>
      <c r="M152" s="452">
        <v>2</v>
      </c>
      <c r="N152" s="452">
        <v>3</v>
      </c>
      <c r="O152" s="452">
        <v>1</v>
      </c>
      <c r="P152" s="232">
        <f t="shared" si="59"/>
        <v>27</v>
      </c>
    </row>
    <row r="153" spans="2:16" x14ac:dyDescent="0.2">
      <c r="B153" s="210"/>
      <c r="C153" s="217" t="s">
        <v>55</v>
      </c>
      <c r="D153" s="453">
        <v>0</v>
      </c>
      <c r="E153" s="453">
        <v>11</v>
      </c>
      <c r="F153" s="453">
        <v>10</v>
      </c>
      <c r="G153" s="453">
        <v>3</v>
      </c>
      <c r="H153" s="453">
        <v>4</v>
      </c>
      <c r="I153" s="453">
        <v>2</v>
      </c>
      <c r="J153" s="453">
        <v>4</v>
      </c>
      <c r="K153" s="453">
        <v>0</v>
      </c>
      <c r="L153" s="453">
        <v>2</v>
      </c>
      <c r="M153" s="453">
        <v>8</v>
      </c>
      <c r="N153" s="453">
        <v>15</v>
      </c>
      <c r="O153" s="453">
        <v>9</v>
      </c>
      <c r="P153" s="232">
        <f t="shared" si="59"/>
        <v>68</v>
      </c>
    </row>
    <row r="154" spans="2:16" x14ac:dyDescent="0.2">
      <c r="B154" s="210"/>
      <c r="C154" s="217" t="s">
        <v>56</v>
      </c>
      <c r="D154" s="453">
        <v>0</v>
      </c>
      <c r="E154" s="453">
        <v>0</v>
      </c>
      <c r="F154" s="453">
        <v>0</v>
      </c>
      <c r="G154" s="453">
        <v>0</v>
      </c>
      <c r="H154" s="453">
        <v>0</v>
      </c>
      <c r="I154" s="453">
        <v>0</v>
      </c>
      <c r="J154" s="453">
        <v>0</v>
      </c>
      <c r="K154" s="453">
        <v>0</v>
      </c>
      <c r="L154" s="453">
        <v>0</v>
      </c>
      <c r="M154" s="453">
        <v>0</v>
      </c>
      <c r="N154" s="453">
        <v>2</v>
      </c>
      <c r="O154" s="453">
        <v>1</v>
      </c>
      <c r="P154" s="232">
        <f t="shared" si="59"/>
        <v>3</v>
      </c>
    </row>
    <row r="155" spans="2:16" x14ac:dyDescent="0.2">
      <c r="B155" s="210"/>
      <c r="C155" s="217" t="s">
        <v>57</v>
      </c>
      <c r="D155" s="453">
        <v>0</v>
      </c>
      <c r="E155" s="453">
        <v>0</v>
      </c>
      <c r="F155" s="453">
        <v>0</v>
      </c>
      <c r="G155" s="453">
        <v>0</v>
      </c>
      <c r="H155" s="453">
        <v>0</v>
      </c>
      <c r="I155" s="453">
        <v>0</v>
      </c>
      <c r="J155" s="453">
        <v>0</v>
      </c>
      <c r="K155" s="453">
        <v>0</v>
      </c>
      <c r="L155" s="453">
        <v>0</v>
      </c>
      <c r="M155" s="453">
        <v>0</v>
      </c>
      <c r="N155" s="453">
        <v>0</v>
      </c>
      <c r="O155" s="453">
        <v>0</v>
      </c>
      <c r="P155" s="232">
        <f t="shared" si="59"/>
        <v>0</v>
      </c>
    </row>
    <row r="156" spans="2:16" x14ac:dyDescent="0.2">
      <c r="B156" s="210"/>
      <c r="C156" s="217" t="s">
        <v>58</v>
      </c>
      <c r="D156" s="453">
        <v>6</v>
      </c>
      <c r="E156" s="453">
        <v>3</v>
      </c>
      <c r="F156" s="453">
        <v>3</v>
      </c>
      <c r="G156" s="453">
        <v>2</v>
      </c>
      <c r="H156" s="453">
        <v>5</v>
      </c>
      <c r="I156" s="453">
        <v>2</v>
      </c>
      <c r="J156" s="453">
        <v>5</v>
      </c>
      <c r="K156" s="453">
        <v>4</v>
      </c>
      <c r="L156" s="453">
        <v>0</v>
      </c>
      <c r="M156" s="453">
        <v>3</v>
      </c>
      <c r="N156" s="453">
        <v>6</v>
      </c>
      <c r="O156" s="453">
        <v>6</v>
      </c>
      <c r="P156" s="232">
        <f t="shared" si="59"/>
        <v>45</v>
      </c>
    </row>
    <row r="157" spans="2:16" x14ac:dyDescent="0.2">
      <c r="B157" s="210"/>
      <c r="C157" s="217" t="s">
        <v>59</v>
      </c>
      <c r="D157" s="453">
        <v>3</v>
      </c>
      <c r="E157" s="453">
        <v>2</v>
      </c>
      <c r="F157" s="453">
        <v>8</v>
      </c>
      <c r="G157" s="453">
        <v>7</v>
      </c>
      <c r="H157" s="453">
        <v>8</v>
      </c>
      <c r="I157" s="453">
        <v>6</v>
      </c>
      <c r="J157" s="453">
        <v>2</v>
      </c>
      <c r="K157" s="453">
        <v>7</v>
      </c>
      <c r="L157" s="453">
        <v>5</v>
      </c>
      <c r="M157" s="453">
        <v>3</v>
      </c>
      <c r="N157" s="453">
        <v>4</v>
      </c>
      <c r="O157" s="453">
        <v>7</v>
      </c>
      <c r="P157" s="232">
        <f t="shared" si="59"/>
        <v>62</v>
      </c>
    </row>
    <row r="158" spans="2:16" x14ac:dyDescent="0.2">
      <c r="B158" s="209"/>
      <c r="C158" s="218" t="s">
        <v>60</v>
      </c>
      <c r="D158" s="456">
        <f t="shared" ref="D158:J158" si="67">SUM(D152:D157)</f>
        <v>11</v>
      </c>
      <c r="E158" s="456">
        <f t="shared" si="67"/>
        <v>18</v>
      </c>
      <c r="F158" s="456">
        <f t="shared" si="67"/>
        <v>23</v>
      </c>
      <c r="G158" s="456">
        <f t="shared" si="67"/>
        <v>14</v>
      </c>
      <c r="H158" s="456">
        <f t="shared" si="67"/>
        <v>20</v>
      </c>
      <c r="I158" s="456">
        <f t="shared" si="67"/>
        <v>11</v>
      </c>
      <c r="J158" s="456">
        <f t="shared" si="67"/>
        <v>12</v>
      </c>
      <c r="K158" s="456">
        <v>14</v>
      </c>
      <c r="L158" s="456">
        <v>12</v>
      </c>
      <c r="M158" s="456">
        <v>16</v>
      </c>
      <c r="N158" s="456">
        <v>30</v>
      </c>
      <c r="O158" s="456">
        <v>24</v>
      </c>
      <c r="P158" s="236">
        <f t="shared" si="59"/>
        <v>205</v>
      </c>
    </row>
    <row r="159" spans="2:16" x14ac:dyDescent="0.2">
      <c r="B159" s="209"/>
      <c r="C159" s="218" t="s">
        <v>61</v>
      </c>
      <c r="D159" s="481">
        <v>1231</v>
      </c>
      <c r="E159" s="481">
        <v>1234</v>
      </c>
      <c r="F159" s="481">
        <v>1306</v>
      </c>
      <c r="G159" s="481">
        <v>1227</v>
      </c>
      <c r="H159" s="481">
        <v>1254</v>
      </c>
      <c r="I159" s="481">
        <v>1341</v>
      </c>
      <c r="J159" s="481">
        <v>1328</v>
      </c>
      <c r="K159" s="481">
        <v>1458</v>
      </c>
      <c r="L159" s="481">
        <v>1240</v>
      </c>
      <c r="M159" s="481">
        <v>1358</v>
      </c>
      <c r="N159" s="481">
        <v>1333</v>
      </c>
      <c r="O159" s="481">
        <v>1283</v>
      </c>
      <c r="P159" s="233">
        <f t="shared" si="59"/>
        <v>15593</v>
      </c>
    </row>
    <row r="160" spans="2:16" ht="19.2" x14ac:dyDescent="0.2">
      <c r="B160" s="207" t="s">
        <v>265</v>
      </c>
      <c r="C160" s="219" t="s">
        <v>54</v>
      </c>
      <c r="D160" s="459">
        <f t="shared" ref="D160:J160" si="68">ROUND(D152/1,2)</f>
        <v>2</v>
      </c>
      <c r="E160" s="459">
        <f t="shared" si="68"/>
        <v>2</v>
      </c>
      <c r="F160" s="459">
        <f t="shared" si="68"/>
        <v>2</v>
      </c>
      <c r="G160" s="459">
        <f t="shared" si="68"/>
        <v>2</v>
      </c>
      <c r="H160" s="459">
        <f t="shared" si="68"/>
        <v>3</v>
      </c>
      <c r="I160" s="459">
        <f t="shared" si="68"/>
        <v>1</v>
      </c>
      <c r="J160" s="459">
        <f t="shared" si="68"/>
        <v>1</v>
      </c>
      <c r="K160" s="459">
        <v>3</v>
      </c>
      <c r="L160" s="459">
        <v>5</v>
      </c>
      <c r="M160" s="459">
        <v>2</v>
      </c>
      <c r="N160" s="459">
        <v>3</v>
      </c>
      <c r="O160" s="459">
        <v>1</v>
      </c>
      <c r="P160" s="237">
        <f t="shared" si="59"/>
        <v>27</v>
      </c>
    </row>
    <row r="161" spans="2:16" x14ac:dyDescent="0.2">
      <c r="B161" s="210"/>
      <c r="C161" s="217" t="s">
        <v>55</v>
      </c>
      <c r="D161" s="464">
        <f t="shared" ref="D161:J161" si="69">ROUND(D153/2,2)</f>
        <v>0</v>
      </c>
      <c r="E161" s="464">
        <f t="shared" si="69"/>
        <v>5.5</v>
      </c>
      <c r="F161" s="464">
        <f t="shared" si="69"/>
        <v>5</v>
      </c>
      <c r="G161" s="464">
        <f t="shared" si="69"/>
        <v>1.5</v>
      </c>
      <c r="H161" s="464">
        <f t="shared" si="69"/>
        <v>2</v>
      </c>
      <c r="I161" s="464">
        <f t="shared" si="69"/>
        <v>1</v>
      </c>
      <c r="J161" s="464">
        <f t="shared" si="69"/>
        <v>2</v>
      </c>
      <c r="K161" s="464">
        <v>0</v>
      </c>
      <c r="L161" s="464">
        <v>1</v>
      </c>
      <c r="M161" s="464">
        <v>4</v>
      </c>
      <c r="N161" s="464">
        <v>7.5</v>
      </c>
      <c r="O161" s="464">
        <v>4.5</v>
      </c>
      <c r="P161" s="237">
        <f t="shared" si="59"/>
        <v>34</v>
      </c>
    </row>
    <row r="162" spans="2:16" x14ac:dyDescent="0.2">
      <c r="B162" s="210"/>
      <c r="C162" s="217" t="s">
        <v>56</v>
      </c>
      <c r="D162" s="464">
        <f t="shared" ref="D162:J165" si="70">ROUND(D154/1,2)</f>
        <v>0</v>
      </c>
      <c r="E162" s="464">
        <f t="shared" si="70"/>
        <v>0</v>
      </c>
      <c r="F162" s="464">
        <f t="shared" si="70"/>
        <v>0</v>
      </c>
      <c r="G162" s="464">
        <f t="shared" si="70"/>
        <v>0</v>
      </c>
      <c r="H162" s="464">
        <f t="shared" si="70"/>
        <v>0</v>
      </c>
      <c r="I162" s="464">
        <f t="shared" si="70"/>
        <v>0</v>
      </c>
      <c r="J162" s="464">
        <f t="shared" si="70"/>
        <v>0</v>
      </c>
      <c r="K162" s="464">
        <v>0</v>
      </c>
      <c r="L162" s="464">
        <v>0</v>
      </c>
      <c r="M162" s="464">
        <v>0</v>
      </c>
      <c r="N162" s="464">
        <v>2</v>
      </c>
      <c r="O162" s="464">
        <v>1</v>
      </c>
      <c r="P162" s="237">
        <f t="shared" si="59"/>
        <v>3</v>
      </c>
    </row>
    <row r="163" spans="2:16" x14ac:dyDescent="0.2">
      <c r="B163" s="210"/>
      <c r="C163" s="217" t="s">
        <v>57</v>
      </c>
      <c r="D163" s="464">
        <f t="shared" si="70"/>
        <v>0</v>
      </c>
      <c r="E163" s="464">
        <f t="shared" si="70"/>
        <v>0</v>
      </c>
      <c r="F163" s="464">
        <f t="shared" si="70"/>
        <v>0</v>
      </c>
      <c r="G163" s="464">
        <f t="shared" si="70"/>
        <v>0</v>
      </c>
      <c r="H163" s="464">
        <f t="shared" si="70"/>
        <v>0</v>
      </c>
      <c r="I163" s="464">
        <f t="shared" si="70"/>
        <v>0</v>
      </c>
      <c r="J163" s="464">
        <f t="shared" si="70"/>
        <v>0</v>
      </c>
      <c r="K163" s="464">
        <v>0</v>
      </c>
      <c r="L163" s="464">
        <v>0</v>
      </c>
      <c r="M163" s="464">
        <v>0</v>
      </c>
      <c r="N163" s="464">
        <v>0</v>
      </c>
      <c r="O163" s="464">
        <v>0</v>
      </c>
      <c r="P163" s="237">
        <f t="shared" si="59"/>
        <v>0</v>
      </c>
    </row>
    <row r="164" spans="2:16" x14ac:dyDescent="0.2">
      <c r="B164" s="210"/>
      <c r="C164" s="217" t="s">
        <v>58</v>
      </c>
      <c r="D164" s="464">
        <f t="shared" si="70"/>
        <v>6</v>
      </c>
      <c r="E164" s="464">
        <f t="shared" si="70"/>
        <v>3</v>
      </c>
      <c r="F164" s="464">
        <f t="shared" si="70"/>
        <v>3</v>
      </c>
      <c r="G164" s="464">
        <f t="shared" si="70"/>
        <v>2</v>
      </c>
      <c r="H164" s="464">
        <f t="shared" si="70"/>
        <v>5</v>
      </c>
      <c r="I164" s="464">
        <f t="shared" si="70"/>
        <v>2</v>
      </c>
      <c r="J164" s="464">
        <f t="shared" si="70"/>
        <v>5</v>
      </c>
      <c r="K164" s="464">
        <v>4</v>
      </c>
      <c r="L164" s="464">
        <v>0</v>
      </c>
      <c r="M164" s="464">
        <v>3</v>
      </c>
      <c r="N164" s="464">
        <v>6</v>
      </c>
      <c r="O164" s="464">
        <v>6</v>
      </c>
      <c r="P164" s="237">
        <f t="shared" si="59"/>
        <v>45</v>
      </c>
    </row>
    <row r="165" spans="2:16" x14ac:dyDescent="0.2">
      <c r="B165" s="210"/>
      <c r="C165" s="217" t="s">
        <v>59</v>
      </c>
      <c r="D165" s="464">
        <f t="shared" si="70"/>
        <v>3</v>
      </c>
      <c r="E165" s="464">
        <f t="shared" si="70"/>
        <v>2</v>
      </c>
      <c r="F165" s="464">
        <f t="shared" si="70"/>
        <v>8</v>
      </c>
      <c r="G165" s="464">
        <f t="shared" si="70"/>
        <v>7</v>
      </c>
      <c r="H165" s="464">
        <f t="shared" si="70"/>
        <v>8</v>
      </c>
      <c r="I165" s="464">
        <f t="shared" si="70"/>
        <v>6</v>
      </c>
      <c r="J165" s="464">
        <f t="shared" si="70"/>
        <v>2</v>
      </c>
      <c r="K165" s="464">
        <v>7</v>
      </c>
      <c r="L165" s="464">
        <v>5</v>
      </c>
      <c r="M165" s="464">
        <v>3</v>
      </c>
      <c r="N165" s="464">
        <v>4</v>
      </c>
      <c r="O165" s="464">
        <v>7</v>
      </c>
      <c r="P165" s="237">
        <f t="shared" si="59"/>
        <v>62</v>
      </c>
    </row>
    <row r="166" spans="2:16" x14ac:dyDescent="0.2">
      <c r="B166" s="210"/>
      <c r="C166" s="217" t="s">
        <v>60</v>
      </c>
      <c r="D166" s="466">
        <f t="shared" ref="D166:J166" si="71">ROUND(D158/7,2)</f>
        <v>1.57</v>
      </c>
      <c r="E166" s="466">
        <f t="shared" si="71"/>
        <v>2.57</v>
      </c>
      <c r="F166" s="466">
        <f t="shared" si="71"/>
        <v>3.29</v>
      </c>
      <c r="G166" s="466">
        <f t="shared" si="71"/>
        <v>2</v>
      </c>
      <c r="H166" s="466">
        <f t="shared" si="71"/>
        <v>2.86</v>
      </c>
      <c r="I166" s="466">
        <f t="shared" si="71"/>
        <v>1.57</v>
      </c>
      <c r="J166" s="466">
        <f t="shared" si="71"/>
        <v>1.71</v>
      </c>
      <c r="K166" s="466">
        <v>2</v>
      </c>
      <c r="L166" s="466">
        <v>1.7142857142857142</v>
      </c>
      <c r="M166" s="466">
        <v>2.2857142857142856</v>
      </c>
      <c r="N166" s="466">
        <v>4.2857142857142856</v>
      </c>
      <c r="O166" s="466">
        <v>3.4285714285714284</v>
      </c>
      <c r="P166" s="238">
        <f t="shared" si="59"/>
        <v>29.284285714285712</v>
      </c>
    </row>
    <row r="167" spans="2:16" ht="13.8" thickBot="1" x14ac:dyDescent="0.25">
      <c r="B167" s="210"/>
      <c r="C167" s="217" t="s">
        <v>61</v>
      </c>
      <c r="D167" s="463">
        <v>2.69</v>
      </c>
      <c r="E167" s="463">
        <v>2.65</v>
      </c>
      <c r="F167" s="463">
        <v>2.85</v>
      </c>
      <c r="G167" s="463">
        <v>2.65</v>
      </c>
      <c r="H167" s="463">
        <v>2.71</v>
      </c>
      <c r="I167" s="463">
        <v>2.87</v>
      </c>
      <c r="J167" s="463">
        <v>2.84</v>
      </c>
      <c r="K167" s="463">
        <v>3.1490280777537798</v>
      </c>
      <c r="L167" s="463">
        <v>2.678185745140389</v>
      </c>
      <c r="M167" s="463">
        <v>2.9330453563714904</v>
      </c>
      <c r="N167" s="463">
        <v>2.8790496760259181</v>
      </c>
      <c r="O167" s="463">
        <v>2.7710583153347734</v>
      </c>
      <c r="P167" s="256">
        <f t="shared" si="59"/>
        <v>33.670367170626349</v>
      </c>
    </row>
    <row r="168" spans="2:16" ht="19.2" x14ac:dyDescent="0.2">
      <c r="B168" s="214" t="s">
        <v>130</v>
      </c>
      <c r="C168" s="216" t="s">
        <v>54</v>
      </c>
      <c r="D168" s="453">
        <v>0</v>
      </c>
      <c r="E168" s="453">
        <v>0</v>
      </c>
      <c r="F168" s="453">
        <v>0</v>
      </c>
      <c r="G168" s="452">
        <v>0</v>
      </c>
      <c r="H168" s="452">
        <v>0</v>
      </c>
      <c r="I168" s="452">
        <v>0</v>
      </c>
      <c r="J168" s="452">
        <v>0</v>
      </c>
      <c r="K168" s="452">
        <v>0</v>
      </c>
      <c r="L168" s="452">
        <v>0</v>
      </c>
      <c r="M168" s="452">
        <v>0</v>
      </c>
      <c r="N168" s="452">
        <v>0</v>
      </c>
      <c r="O168" s="452">
        <v>0</v>
      </c>
      <c r="P168" s="265">
        <f t="shared" ref="P168:P199" si="72">SUM(D168:O168)</f>
        <v>0</v>
      </c>
    </row>
    <row r="169" spans="2:16" x14ac:dyDescent="0.2">
      <c r="B169" s="210"/>
      <c r="C169" s="217" t="s">
        <v>55</v>
      </c>
      <c r="D169" s="453">
        <v>2</v>
      </c>
      <c r="E169" s="453">
        <v>2</v>
      </c>
      <c r="F169" s="453">
        <v>4</v>
      </c>
      <c r="G169" s="453">
        <v>2</v>
      </c>
      <c r="H169" s="453">
        <v>3</v>
      </c>
      <c r="I169" s="453">
        <v>0</v>
      </c>
      <c r="J169" s="453">
        <v>2</v>
      </c>
      <c r="K169" s="453">
        <v>2</v>
      </c>
      <c r="L169" s="453">
        <v>1</v>
      </c>
      <c r="M169" s="453">
        <v>3</v>
      </c>
      <c r="N169" s="453">
        <v>5</v>
      </c>
      <c r="O169" s="453">
        <v>4</v>
      </c>
      <c r="P169" s="232">
        <f t="shared" si="72"/>
        <v>30</v>
      </c>
    </row>
    <row r="170" spans="2:16" x14ac:dyDescent="0.2">
      <c r="B170" s="210"/>
      <c r="C170" s="217" t="s">
        <v>56</v>
      </c>
      <c r="D170" s="453">
        <v>0</v>
      </c>
      <c r="E170" s="453">
        <v>0</v>
      </c>
      <c r="F170" s="453">
        <v>0</v>
      </c>
      <c r="G170" s="453">
        <v>0</v>
      </c>
      <c r="H170" s="453">
        <v>0</v>
      </c>
      <c r="I170" s="453">
        <v>0</v>
      </c>
      <c r="J170" s="453">
        <v>0</v>
      </c>
      <c r="K170" s="453">
        <v>0</v>
      </c>
      <c r="L170" s="453">
        <v>0</v>
      </c>
      <c r="M170" s="453">
        <v>0</v>
      </c>
      <c r="N170" s="453">
        <v>0</v>
      </c>
      <c r="O170" s="453">
        <v>0</v>
      </c>
      <c r="P170" s="232">
        <f t="shared" si="72"/>
        <v>0</v>
      </c>
    </row>
    <row r="171" spans="2:16" x14ac:dyDescent="0.2">
      <c r="B171" s="210"/>
      <c r="C171" s="217" t="s">
        <v>57</v>
      </c>
      <c r="D171" s="453">
        <v>0</v>
      </c>
      <c r="E171" s="453">
        <v>0</v>
      </c>
      <c r="F171" s="453">
        <v>0</v>
      </c>
      <c r="G171" s="453">
        <v>0</v>
      </c>
      <c r="H171" s="453">
        <v>0</v>
      </c>
      <c r="I171" s="453">
        <v>0</v>
      </c>
      <c r="J171" s="453">
        <v>0</v>
      </c>
      <c r="K171" s="453">
        <v>0</v>
      </c>
      <c r="L171" s="453">
        <v>0</v>
      </c>
      <c r="M171" s="453">
        <v>0</v>
      </c>
      <c r="N171" s="453">
        <v>0</v>
      </c>
      <c r="O171" s="453">
        <v>0</v>
      </c>
      <c r="P171" s="232">
        <f t="shared" si="72"/>
        <v>0</v>
      </c>
    </row>
    <row r="172" spans="2:16" x14ac:dyDescent="0.2">
      <c r="B172" s="210"/>
      <c r="C172" s="217" t="s">
        <v>58</v>
      </c>
      <c r="D172" s="453">
        <v>9</v>
      </c>
      <c r="E172" s="453">
        <v>1</v>
      </c>
      <c r="F172" s="453">
        <v>10</v>
      </c>
      <c r="G172" s="453">
        <v>6</v>
      </c>
      <c r="H172" s="453">
        <v>7</v>
      </c>
      <c r="I172" s="453">
        <v>9</v>
      </c>
      <c r="J172" s="453">
        <v>2</v>
      </c>
      <c r="K172" s="453">
        <v>2</v>
      </c>
      <c r="L172" s="453">
        <v>3</v>
      </c>
      <c r="M172" s="453">
        <v>8</v>
      </c>
      <c r="N172" s="453">
        <v>3</v>
      </c>
      <c r="O172" s="453">
        <v>1</v>
      </c>
      <c r="P172" s="232">
        <f t="shared" si="72"/>
        <v>61</v>
      </c>
    </row>
    <row r="173" spans="2:16" x14ac:dyDescent="0.2">
      <c r="B173" s="210"/>
      <c r="C173" s="217" t="s">
        <v>59</v>
      </c>
      <c r="D173" s="453">
        <v>0</v>
      </c>
      <c r="E173" s="453">
        <v>0</v>
      </c>
      <c r="F173" s="453">
        <v>0</v>
      </c>
      <c r="G173" s="453">
        <v>0</v>
      </c>
      <c r="H173" s="453">
        <v>0</v>
      </c>
      <c r="I173" s="453">
        <v>0</v>
      </c>
      <c r="J173" s="453">
        <v>0</v>
      </c>
      <c r="K173" s="453">
        <v>0</v>
      </c>
      <c r="L173" s="453">
        <v>0</v>
      </c>
      <c r="M173" s="453">
        <v>0</v>
      </c>
      <c r="N173" s="453">
        <v>0</v>
      </c>
      <c r="O173" s="453">
        <v>0</v>
      </c>
      <c r="P173" s="232">
        <f t="shared" si="72"/>
        <v>0</v>
      </c>
    </row>
    <row r="174" spans="2:16" x14ac:dyDescent="0.2">
      <c r="B174" s="209"/>
      <c r="C174" s="218" t="s">
        <v>60</v>
      </c>
      <c r="D174" s="456">
        <f t="shared" ref="D174:J174" si="73">SUM(D168:D173)</f>
        <v>11</v>
      </c>
      <c r="E174" s="456">
        <f t="shared" si="73"/>
        <v>3</v>
      </c>
      <c r="F174" s="456">
        <f t="shared" si="73"/>
        <v>14</v>
      </c>
      <c r="G174" s="456">
        <f t="shared" si="73"/>
        <v>8</v>
      </c>
      <c r="H174" s="456">
        <f t="shared" si="73"/>
        <v>10</v>
      </c>
      <c r="I174" s="456">
        <f t="shared" si="73"/>
        <v>9</v>
      </c>
      <c r="J174" s="456">
        <f t="shared" si="73"/>
        <v>4</v>
      </c>
      <c r="K174" s="456">
        <v>4</v>
      </c>
      <c r="L174" s="456">
        <v>4</v>
      </c>
      <c r="M174" s="456">
        <v>11</v>
      </c>
      <c r="N174" s="456">
        <v>8</v>
      </c>
      <c r="O174" s="456">
        <v>5</v>
      </c>
      <c r="P174" s="236">
        <f t="shared" si="72"/>
        <v>91</v>
      </c>
    </row>
    <row r="175" spans="2:16" x14ac:dyDescent="0.2">
      <c r="B175" s="209"/>
      <c r="C175" s="218" t="s">
        <v>61</v>
      </c>
      <c r="D175" s="471">
        <v>247</v>
      </c>
      <c r="E175" s="471">
        <v>207</v>
      </c>
      <c r="F175" s="471">
        <v>228</v>
      </c>
      <c r="G175" s="471">
        <v>223</v>
      </c>
      <c r="H175" s="471">
        <v>308</v>
      </c>
      <c r="I175" s="471">
        <v>260</v>
      </c>
      <c r="J175" s="471">
        <v>210</v>
      </c>
      <c r="K175" s="471">
        <v>149</v>
      </c>
      <c r="L175" s="471">
        <v>145</v>
      </c>
      <c r="M175" s="471">
        <v>230</v>
      </c>
      <c r="N175" s="471">
        <v>280</v>
      </c>
      <c r="O175" s="471">
        <v>328</v>
      </c>
      <c r="P175" s="233">
        <f t="shared" si="72"/>
        <v>2815</v>
      </c>
    </row>
    <row r="176" spans="2:16" x14ac:dyDescent="0.2">
      <c r="B176" s="207" t="s">
        <v>266</v>
      </c>
      <c r="C176" s="219" t="s">
        <v>54</v>
      </c>
      <c r="D176" s="459">
        <f t="shared" ref="D176:J176" si="74">ROUND(D168/1,2)</f>
        <v>0</v>
      </c>
      <c r="E176" s="459">
        <f t="shared" si="74"/>
        <v>0</v>
      </c>
      <c r="F176" s="459">
        <f t="shared" si="74"/>
        <v>0</v>
      </c>
      <c r="G176" s="459">
        <f t="shared" si="74"/>
        <v>0</v>
      </c>
      <c r="H176" s="459">
        <f t="shared" si="74"/>
        <v>0</v>
      </c>
      <c r="I176" s="459">
        <f t="shared" si="74"/>
        <v>0</v>
      </c>
      <c r="J176" s="459">
        <f t="shared" si="74"/>
        <v>0</v>
      </c>
      <c r="K176" s="459">
        <v>0</v>
      </c>
      <c r="L176" s="459">
        <v>0</v>
      </c>
      <c r="M176" s="459">
        <v>0</v>
      </c>
      <c r="N176" s="459">
        <v>0</v>
      </c>
      <c r="O176" s="459">
        <v>0</v>
      </c>
      <c r="P176" s="237">
        <f t="shared" si="72"/>
        <v>0</v>
      </c>
    </row>
    <row r="177" spans="2:16" x14ac:dyDescent="0.2">
      <c r="B177" s="210"/>
      <c r="C177" s="217" t="s">
        <v>55</v>
      </c>
      <c r="D177" s="464">
        <f t="shared" ref="D177:J177" si="75">ROUND(D169/2,2)</f>
        <v>1</v>
      </c>
      <c r="E177" s="464">
        <f t="shared" si="75"/>
        <v>1</v>
      </c>
      <c r="F177" s="464">
        <f t="shared" si="75"/>
        <v>2</v>
      </c>
      <c r="G177" s="464">
        <f t="shared" si="75"/>
        <v>1</v>
      </c>
      <c r="H177" s="464">
        <f t="shared" si="75"/>
        <v>1.5</v>
      </c>
      <c r="I177" s="464">
        <f t="shared" si="75"/>
        <v>0</v>
      </c>
      <c r="J177" s="464">
        <f t="shared" si="75"/>
        <v>1</v>
      </c>
      <c r="K177" s="464">
        <v>1</v>
      </c>
      <c r="L177" s="464">
        <v>0.5</v>
      </c>
      <c r="M177" s="464">
        <v>1.5</v>
      </c>
      <c r="N177" s="464">
        <v>2.5</v>
      </c>
      <c r="O177" s="464">
        <v>2</v>
      </c>
      <c r="P177" s="237">
        <f t="shared" si="72"/>
        <v>15</v>
      </c>
    </row>
    <row r="178" spans="2:16" x14ac:dyDescent="0.2">
      <c r="B178" s="210"/>
      <c r="C178" s="217" t="s">
        <v>56</v>
      </c>
      <c r="D178" s="464">
        <f t="shared" ref="D178:J181" si="76">ROUND(D170/1,2)</f>
        <v>0</v>
      </c>
      <c r="E178" s="464">
        <f t="shared" si="76"/>
        <v>0</v>
      </c>
      <c r="F178" s="464">
        <f t="shared" si="76"/>
        <v>0</v>
      </c>
      <c r="G178" s="464">
        <f t="shared" si="76"/>
        <v>0</v>
      </c>
      <c r="H178" s="464">
        <f t="shared" si="76"/>
        <v>0</v>
      </c>
      <c r="I178" s="464">
        <f t="shared" si="76"/>
        <v>0</v>
      </c>
      <c r="J178" s="464">
        <f t="shared" si="76"/>
        <v>0</v>
      </c>
      <c r="K178" s="464">
        <v>0</v>
      </c>
      <c r="L178" s="464">
        <v>0</v>
      </c>
      <c r="M178" s="464">
        <v>0</v>
      </c>
      <c r="N178" s="464">
        <v>0</v>
      </c>
      <c r="O178" s="464">
        <v>0</v>
      </c>
      <c r="P178" s="237">
        <f t="shared" si="72"/>
        <v>0</v>
      </c>
    </row>
    <row r="179" spans="2:16" x14ac:dyDescent="0.2">
      <c r="B179" s="210"/>
      <c r="C179" s="217" t="s">
        <v>57</v>
      </c>
      <c r="D179" s="464">
        <f t="shared" si="76"/>
        <v>0</v>
      </c>
      <c r="E179" s="464">
        <f t="shared" si="76"/>
        <v>0</v>
      </c>
      <c r="F179" s="464">
        <f t="shared" si="76"/>
        <v>0</v>
      </c>
      <c r="G179" s="464">
        <f t="shared" si="76"/>
        <v>0</v>
      </c>
      <c r="H179" s="464">
        <f t="shared" si="76"/>
        <v>0</v>
      </c>
      <c r="I179" s="464">
        <f t="shared" si="76"/>
        <v>0</v>
      </c>
      <c r="J179" s="464">
        <f t="shared" si="76"/>
        <v>0</v>
      </c>
      <c r="K179" s="464">
        <v>0</v>
      </c>
      <c r="L179" s="464">
        <v>0</v>
      </c>
      <c r="M179" s="464">
        <v>0</v>
      </c>
      <c r="N179" s="464">
        <v>0</v>
      </c>
      <c r="O179" s="464">
        <v>0</v>
      </c>
      <c r="P179" s="237">
        <f t="shared" si="72"/>
        <v>0</v>
      </c>
    </row>
    <row r="180" spans="2:16" x14ac:dyDescent="0.2">
      <c r="B180" s="210"/>
      <c r="C180" s="217" t="s">
        <v>58</v>
      </c>
      <c r="D180" s="464">
        <f t="shared" si="76"/>
        <v>9</v>
      </c>
      <c r="E180" s="464">
        <f t="shared" si="76"/>
        <v>1</v>
      </c>
      <c r="F180" s="464">
        <f t="shared" si="76"/>
        <v>10</v>
      </c>
      <c r="G180" s="464">
        <f t="shared" si="76"/>
        <v>6</v>
      </c>
      <c r="H180" s="464">
        <f t="shared" si="76"/>
        <v>7</v>
      </c>
      <c r="I180" s="464">
        <f t="shared" si="76"/>
        <v>9</v>
      </c>
      <c r="J180" s="464">
        <f t="shared" si="76"/>
        <v>2</v>
      </c>
      <c r="K180" s="464">
        <v>2</v>
      </c>
      <c r="L180" s="464">
        <v>3</v>
      </c>
      <c r="M180" s="464">
        <v>8</v>
      </c>
      <c r="N180" s="464">
        <v>3</v>
      </c>
      <c r="O180" s="464">
        <v>1</v>
      </c>
      <c r="P180" s="237">
        <f t="shared" si="72"/>
        <v>61</v>
      </c>
    </row>
    <row r="181" spans="2:16" x14ac:dyDescent="0.2">
      <c r="B181" s="210"/>
      <c r="C181" s="217" t="s">
        <v>59</v>
      </c>
      <c r="D181" s="464">
        <f t="shared" si="76"/>
        <v>0</v>
      </c>
      <c r="E181" s="464">
        <f t="shared" si="76"/>
        <v>0</v>
      </c>
      <c r="F181" s="464">
        <f t="shared" si="76"/>
        <v>0</v>
      </c>
      <c r="G181" s="464">
        <f t="shared" si="76"/>
        <v>0</v>
      </c>
      <c r="H181" s="464">
        <f t="shared" si="76"/>
        <v>0</v>
      </c>
      <c r="I181" s="464">
        <f t="shared" si="76"/>
        <v>0</v>
      </c>
      <c r="J181" s="464">
        <f t="shared" si="76"/>
        <v>0</v>
      </c>
      <c r="K181" s="464">
        <v>0</v>
      </c>
      <c r="L181" s="464">
        <v>0</v>
      </c>
      <c r="M181" s="464">
        <v>0</v>
      </c>
      <c r="N181" s="464">
        <v>0</v>
      </c>
      <c r="O181" s="464">
        <v>0</v>
      </c>
      <c r="P181" s="237">
        <f t="shared" si="72"/>
        <v>0</v>
      </c>
    </row>
    <row r="182" spans="2:16" x14ac:dyDescent="0.2">
      <c r="B182" s="210"/>
      <c r="C182" s="217" t="s">
        <v>60</v>
      </c>
      <c r="D182" s="466">
        <f t="shared" ref="D182:J182" si="77">ROUND(D174/7,2)</f>
        <v>1.57</v>
      </c>
      <c r="E182" s="466">
        <f t="shared" si="77"/>
        <v>0.43</v>
      </c>
      <c r="F182" s="466">
        <f t="shared" si="77"/>
        <v>2</v>
      </c>
      <c r="G182" s="466">
        <f t="shared" si="77"/>
        <v>1.1399999999999999</v>
      </c>
      <c r="H182" s="466">
        <f t="shared" si="77"/>
        <v>1.43</v>
      </c>
      <c r="I182" s="466">
        <f t="shared" si="77"/>
        <v>1.29</v>
      </c>
      <c r="J182" s="466">
        <f t="shared" si="77"/>
        <v>0.56999999999999995</v>
      </c>
      <c r="K182" s="466">
        <v>0.5714285714285714</v>
      </c>
      <c r="L182" s="466">
        <v>0.5714285714285714</v>
      </c>
      <c r="M182" s="466">
        <v>1.5714285714285714</v>
      </c>
      <c r="N182" s="466">
        <v>1.1428571428571428</v>
      </c>
      <c r="O182" s="466">
        <v>0.7142857142857143</v>
      </c>
      <c r="P182" s="238">
        <f t="shared" si="72"/>
        <v>13.001428571428569</v>
      </c>
    </row>
    <row r="183" spans="2:16" ht="13.8" thickBot="1" x14ac:dyDescent="0.25">
      <c r="B183" s="211"/>
      <c r="C183" s="220" t="s">
        <v>61</v>
      </c>
      <c r="D183" s="463">
        <v>0.54</v>
      </c>
      <c r="E183" s="463">
        <v>0.45</v>
      </c>
      <c r="F183" s="463">
        <v>0.5</v>
      </c>
      <c r="G183" s="463">
        <v>0.48</v>
      </c>
      <c r="H183" s="463">
        <v>0.67</v>
      </c>
      <c r="I183" s="463">
        <v>0.56000000000000005</v>
      </c>
      <c r="J183" s="463">
        <v>0.45</v>
      </c>
      <c r="K183" s="463">
        <v>0.32181425485961124</v>
      </c>
      <c r="L183" s="463">
        <v>0.31317494600431967</v>
      </c>
      <c r="M183" s="463">
        <v>0.49676025917926564</v>
      </c>
      <c r="N183" s="463">
        <v>0.60475161987041037</v>
      </c>
      <c r="O183" s="463">
        <v>0.70842332613390924</v>
      </c>
      <c r="P183" s="239">
        <f t="shared" si="72"/>
        <v>6.0949244060475163</v>
      </c>
    </row>
    <row r="184" spans="2:16" x14ac:dyDescent="0.2">
      <c r="B184" s="207" t="s">
        <v>106</v>
      </c>
      <c r="C184" s="217" t="s">
        <v>54</v>
      </c>
      <c r="D184" s="453">
        <v>0</v>
      </c>
      <c r="E184" s="453">
        <v>0</v>
      </c>
      <c r="F184" s="453">
        <v>0</v>
      </c>
      <c r="G184" s="452">
        <v>0</v>
      </c>
      <c r="H184" s="452">
        <v>0</v>
      </c>
      <c r="I184" s="452">
        <v>0</v>
      </c>
      <c r="J184" s="452">
        <v>0</v>
      </c>
      <c r="K184" s="452">
        <v>0</v>
      </c>
      <c r="L184" s="452">
        <v>0</v>
      </c>
      <c r="M184" s="452">
        <v>1</v>
      </c>
      <c r="N184" s="452">
        <v>0</v>
      </c>
      <c r="O184" s="452">
        <v>0</v>
      </c>
      <c r="P184" s="232">
        <f t="shared" si="72"/>
        <v>1</v>
      </c>
    </row>
    <row r="185" spans="2:16" x14ac:dyDescent="0.2">
      <c r="B185" s="208"/>
      <c r="C185" s="217" t="s">
        <v>55</v>
      </c>
      <c r="D185" s="453">
        <v>0</v>
      </c>
      <c r="E185" s="453">
        <v>0</v>
      </c>
      <c r="F185" s="453">
        <v>0</v>
      </c>
      <c r="G185" s="453">
        <v>0</v>
      </c>
      <c r="H185" s="453">
        <v>0</v>
      </c>
      <c r="I185" s="453">
        <v>0</v>
      </c>
      <c r="J185" s="453">
        <v>0</v>
      </c>
      <c r="K185" s="453">
        <v>0</v>
      </c>
      <c r="L185" s="453">
        <v>0</v>
      </c>
      <c r="M185" s="453">
        <v>0</v>
      </c>
      <c r="N185" s="453">
        <v>0</v>
      </c>
      <c r="O185" s="453">
        <v>0</v>
      </c>
      <c r="P185" s="232">
        <f t="shared" si="72"/>
        <v>0</v>
      </c>
    </row>
    <row r="186" spans="2:16" x14ac:dyDescent="0.2">
      <c r="B186" s="208"/>
      <c r="C186" s="217" t="s">
        <v>56</v>
      </c>
      <c r="D186" s="453">
        <v>0</v>
      </c>
      <c r="E186" s="453">
        <v>0</v>
      </c>
      <c r="F186" s="453">
        <v>0</v>
      </c>
      <c r="G186" s="453">
        <v>0</v>
      </c>
      <c r="H186" s="453">
        <v>0</v>
      </c>
      <c r="I186" s="453">
        <v>0</v>
      </c>
      <c r="J186" s="453">
        <v>0</v>
      </c>
      <c r="K186" s="453">
        <v>0</v>
      </c>
      <c r="L186" s="453">
        <v>0</v>
      </c>
      <c r="M186" s="453">
        <v>0</v>
      </c>
      <c r="N186" s="453">
        <v>0</v>
      </c>
      <c r="O186" s="453">
        <v>0</v>
      </c>
      <c r="P186" s="232">
        <f t="shared" si="72"/>
        <v>0</v>
      </c>
    </row>
    <row r="187" spans="2:16" x14ac:dyDescent="0.2">
      <c r="B187" s="208"/>
      <c r="C187" s="217" t="s">
        <v>57</v>
      </c>
      <c r="D187" s="453">
        <v>0</v>
      </c>
      <c r="E187" s="453">
        <v>0</v>
      </c>
      <c r="F187" s="453">
        <v>0</v>
      </c>
      <c r="G187" s="453">
        <v>0</v>
      </c>
      <c r="H187" s="453">
        <v>0</v>
      </c>
      <c r="I187" s="453">
        <v>0</v>
      </c>
      <c r="J187" s="453">
        <v>0</v>
      </c>
      <c r="K187" s="453">
        <v>0</v>
      </c>
      <c r="L187" s="453">
        <v>0</v>
      </c>
      <c r="M187" s="453">
        <v>0</v>
      </c>
      <c r="N187" s="453">
        <v>0</v>
      </c>
      <c r="O187" s="453">
        <v>0</v>
      </c>
      <c r="P187" s="232">
        <f t="shared" si="72"/>
        <v>0</v>
      </c>
    </row>
    <row r="188" spans="2:16" x14ac:dyDescent="0.2">
      <c r="B188" s="208"/>
      <c r="C188" s="217" t="s">
        <v>58</v>
      </c>
      <c r="D188" s="453">
        <v>0</v>
      </c>
      <c r="E188" s="453">
        <v>0</v>
      </c>
      <c r="F188" s="453">
        <v>0</v>
      </c>
      <c r="G188" s="453">
        <v>0</v>
      </c>
      <c r="H188" s="453">
        <v>0</v>
      </c>
      <c r="I188" s="453">
        <v>0</v>
      </c>
      <c r="J188" s="453">
        <v>0</v>
      </c>
      <c r="K188" s="453">
        <v>0</v>
      </c>
      <c r="L188" s="453">
        <v>0</v>
      </c>
      <c r="M188" s="453">
        <v>0</v>
      </c>
      <c r="N188" s="453">
        <v>0</v>
      </c>
      <c r="O188" s="453">
        <v>0</v>
      </c>
      <c r="P188" s="232">
        <f t="shared" si="72"/>
        <v>0</v>
      </c>
    </row>
    <row r="189" spans="2:16" x14ac:dyDescent="0.2">
      <c r="B189" s="208"/>
      <c r="C189" s="217" t="s">
        <v>59</v>
      </c>
      <c r="D189" s="453">
        <v>0</v>
      </c>
      <c r="E189" s="453">
        <v>0</v>
      </c>
      <c r="F189" s="453">
        <v>0</v>
      </c>
      <c r="G189" s="453">
        <v>0</v>
      </c>
      <c r="H189" s="453">
        <v>0</v>
      </c>
      <c r="I189" s="453">
        <v>0</v>
      </c>
      <c r="J189" s="453">
        <v>0</v>
      </c>
      <c r="K189" s="453">
        <v>0</v>
      </c>
      <c r="L189" s="453">
        <v>0</v>
      </c>
      <c r="M189" s="453">
        <v>0</v>
      </c>
      <c r="N189" s="453">
        <v>0</v>
      </c>
      <c r="O189" s="453">
        <v>0</v>
      </c>
      <c r="P189" s="232">
        <f t="shared" si="72"/>
        <v>0</v>
      </c>
    </row>
    <row r="190" spans="2:16" x14ac:dyDescent="0.2">
      <c r="B190" s="209"/>
      <c r="C190" s="218" t="s">
        <v>60</v>
      </c>
      <c r="D190" s="456">
        <f t="shared" ref="D190:J190" si="78">SUM(D184:D189)</f>
        <v>0</v>
      </c>
      <c r="E190" s="456">
        <f t="shared" si="78"/>
        <v>0</v>
      </c>
      <c r="F190" s="456">
        <f t="shared" si="78"/>
        <v>0</v>
      </c>
      <c r="G190" s="456">
        <f t="shared" si="78"/>
        <v>0</v>
      </c>
      <c r="H190" s="456">
        <f t="shared" si="78"/>
        <v>0</v>
      </c>
      <c r="I190" s="456">
        <f t="shared" si="78"/>
        <v>0</v>
      </c>
      <c r="J190" s="456">
        <f t="shared" si="78"/>
        <v>0</v>
      </c>
      <c r="K190" s="456">
        <v>0</v>
      </c>
      <c r="L190" s="456">
        <v>0</v>
      </c>
      <c r="M190" s="456">
        <v>1</v>
      </c>
      <c r="N190" s="456">
        <v>0</v>
      </c>
      <c r="O190" s="456">
        <v>0</v>
      </c>
      <c r="P190" s="236">
        <f t="shared" si="72"/>
        <v>1</v>
      </c>
    </row>
    <row r="191" spans="2:16" x14ac:dyDescent="0.2">
      <c r="B191" s="209"/>
      <c r="C191" s="218" t="s">
        <v>61</v>
      </c>
      <c r="D191" s="481">
        <v>24</v>
      </c>
      <c r="E191" s="481">
        <v>28</v>
      </c>
      <c r="F191" s="481">
        <v>36</v>
      </c>
      <c r="G191" s="481">
        <v>29</v>
      </c>
      <c r="H191" s="481">
        <v>27</v>
      </c>
      <c r="I191" s="481">
        <v>37</v>
      </c>
      <c r="J191" s="481">
        <v>35</v>
      </c>
      <c r="K191" s="481">
        <v>46</v>
      </c>
      <c r="L191" s="481">
        <v>36</v>
      </c>
      <c r="M191" s="481">
        <v>48</v>
      </c>
      <c r="N191" s="481">
        <v>28</v>
      </c>
      <c r="O191" s="481">
        <v>17</v>
      </c>
      <c r="P191" s="233">
        <f t="shared" si="72"/>
        <v>391</v>
      </c>
    </row>
    <row r="192" spans="2:16" x14ac:dyDescent="0.2">
      <c r="B192" s="207" t="s">
        <v>267</v>
      </c>
      <c r="C192" s="219" t="s">
        <v>54</v>
      </c>
      <c r="D192" s="459">
        <f t="shared" ref="D192:J192" si="79">ROUND(D184/1,2)</f>
        <v>0</v>
      </c>
      <c r="E192" s="459">
        <f t="shared" si="79"/>
        <v>0</v>
      </c>
      <c r="F192" s="459">
        <f t="shared" si="79"/>
        <v>0</v>
      </c>
      <c r="G192" s="459">
        <f t="shared" si="79"/>
        <v>0</v>
      </c>
      <c r="H192" s="459">
        <f t="shared" si="79"/>
        <v>0</v>
      </c>
      <c r="I192" s="459">
        <f t="shared" si="79"/>
        <v>0</v>
      </c>
      <c r="J192" s="459">
        <f t="shared" si="79"/>
        <v>0</v>
      </c>
      <c r="K192" s="459">
        <v>0</v>
      </c>
      <c r="L192" s="459">
        <v>0</v>
      </c>
      <c r="M192" s="459">
        <v>1</v>
      </c>
      <c r="N192" s="459">
        <v>0</v>
      </c>
      <c r="O192" s="459">
        <v>0</v>
      </c>
      <c r="P192" s="237">
        <f t="shared" si="72"/>
        <v>1</v>
      </c>
    </row>
    <row r="193" spans="2:16" x14ac:dyDescent="0.2">
      <c r="B193" s="210"/>
      <c r="C193" s="217" t="s">
        <v>55</v>
      </c>
      <c r="D193" s="464">
        <f t="shared" ref="D193:J193" si="80">ROUND(D185/2,2)</f>
        <v>0</v>
      </c>
      <c r="E193" s="464">
        <f t="shared" si="80"/>
        <v>0</v>
      </c>
      <c r="F193" s="464">
        <f t="shared" si="80"/>
        <v>0</v>
      </c>
      <c r="G193" s="464">
        <f t="shared" si="80"/>
        <v>0</v>
      </c>
      <c r="H193" s="464">
        <f t="shared" si="80"/>
        <v>0</v>
      </c>
      <c r="I193" s="464">
        <f t="shared" si="80"/>
        <v>0</v>
      </c>
      <c r="J193" s="464">
        <f t="shared" si="80"/>
        <v>0</v>
      </c>
      <c r="K193" s="464">
        <v>0</v>
      </c>
      <c r="L193" s="464">
        <v>0</v>
      </c>
      <c r="M193" s="464">
        <v>0</v>
      </c>
      <c r="N193" s="464">
        <v>0</v>
      </c>
      <c r="O193" s="464">
        <v>0</v>
      </c>
      <c r="P193" s="237">
        <f t="shared" si="72"/>
        <v>0</v>
      </c>
    </row>
    <row r="194" spans="2:16" ht="11.25" customHeight="1" x14ac:dyDescent="0.2">
      <c r="B194" s="210"/>
      <c r="C194" s="217" t="s">
        <v>56</v>
      </c>
      <c r="D194" s="464">
        <f t="shared" ref="D194:J197" si="81">ROUND(D186/1,2)</f>
        <v>0</v>
      </c>
      <c r="E194" s="464">
        <f t="shared" si="81"/>
        <v>0</v>
      </c>
      <c r="F194" s="464">
        <f t="shared" si="81"/>
        <v>0</v>
      </c>
      <c r="G194" s="464">
        <f t="shared" si="81"/>
        <v>0</v>
      </c>
      <c r="H194" s="464">
        <f t="shared" si="81"/>
        <v>0</v>
      </c>
      <c r="I194" s="464">
        <f t="shared" si="81"/>
        <v>0</v>
      </c>
      <c r="J194" s="464">
        <f t="shared" si="81"/>
        <v>0</v>
      </c>
      <c r="K194" s="464">
        <v>0</v>
      </c>
      <c r="L194" s="464">
        <v>0</v>
      </c>
      <c r="M194" s="464">
        <v>0</v>
      </c>
      <c r="N194" s="464">
        <v>0</v>
      </c>
      <c r="O194" s="464">
        <v>0</v>
      </c>
      <c r="P194" s="237">
        <f t="shared" si="72"/>
        <v>0</v>
      </c>
    </row>
    <row r="195" spans="2:16" x14ac:dyDescent="0.2">
      <c r="B195" s="210"/>
      <c r="C195" s="217" t="s">
        <v>57</v>
      </c>
      <c r="D195" s="464">
        <f t="shared" si="81"/>
        <v>0</v>
      </c>
      <c r="E195" s="464">
        <f t="shared" si="81"/>
        <v>0</v>
      </c>
      <c r="F195" s="464">
        <f t="shared" si="81"/>
        <v>0</v>
      </c>
      <c r="G195" s="464">
        <f t="shared" si="81"/>
        <v>0</v>
      </c>
      <c r="H195" s="464">
        <f t="shared" si="81"/>
        <v>0</v>
      </c>
      <c r="I195" s="464">
        <f t="shared" si="81"/>
        <v>0</v>
      </c>
      <c r="J195" s="464">
        <f t="shared" si="81"/>
        <v>0</v>
      </c>
      <c r="K195" s="464">
        <v>0</v>
      </c>
      <c r="L195" s="464">
        <v>0</v>
      </c>
      <c r="M195" s="464">
        <v>0</v>
      </c>
      <c r="N195" s="464">
        <v>0</v>
      </c>
      <c r="O195" s="464">
        <v>0</v>
      </c>
      <c r="P195" s="237">
        <f t="shared" si="72"/>
        <v>0</v>
      </c>
    </row>
    <row r="196" spans="2:16" x14ac:dyDescent="0.2">
      <c r="B196" s="210"/>
      <c r="C196" s="217" t="s">
        <v>58</v>
      </c>
      <c r="D196" s="464">
        <f t="shared" si="81"/>
        <v>0</v>
      </c>
      <c r="E196" s="464">
        <f t="shared" si="81"/>
        <v>0</v>
      </c>
      <c r="F196" s="464">
        <f t="shared" si="81"/>
        <v>0</v>
      </c>
      <c r="G196" s="464">
        <f t="shared" si="81"/>
        <v>0</v>
      </c>
      <c r="H196" s="464">
        <f t="shared" si="81"/>
        <v>0</v>
      </c>
      <c r="I196" s="464">
        <f t="shared" si="81"/>
        <v>0</v>
      </c>
      <c r="J196" s="464">
        <f t="shared" si="81"/>
        <v>0</v>
      </c>
      <c r="K196" s="464">
        <v>0</v>
      </c>
      <c r="L196" s="464">
        <v>0</v>
      </c>
      <c r="M196" s="464">
        <v>0</v>
      </c>
      <c r="N196" s="464">
        <v>0</v>
      </c>
      <c r="O196" s="464">
        <v>0</v>
      </c>
      <c r="P196" s="237">
        <f t="shared" si="72"/>
        <v>0</v>
      </c>
    </row>
    <row r="197" spans="2:16" x14ac:dyDescent="0.2">
      <c r="B197" s="210"/>
      <c r="C197" s="217" t="s">
        <v>59</v>
      </c>
      <c r="D197" s="464">
        <f t="shared" si="81"/>
        <v>0</v>
      </c>
      <c r="E197" s="464">
        <f t="shared" si="81"/>
        <v>0</v>
      </c>
      <c r="F197" s="464">
        <f t="shared" si="81"/>
        <v>0</v>
      </c>
      <c r="G197" s="464">
        <f t="shared" si="81"/>
        <v>0</v>
      </c>
      <c r="H197" s="464">
        <f t="shared" si="81"/>
        <v>0</v>
      </c>
      <c r="I197" s="464">
        <f t="shared" si="81"/>
        <v>0</v>
      </c>
      <c r="J197" s="464">
        <f t="shared" si="81"/>
        <v>0</v>
      </c>
      <c r="K197" s="464">
        <v>0</v>
      </c>
      <c r="L197" s="464">
        <v>0</v>
      </c>
      <c r="M197" s="464">
        <v>0</v>
      </c>
      <c r="N197" s="464">
        <v>0</v>
      </c>
      <c r="O197" s="464">
        <v>0</v>
      </c>
      <c r="P197" s="237">
        <f t="shared" si="72"/>
        <v>0</v>
      </c>
    </row>
    <row r="198" spans="2:16" x14ac:dyDescent="0.2">
      <c r="B198" s="210"/>
      <c r="C198" s="217" t="s">
        <v>60</v>
      </c>
      <c r="D198" s="466">
        <f t="shared" ref="D198:J198" si="82">ROUND(D190/7,2)</f>
        <v>0</v>
      </c>
      <c r="E198" s="466">
        <f t="shared" si="82"/>
        <v>0</v>
      </c>
      <c r="F198" s="466">
        <f t="shared" si="82"/>
        <v>0</v>
      </c>
      <c r="G198" s="466">
        <f t="shared" si="82"/>
        <v>0</v>
      </c>
      <c r="H198" s="466">
        <f t="shared" si="82"/>
        <v>0</v>
      </c>
      <c r="I198" s="466">
        <f t="shared" si="82"/>
        <v>0</v>
      </c>
      <c r="J198" s="466">
        <f t="shared" si="82"/>
        <v>0</v>
      </c>
      <c r="K198" s="466">
        <v>0</v>
      </c>
      <c r="L198" s="466">
        <v>0</v>
      </c>
      <c r="M198" s="466">
        <v>0.14285714285714285</v>
      </c>
      <c r="N198" s="466">
        <v>0</v>
      </c>
      <c r="O198" s="466">
        <v>0</v>
      </c>
      <c r="P198" s="238">
        <f t="shared" si="72"/>
        <v>0.14285714285714285</v>
      </c>
    </row>
    <row r="199" spans="2:16" ht="13.8" thickBot="1" x14ac:dyDescent="0.25">
      <c r="B199" s="211"/>
      <c r="C199" s="220" t="s">
        <v>61</v>
      </c>
      <c r="D199" s="463">
        <v>0.05</v>
      </c>
      <c r="E199" s="463">
        <v>0.06</v>
      </c>
      <c r="F199" s="463">
        <v>0.08</v>
      </c>
      <c r="G199" s="463">
        <v>0.06</v>
      </c>
      <c r="H199" s="463">
        <v>0.06</v>
      </c>
      <c r="I199" s="463">
        <v>0.08</v>
      </c>
      <c r="J199" s="463">
        <v>7.0000000000000007E-2</v>
      </c>
      <c r="K199" s="463">
        <v>9.9352051835853133E-2</v>
      </c>
      <c r="L199" s="463">
        <v>7.775377969762419E-2</v>
      </c>
      <c r="M199" s="463">
        <v>0.10367170626349892</v>
      </c>
      <c r="N199" s="463">
        <v>6.0475161987041039E-2</v>
      </c>
      <c r="O199" s="463">
        <v>3.6717062634989202E-2</v>
      </c>
      <c r="P199" s="239">
        <f t="shared" si="72"/>
        <v>0.83796976241900656</v>
      </c>
    </row>
    <row r="200" spans="2:16" x14ac:dyDescent="0.2">
      <c r="K200" t="e">
        <v>#REF!</v>
      </c>
    </row>
    <row r="201" spans="2:16" x14ac:dyDescent="0.2">
      <c r="K201" t="e">
        <v>#REF!</v>
      </c>
    </row>
    <row r="202" spans="2:16" ht="16.8" thickBot="1" x14ac:dyDescent="0.25">
      <c r="B202" s="131" t="str">
        <f>B102</f>
        <v>平成１9年</v>
      </c>
      <c r="C202" s="131" t="s">
        <v>257</v>
      </c>
      <c r="D202" s="37"/>
      <c r="E202" s="37"/>
      <c r="F202" s="37"/>
      <c r="G202" s="37"/>
      <c r="H202" s="425"/>
      <c r="I202" s="37"/>
      <c r="J202" s="37"/>
      <c r="K202" s="37" t="e">
        <v>#REF!</v>
      </c>
      <c r="L202" s="37"/>
      <c r="M202" s="37"/>
      <c r="N202" s="37"/>
      <c r="O202" s="37"/>
      <c r="P202" s="32"/>
    </row>
    <row r="203" spans="2:16" ht="24.6" thickBot="1" x14ac:dyDescent="0.25">
      <c r="B203" s="271" t="s">
        <v>62</v>
      </c>
      <c r="C203" s="273" t="s">
        <v>98</v>
      </c>
      <c r="D203" s="472" t="s">
        <v>82</v>
      </c>
      <c r="E203" s="473" t="s">
        <v>83</v>
      </c>
      <c r="F203" s="473" t="s">
        <v>84</v>
      </c>
      <c r="G203" s="472" t="s">
        <v>85</v>
      </c>
      <c r="H203" s="473" t="s">
        <v>86</v>
      </c>
      <c r="I203" s="473" t="s">
        <v>87</v>
      </c>
      <c r="J203" s="473" t="s">
        <v>88</v>
      </c>
      <c r="K203" s="473" t="s">
        <v>89</v>
      </c>
      <c r="L203" s="473" t="s">
        <v>90</v>
      </c>
      <c r="M203" s="473" t="s">
        <v>91</v>
      </c>
      <c r="N203" s="473" t="s">
        <v>92</v>
      </c>
      <c r="O203" s="473"/>
      <c r="P203" s="297" t="s">
        <v>39</v>
      </c>
    </row>
    <row r="204" spans="2:16" x14ac:dyDescent="0.2">
      <c r="B204" s="278" t="s">
        <v>94</v>
      </c>
      <c r="C204" s="482" t="s">
        <v>54</v>
      </c>
      <c r="D204" s="452">
        <v>0</v>
      </c>
      <c r="E204" s="453">
        <v>0</v>
      </c>
      <c r="F204" s="452">
        <v>0</v>
      </c>
      <c r="G204" s="452">
        <v>0</v>
      </c>
      <c r="H204" s="452">
        <v>0</v>
      </c>
      <c r="I204" s="452">
        <v>0</v>
      </c>
      <c r="J204" s="452">
        <v>0</v>
      </c>
      <c r="K204" s="452">
        <v>0</v>
      </c>
      <c r="L204" s="452">
        <v>0</v>
      </c>
      <c r="M204" s="452">
        <v>0</v>
      </c>
      <c r="N204" s="452">
        <v>0</v>
      </c>
      <c r="O204" s="452">
        <v>0</v>
      </c>
      <c r="P204" s="489">
        <f t="shared" ref="P204:P235" si="83">SUM(D204:O204)</f>
        <v>0</v>
      </c>
    </row>
    <row r="205" spans="2:16" x14ac:dyDescent="0.2">
      <c r="B205" s="279"/>
      <c r="C205" s="482" t="s">
        <v>55</v>
      </c>
      <c r="D205" s="453">
        <v>21</v>
      </c>
      <c r="E205" s="453">
        <v>19</v>
      </c>
      <c r="F205" s="453">
        <v>19</v>
      </c>
      <c r="G205" s="453">
        <v>10</v>
      </c>
      <c r="H205" s="453">
        <v>20</v>
      </c>
      <c r="I205" s="453">
        <v>10</v>
      </c>
      <c r="J205" s="453">
        <v>18</v>
      </c>
      <c r="K205" s="453">
        <v>19</v>
      </c>
      <c r="L205" s="453">
        <v>15</v>
      </c>
      <c r="M205" s="453">
        <v>18</v>
      </c>
      <c r="N205" s="453">
        <v>17</v>
      </c>
      <c r="O205" s="453">
        <v>8</v>
      </c>
      <c r="P205" s="489">
        <f t="shared" si="83"/>
        <v>194</v>
      </c>
    </row>
    <row r="206" spans="2:16" x14ac:dyDescent="0.2">
      <c r="B206" s="279"/>
      <c r="C206" s="482" t="s">
        <v>56</v>
      </c>
      <c r="D206" s="453">
        <v>6</v>
      </c>
      <c r="E206" s="453">
        <v>4</v>
      </c>
      <c r="F206" s="453">
        <v>1</v>
      </c>
      <c r="G206" s="453">
        <v>0</v>
      </c>
      <c r="H206" s="453">
        <v>4</v>
      </c>
      <c r="I206" s="453">
        <v>1</v>
      </c>
      <c r="J206" s="453">
        <v>5</v>
      </c>
      <c r="K206" s="453">
        <v>7</v>
      </c>
      <c r="L206" s="453">
        <v>2</v>
      </c>
      <c r="M206" s="453">
        <v>6</v>
      </c>
      <c r="N206" s="453">
        <v>4</v>
      </c>
      <c r="O206" s="453">
        <v>3</v>
      </c>
      <c r="P206" s="489">
        <f t="shared" si="83"/>
        <v>43</v>
      </c>
    </row>
    <row r="207" spans="2:16" x14ac:dyDescent="0.2">
      <c r="B207" s="279"/>
      <c r="C207" s="482" t="s">
        <v>57</v>
      </c>
      <c r="D207" s="453">
        <v>4</v>
      </c>
      <c r="E207" s="453">
        <v>4</v>
      </c>
      <c r="F207" s="453">
        <v>3</v>
      </c>
      <c r="G207" s="453">
        <v>2</v>
      </c>
      <c r="H207" s="453">
        <v>3</v>
      </c>
      <c r="I207" s="453">
        <v>3</v>
      </c>
      <c r="J207" s="453">
        <v>3</v>
      </c>
      <c r="K207" s="453">
        <v>3</v>
      </c>
      <c r="L207" s="453">
        <v>4</v>
      </c>
      <c r="M207" s="453">
        <v>2</v>
      </c>
      <c r="N207" s="453">
        <v>3</v>
      </c>
      <c r="O207" s="453">
        <v>4</v>
      </c>
      <c r="P207" s="489">
        <f t="shared" si="83"/>
        <v>38</v>
      </c>
    </row>
    <row r="208" spans="2:16" x14ac:dyDescent="0.2">
      <c r="B208" s="390"/>
      <c r="C208" s="483" t="s">
        <v>121</v>
      </c>
      <c r="D208" s="456">
        <f t="shared" ref="D208:J208" si="84">SUM(D204:D207)</f>
        <v>31</v>
      </c>
      <c r="E208" s="456">
        <f t="shared" si="84"/>
        <v>27</v>
      </c>
      <c r="F208" s="456">
        <f t="shared" si="84"/>
        <v>23</v>
      </c>
      <c r="G208" s="456">
        <f t="shared" si="84"/>
        <v>12</v>
      </c>
      <c r="H208" s="456">
        <f t="shared" si="84"/>
        <v>27</v>
      </c>
      <c r="I208" s="456">
        <f t="shared" si="84"/>
        <v>14</v>
      </c>
      <c r="J208" s="456">
        <f t="shared" si="84"/>
        <v>26</v>
      </c>
      <c r="K208" s="456">
        <v>29</v>
      </c>
      <c r="L208" s="456">
        <v>21</v>
      </c>
      <c r="M208" s="456">
        <v>26</v>
      </c>
      <c r="N208" s="456">
        <v>24</v>
      </c>
      <c r="O208" s="456">
        <v>15</v>
      </c>
      <c r="P208" s="490">
        <f t="shared" si="83"/>
        <v>275</v>
      </c>
    </row>
    <row r="209" spans="2:16" x14ac:dyDescent="0.2">
      <c r="B209" s="396"/>
      <c r="C209" s="483" t="s">
        <v>61</v>
      </c>
      <c r="D209" s="457">
        <v>1293</v>
      </c>
      <c r="E209" s="457">
        <v>1281</v>
      </c>
      <c r="F209" s="457">
        <v>1327</v>
      </c>
      <c r="G209" s="457">
        <v>1292</v>
      </c>
      <c r="H209" s="457">
        <v>1520</v>
      </c>
      <c r="I209" s="457">
        <v>1479</v>
      </c>
      <c r="J209" s="457">
        <v>1535</v>
      </c>
      <c r="K209" s="457">
        <v>1444</v>
      </c>
      <c r="L209" s="457">
        <v>1437</v>
      </c>
      <c r="M209" s="457">
        <v>1548</v>
      </c>
      <c r="N209" s="457">
        <v>1325</v>
      </c>
      <c r="O209" s="457">
        <v>1175</v>
      </c>
      <c r="P209" s="491">
        <f t="shared" si="83"/>
        <v>16656</v>
      </c>
    </row>
    <row r="210" spans="2:16" x14ac:dyDescent="0.2">
      <c r="B210" s="277" t="s">
        <v>95</v>
      </c>
      <c r="C210" s="482" t="s">
        <v>54</v>
      </c>
      <c r="D210" s="459">
        <f t="shared" ref="D210:J210" si="85">D204/1</f>
        <v>0</v>
      </c>
      <c r="E210" s="459">
        <f t="shared" si="85"/>
        <v>0</v>
      </c>
      <c r="F210" s="459">
        <f t="shared" si="85"/>
        <v>0</v>
      </c>
      <c r="G210" s="459">
        <f t="shared" si="85"/>
        <v>0</v>
      </c>
      <c r="H210" s="459">
        <f t="shared" si="85"/>
        <v>0</v>
      </c>
      <c r="I210" s="459">
        <f t="shared" si="85"/>
        <v>0</v>
      </c>
      <c r="J210" s="459">
        <f t="shared" si="85"/>
        <v>0</v>
      </c>
      <c r="K210" s="459">
        <v>0</v>
      </c>
      <c r="L210" s="459">
        <v>0</v>
      </c>
      <c r="M210" s="459">
        <v>0</v>
      </c>
      <c r="N210" s="459">
        <v>0</v>
      </c>
      <c r="O210" s="459">
        <v>0</v>
      </c>
      <c r="P210" s="492">
        <f t="shared" si="83"/>
        <v>0</v>
      </c>
    </row>
    <row r="211" spans="2:16" x14ac:dyDescent="0.2">
      <c r="B211" s="281"/>
      <c r="C211" s="482" t="s">
        <v>55</v>
      </c>
      <c r="D211" s="461">
        <f t="shared" ref="D211:J212" si="86">D205/4</f>
        <v>5.25</v>
      </c>
      <c r="E211" s="461">
        <f t="shared" si="86"/>
        <v>4.75</v>
      </c>
      <c r="F211" s="461">
        <f t="shared" si="86"/>
        <v>4.75</v>
      </c>
      <c r="G211" s="461">
        <f t="shared" si="86"/>
        <v>2.5</v>
      </c>
      <c r="H211" s="461">
        <f t="shared" si="86"/>
        <v>5</v>
      </c>
      <c r="I211" s="461">
        <f t="shared" si="86"/>
        <v>2.5</v>
      </c>
      <c r="J211" s="461">
        <f t="shared" si="86"/>
        <v>4.5</v>
      </c>
      <c r="K211" s="461">
        <v>4.75</v>
      </c>
      <c r="L211" s="461">
        <v>3.75</v>
      </c>
      <c r="M211" s="461">
        <v>4.5</v>
      </c>
      <c r="N211" s="461">
        <v>4.25</v>
      </c>
      <c r="O211" s="461">
        <v>2</v>
      </c>
      <c r="P211" s="492">
        <f t="shared" si="83"/>
        <v>48.5</v>
      </c>
    </row>
    <row r="212" spans="2:16" x14ac:dyDescent="0.2">
      <c r="B212" s="281"/>
      <c r="C212" s="482" t="s">
        <v>56</v>
      </c>
      <c r="D212" s="461">
        <f t="shared" si="86"/>
        <v>1.5</v>
      </c>
      <c r="E212" s="461">
        <f t="shared" si="86"/>
        <v>1</v>
      </c>
      <c r="F212" s="461">
        <f t="shared" si="86"/>
        <v>0.25</v>
      </c>
      <c r="G212" s="461">
        <f t="shared" si="86"/>
        <v>0</v>
      </c>
      <c r="H212" s="461">
        <f t="shared" si="86"/>
        <v>1</v>
      </c>
      <c r="I212" s="461">
        <f t="shared" si="86"/>
        <v>0.25</v>
      </c>
      <c r="J212" s="461">
        <f t="shared" si="86"/>
        <v>1.25</v>
      </c>
      <c r="K212" s="461">
        <v>1.75</v>
      </c>
      <c r="L212" s="461">
        <v>0.5</v>
      </c>
      <c r="M212" s="461">
        <v>1.5</v>
      </c>
      <c r="N212" s="461">
        <v>1</v>
      </c>
      <c r="O212" s="461">
        <v>0.75</v>
      </c>
      <c r="P212" s="492">
        <f t="shared" si="83"/>
        <v>10.75</v>
      </c>
    </row>
    <row r="213" spans="2:16" x14ac:dyDescent="0.2">
      <c r="B213" s="281"/>
      <c r="C213" s="482" t="s">
        <v>57</v>
      </c>
      <c r="D213" s="461">
        <f t="shared" ref="D213:J213" si="87">D207/3</f>
        <v>1.3333333333333333</v>
      </c>
      <c r="E213" s="461">
        <f t="shared" si="87"/>
        <v>1.3333333333333333</v>
      </c>
      <c r="F213" s="461">
        <f t="shared" si="87"/>
        <v>1</v>
      </c>
      <c r="G213" s="461">
        <f t="shared" si="87"/>
        <v>0.66666666666666663</v>
      </c>
      <c r="H213" s="461">
        <f t="shared" si="87"/>
        <v>1</v>
      </c>
      <c r="I213" s="461">
        <f t="shared" si="87"/>
        <v>1</v>
      </c>
      <c r="J213" s="461">
        <f t="shared" si="87"/>
        <v>1</v>
      </c>
      <c r="K213" s="461">
        <v>1</v>
      </c>
      <c r="L213" s="461">
        <v>1.33</v>
      </c>
      <c r="M213" s="461">
        <v>0.67</v>
      </c>
      <c r="N213" s="461">
        <v>1</v>
      </c>
      <c r="O213" s="461">
        <v>1.33</v>
      </c>
      <c r="P213" s="492">
        <f t="shared" si="83"/>
        <v>12.663333333333332</v>
      </c>
    </row>
    <row r="214" spans="2:16" x14ac:dyDescent="0.2">
      <c r="B214" s="390"/>
      <c r="C214" s="483" t="s">
        <v>173</v>
      </c>
      <c r="D214" s="462">
        <f t="shared" ref="D214:J214" si="88">D208/12</f>
        <v>2.5833333333333335</v>
      </c>
      <c r="E214" s="462">
        <f t="shared" si="88"/>
        <v>2.25</v>
      </c>
      <c r="F214" s="462">
        <f t="shared" si="88"/>
        <v>1.9166666666666667</v>
      </c>
      <c r="G214" s="462">
        <f t="shared" si="88"/>
        <v>1</v>
      </c>
      <c r="H214" s="462">
        <f t="shared" si="88"/>
        <v>2.25</v>
      </c>
      <c r="I214" s="462">
        <f t="shared" si="88"/>
        <v>1.1666666666666667</v>
      </c>
      <c r="J214" s="462">
        <f t="shared" si="88"/>
        <v>2.1666666666666665</v>
      </c>
      <c r="K214" s="462">
        <v>2.4166666666666665</v>
      </c>
      <c r="L214" s="462">
        <v>1.75</v>
      </c>
      <c r="M214" s="462">
        <v>2.1666666666666665</v>
      </c>
      <c r="N214" s="462">
        <v>2</v>
      </c>
      <c r="O214" s="462">
        <v>1.25</v>
      </c>
      <c r="P214" s="493">
        <f t="shared" si="83"/>
        <v>22.916666666666668</v>
      </c>
    </row>
    <row r="215" spans="2:16" ht="13.8" thickBot="1" x14ac:dyDescent="0.25">
      <c r="B215" s="283"/>
      <c r="C215" s="484" t="s">
        <v>174</v>
      </c>
      <c r="D215" s="463">
        <v>1.36</v>
      </c>
      <c r="E215" s="463">
        <v>1.34</v>
      </c>
      <c r="F215" s="463">
        <v>1.39</v>
      </c>
      <c r="G215" s="463">
        <v>1.33</v>
      </c>
      <c r="H215" s="463">
        <v>1.56</v>
      </c>
      <c r="I215" s="463">
        <v>1.52</v>
      </c>
      <c r="J215" s="463">
        <v>1.59</v>
      </c>
      <c r="K215" s="463">
        <v>1.5</v>
      </c>
      <c r="L215" s="463">
        <v>1.49</v>
      </c>
      <c r="M215" s="463">
        <v>1.6</v>
      </c>
      <c r="N215" s="463">
        <v>1.37</v>
      </c>
      <c r="O215" s="463">
        <v>1.22</v>
      </c>
      <c r="P215" s="494">
        <f t="shared" si="83"/>
        <v>17.27</v>
      </c>
    </row>
    <row r="216" spans="2:16" ht="19.2" x14ac:dyDescent="0.2">
      <c r="B216" s="278" t="s">
        <v>96</v>
      </c>
      <c r="C216" s="485" t="s">
        <v>54</v>
      </c>
      <c r="D216" s="453">
        <v>0</v>
      </c>
      <c r="E216" s="453">
        <v>0</v>
      </c>
      <c r="F216" s="470">
        <v>0</v>
      </c>
      <c r="G216" s="453">
        <v>0</v>
      </c>
      <c r="H216" s="453">
        <v>0</v>
      </c>
      <c r="I216" s="453">
        <v>0</v>
      </c>
      <c r="J216" s="453">
        <v>0</v>
      </c>
      <c r="K216" s="453">
        <v>0</v>
      </c>
      <c r="L216" s="453">
        <v>0</v>
      </c>
      <c r="M216" s="453">
        <v>0</v>
      </c>
      <c r="N216" s="453">
        <v>0</v>
      </c>
      <c r="O216" s="453">
        <v>0</v>
      </c>
      <c r="P216" s="495">
        <f t="shared" si="83"/>
        <v>0</v>
      </c>
    </row>
    <row r="217" spans="2:16" x14ac:dyDescent="0.2">
      <c r="B217" s="279"/>
      <c r="C217" s="482" t="s">
        <v>55</v>
      </c>
      <c r="D217" s="453">
        <v>2</v>
      </c>
      <c r="E217" s="453">
        <v>0</v>
      </c>
      <c r="F217" s="470">
        <v>0</v>
      </c>
      <c r="G217" s="453">
        <v>2</v>
      </c>
      <c r="H217" s="453">
        <v>1</v>
      </c>
      <c r="I217" s="453">
        <v>0</v>
      </c>
      <c r="J217" s="453">
        <v>0</v>
      </c>
      <c r="K217" s="453">
        <v>0</v>
      </c>
      <c r="L217" s="453">
        <v>2</v>
      </c>
      <c r="M217" s="453">
        <v>0</v>
      </c>
      <c r="N217" s="453">
        <v>1</v>
      </c>
      <c r="O217" s="453">
        <v>2</v>
      </c>
      <c r="P217" s="496">
        <f t="shared" si="83"/>
        <v>10</v>
      </c>
    </row>
    <row r="218" spans="2:16" x14ac:dyDescent="0.2">
      <c r="B218" s="279"/>
      <c r="C218" s="482" t="s">
        <v>56</v>
      </c>
      <c r="D218" s="453">
        <v>1</v>
      </c>
      <c r="E218" s="453">
        <v>3</v>
      </c>
      <c r="F218" s="470">
        <v>1</v>
      </c>
      <c r="G218" s="453">
        <v>0</v>
      </c>
      <c r="H218" s="453">
        <v>1</v>
      </c>
      <c r="I218" s="453">
        <v>0</v>
      </c>
      <c r="J218" s="453">
        <v>0</v>
      </c>
      <c r="K218" s="453">
        <v>2</v>
      </c>
      <c r="L218" s="453">
        <v>2</v>
      </c>
      <c r="M218" s="453">
        <v>2</v>
      </c>
      <c r="N218" s="453">
        <v>1</v>
      </c>
      <c r="O218" s="453">
        <v>0</v>
      </c>
      <c r="P218" s="496">
        <f t="shared" si="83"/>
        <v>13</v>
      </c>
    </row>
    <row r="219" spans="2:16" x14ac:dyDescent="0.2">
      <c r="B219" s="279"/>
      <c r="C219" s="482" t="s">
        <v>57</v>
      </c>
      <c r="D219" s="453">
        <v>0</v>
      </c>
      <c r="E219" s="453">
        <v>0</v>
      </c>
      <c r="F219" s="470">
        <v>0</v>
      </c>
      <c r="G219" s="453">
        <v>0</v>
      </c>
      <c r="H219" s="453">
        <v>0</v>
      </c>
      <c r="I219" s="453">
        <v>0</v>
      </c>
      <c r="J219" s="453">
        <v>0</v>
      </c>
      <c r="K219" s="453">
        <v>0</v>
      </c>
      <c r="L219" s="453">
        <v>0</v>
      </c>
      <c r="M219" s="453">
        <v>0</v>
      </c>
      <c r="N219" s="453">
        <v>0</v>
      </c>
      <c r="O219" s="453">
        <v>0</v>
      </c>
      <c r="P219" s="496">
        <f t="shared" si="83"/>
        <v>0</v>
      </c>
    </row>
    <row r="220" spans="2:16" x14ac:dyDescent="0.2">
      <c r="B220" s="390"/>
      <c r="C220" s="483" t="s">
        <v>121</v>
      </c>
      <c r="D220" s="456">
        <f t="shared" ref="D220:J220" si="89">SUM(D216:D219)</f>
        <v>3</v>
      </c>
      <c r="E220" s="456">
        <f t="shared" si="89"/>
        <v>3</v>
      </c>
      <c r="F220" s="456">
        <f t="shared" si="89"/>
        <v>1</v>
      </c>
      <c r="G220" s="456">
        <f t="shared" si="89"/>
        <v>2</v>
      </c>
      <c r="H220" s="456">
        <f t="shared" si="89"/>
        <v>2</v>
      </c>
      <c r="I220" s="456">
        <f t="shared" si="89"/>
        <v>0</v>
      </c>
      <c r="J220" s="456">
        <f t="shared" si="89"/>
        <v>0</v>
      </c>
      <c r="K220" s="456">
        <v>2</v>
      </c>
      <c r="L220" s="456">
        <v>4</v>
      </c>
      <c r="M220" s="456">
        <v>2</v>
      </c>
      <c r="N220" s="456">
        <v>2</v>
      </c>
      <c r="O220" s="456">
        <v>2</v>
      </c>
      <c r="P220" s="497">
        <f t="shared" si="83"/>
        <v>23</v>
      </c>
    </row>
    <row r="221" spans="2:16" x14ac:dyDescent="0.2">
      <c r="B221" s="282"/>
      <c r="C221" s="486" t="s">
        <v>61</v>
      </c>
      <c r="D221" s="457">
        <v>475</v>
      </c>
      <c r="E221" s="457">
        <v>461</v>
      </c>
      <c r="F221" s="457">
        <v>491</v>
      </c>
      <c r="G221" s="457">
        <v>462</v>
      </c>
      <c r="H221" s="457">
        <v>558</v>
      </c>
      <c r="I221" s="457">
        <v>452</v>
      </c>
      <c r="J221" s="457">
        <v>465</v>
      </c>
      <c r="K221" s="457">
        <v>456</v>
      </c>
      <c r="L221" s="457">
        <v>419</v>
      </c>
      <c r="M221" s="457">
        <v>446</v>
      </c>
      <c r="N221" s="457">
        <v>408</v>
      </c>
      <c r="O221" s="457">
        <v>392</v>
      </c>
      <c r="P221" s="498">
        <f t="shared" si="83"/>
        <v>5485</v>
      </c>
    </row>
    <row r="222" spans="2:16" ht="19.2" x14ac:dyDescent="0.2">
      <c r="B222" s="277" t="s">
        <v>97</v>
      </c>
      <c r="C222" s="487" t="s">
        <v>54</v>
      </c>
      <c r="D222" s="459">
        <f t="shared" ref="D222:J222" si="90">D216/1</f>
        <v>0</v>
      </c>
      <c r="E222" s="459">
        <f t="shared" si="90"/>
        <v>0</v>
      </c>
      <c r="F222" s="459">
        <f t="shared" si="90"/>
        <v>0</v>
      </c>
      <c r="G222" s="459">
        <f t="shared" si="90"/>
        <v>0</v>
      </c>
      <c r="H222" s="459">
        <f t="shared" si="90"/>
        <v>0</v>
      </c>
      <c r="I222" s="459">
        <f t="shared" si="90"/>
        <v>0</v>
      </c>
      <c r="J222" s="459">
        <f t="shared" si="90"/>
        <v>0</v>
      </c>
      <c r="K222" s="459">
        <v>0</v>
      </c>
      <c r="L222" s="459">
        <v>0</v>
      </c>
      <c r="M222" s="459">
        <v>0</v>
      </c>
      <c r="N222" s="459">
        <v>0</v>
      </c>
      <c r="O222" s="459">
        <v>0</v>
      </c>
      <c r="P222" s="492">
        <f t="shared" si="83"/>
        <v>0</v>
      </c>
    </row>
    <row r="223" spans="2:16" x14ac:dyDescent="0.2">
      <c r="B223" s="281"/>
      <c r="C223" s="482" t="s">
        <v>55</v>
      </c>
      <c r="D223" s="464">
        <f t="shared" ref="D223:J224" si="91">D217/4</f>
        <v>0.5</v>
      </c>
      <c r="E223" s="464">
        <f t="shared" si="91"/>
        <v>0</v>
      </c>
      <c r="F223" s="464">
        <f t="shared" si="91"/>
        <v>0</v>
      </c>
      <c r="G223" s="464">
        <f t="shared" si="91"/>
        <v>0.5</v>
      </c>
      <c r="H223" s="464">
        <f t="shared" si="91"/>
        <v>0.25</v>
      </c>
      <c r="I223" s="464">
        <f t="shared" si="91"/>
        <v>0</v>
      </c>
      <c r="J223" s="464">
        <f t="shared" si="91"/>
        <v>0</v>
      </c>
      <c r="K223" s="464">
        <v>0</v>
      </c>
      <c r="L223" s="464">
        <v>0.5</v>
      </c>
      <c r="M223" s="464">
        <v>0</v>
      </c>
      <c r="N223" s="464">
        <v>0.25</v>
      </c>
      <c r="O223" s="464">
        <v>0.5</v>
      </c>
      <c r="P223" s="492">
        <f t="shared" si="83"/>
        <v>2.5</v>
      </c>
    </row>
    <row r="224" spans="2:16" x14ac:dyDescent="0.2">
      <c r="B224" s="281"/>
      <c r="C224" s="482" t="s">
        <v>56</v>
      </c>
      <c r="D224" s="464">
        <f t="shared" si="91"/>
        <v>0.25</v>
      </c>
      <c r="E224" s="464">
        <f t="shared" si="91"/>
        <v>0.75</v>
      </c>
      <c r="F224" s="464">
        <f t="shared" si="91"/>
        <v>0.25</v>
      </c>
      <c r="G224" s="464">
        <f t="shared" si="91"/>
        <v>0</v>
      </c>
      <c r="H224" s="464">
        <f t="shared" si="91"/>
        <v>0.25</v>
      </c>
      <c r="I224" s="464">
        <f t="shared" si="91"/>
        <v>0</v>
      </c>
      <c r="J224" s="464">
        <f t="shared" si="91"/>
        <v>0</v>
      </c>
      <c r="K224" s="464">
        <v>0.5</v>
      </c>
      <c r="L224" s="464">
        <v>0.5</v>
      </c>
      <c r="M224" s="464">
        <v>0.5</v>
      </c>
      <c r="N224" s="464">
        <v>0.25</v>
      </c>
      <c r="O224" s="464">
        <v>0</v>
      </c>
      <c r="P224" s="492">
        <f t="shared" si="83"/>
        <v>3.25</v>
      </c>
    </row>
    <row r="225" spans="2:17" x14ac:dyDescent="0.2">
      <c r="B225" s="281"/>
      <c r="C225" s="482" t="s">
        <v>57</v>
      </c>
      <c r="D225" s="464">
        <f t="shared" ref="D225:J225" si="92">D219/3</f>
        <v>0</v>
      </c>
      <c r="E225" s="464">
        <f t="shared" si="92"/>
        <v>0</v>
      </c>
      <c r="F225" s="464">
        <f t="shared" si="92"/>
        <v>0</v>
      </c>
      <c r="G225" s="464">
        <f t="shared" si="92"/>
        <v>0</v>
      </c>
      <c r="H225" s="464">
        <f t="shared" si="92"/>
        <v>0</v>
      </c>
      <c r="I225" s="464">
        <f t="shared" si="92"/>
        <v>0</v>
      </c>
      <c r="J225" s="464">
        <f t="shared" si="92"/>
        <v>0</v>
      </c>
      <c r="K225" s="464">
        <v>0</v>
      </c>
      <c r="L225" s="464">
        <v>0</v>
      </c>
      <c r="M225" s="464">
        <v>0</v>
      </c>
      <c r="N225" s="464">
        <v>0</v>
      </c>
      <c r="O225" s="464">
        <v>0</v>
      </c>
      <c r="P225" s="492">
        <f t="shared" si="83"/>
        <v>0</v>
      </c>
    </row>
    <row r="226" spans="2:17" x14ac:dyDescent="0.2">
      <c r="B226" s="401"/>
      <c r="C226" s="488" t="s">
        <v>121</v>
      </c>
      <c r="D226" s="466">
        <f t="shared" ref="D226:J226" si="93">D220/12</f>
        <v>0.25</v>
      </c>
      <c r="E226" s="466">
        <f t="shared" si="93"/>
        <v>0.25</v>
      </c>
      <c r="F226" s="466">
        <f t="shared" si="93"/>
        <v>8.3333333333333329E-2</v>
      </c>
      <c r="G226" s="466">
        <f t="shared" si="93"/>
        <v>0.16666666666666666</v>
      </c>
      <c r="H226" s="466">
        <f t="shared" si="93"/>
        <v>0.16666666666666666</v>
      </c>
      <c r="I226" s="466">
        <f t="shared" si="93"/>
        <v>0</v>
      </c>
      <c r="J226" s="466">
        <f t="shared" si="93"/>
        <v>0</v>
      </c>
      <c r="K226" s="466">
        <v>0.16666666666666666</v>
      </c>
      <c r="L226" s="466">
        <v>0.33333333333333331</v>
      </c>
      <c r="M226" s="466">
        <v>0.16666666666666666</v>
      </c>
      <c r="N226" s="466">
        <v>0.16666666666666666</v>
      </c>
      <c r="O226" s="466">
        <v>0.16666666666666666</v>
      </c>
      <c r="P226" s="499">
        <f t="shared" si="83"/>
        <v>1.9166666666666667</v>
      </c>
      <c r="Q226" s="420"/>
    </row>
    <row r="227" spans="2:17" ht="13.8" thickBot="1" x14ac:dyDescent="0.25">
      <c r="B227" s="283"/>
      <c r="C227" s="484" t="s">
        <v>61</v>
      </c>
      <c r="D227" s="463">
        <v>0.5</v>
      </c>
      <c r="E227" s="463">
        <v>0.48</v>
      </c>
      <c r="F227" s="463">
        <v>0.52</v>
      </c>
      <c r="G227" s="463">
        <v>0.48</v>
      </c>
      <c r="H227" s="463">
        <v>0.56999999999999995</v>
      </c>
      <c r="I227" s="463">
        <v>0.46</v>
      </c>
      <c r="J227" s="463">
        <v>0.48</v>
      </c>
      <c r="K227" s="463">
        <v>0.47</v>
      </c>
      <c r="L227" s="463">
        <v>0.43</v>
      </c>
      <c r="M227" s="463">
        <v>0.46</v>
      </c>
      <c r="N227" s="463">
        <v>0.42</v>
      </c>
      <c r="O227" s="463">
        <v>0.41</v>
      </c>
      <c r="P227" s="500">
        <f t="shared" si="83"/>
        <v>5.68</v>
      </c>
    </row>
    <row r="228" spans="2:17" x14ac:dyDescent="0.2">
      <c r="B228" s="277" t="s">
        <v>99</v>
      </c>
      <c r="C228" s="482" t="s">
        <v>54</v>
      </c>
      <c r="D228" s="453">
        <v>0</v>
      </c>
      <c r="E228" s="452">
        <v>0</v>
      </c>
      <c r="F228" s="453">
        <v>0</v>
      </c>
      <c r="G228" s="452">
        <v>0</v>
      </c>
      <c r="H228" s="452">
        <v>0</v>
      </c>
      <c r="I228" s="452">
        <v>0</v>
      </c>
      <c r="J228" s="452">
        <v>0</v>
      </c>
      <c r="K228" s="452">
        <v>0</v>
      </c>
      <c r="L228" s="452">
        <v>0</v>
      </c>
      <c r="M228" s="452">
        <v>0</v>
      </c>
      <c r="N228" s="452">
        <v>0</v>
      </c>
      <c r="O228" s="452">
        <v>0</v>
      </c>
      <c r="P228" s="489">
        <f t="shared" si="83"/>
        <v>0</v>
      </c>
    </row>
    <row r="229" spans="2:17" x14ac:dyDescent="0.2">
      <c r="B229" s="279"/>
      <c r="C229" s="482" t="s">
        <v>55</v>
      </c>
      <c r="D229" s="453">
        <v>0</v>
      </c>
      <c r="E229" s="453">
        <v>1</v>
      </c>
      <c r="F229" s="453">
        <v>3</v>
      </c>
      <c r="G229" s="453">
        <v>4</v>
      </c>
      <c r="H229" s="453">
        <v>4</v>
      </c>
      <c r="I229" s="453">
        <v>6</v>
      </c>
      <c r="J229" s="453">
        <v>3</v>
      </c>
      <c r="K229" s="453">
        <v>1</v>
      </c>
      <c r="L229" s="453">
        <v>3</v>
      </c>
      <c r="M229" s="453">
        <v>5</v>
      </c>
      <c r="N229" s="453">
        <v>3</v>
      </c>
      <c r="O229" s="453">
        <v>2</v>
      </c>
      <c r="P229" s="489">
        <f t="shared" si="83"/>
        <v>35</v>
      </c>
    </row>
    <row r="230" spans="2:17" x14ac:dyDescent="0.2">
      <c r="B230" s="279"/>
      <c r="C230" s="482" t="s">
        <v>56</v>
      </c>
      <c r="D230" s="453">
        <v>2</v>
      </c>
      <c r="E230" s="453">
        <v>0</v>
      </c>
      <c r="F230" s="453">
        <v>0</v>
      </c>
      <c r="G230" s="453">
        <v>1</v>
      </c>
      <c r="H230" s="453">
        <v>3</v>
      </c>
      <c r="I230" s="453">
        <v>2</v>
      </c>
      <c r="J230" s="453">
        <v>0</v>
      </c>
      <c r="K230" s="453">
        <v>0</v>
      </c>
      <c r="L230" s="453">
        <v>1</v>
      </c>
      <c r="M230" s="453">
        <v>1</v>
      </c>
      <c r="N230" s="453">
        <v>0</v>
      </c>
      <c r="O230" s="453">
        <v>0</v>
      </c>
      <c r="P230" s="489">
        <f t="shared" si="83"/>
        <v>10</v>
      </c>
    </row>
    <row r="231" spans="2:17" x14ac:dyDescent="0.2">
      <c r="B231" s="279"/>
      <c r="C231" s="482" t="s">
        <v>57</v>
      </c>
      <c r="D231" s="453">
        <v>0</v>
      </c>
      <c r="E231" s="453">
        <v>1</v>
      </c>
      <c r="F231" s="453">
        <v>2</v>
      </c>
      <c r="G231" s="453">
        <v>0</v>
      </c>
      <c r="H231" s="453">
        <v>0</v>
      </c>
      <c r="I231" s="453">
        <v>1</v>
      </c>
      <c r="J231" s="453">
        <v>0</v>
      </c>
      <c r="K231" s="453">
        <v>0</v>
      </c>
      <c r="L231" s="453">
        <v>1</v>
      </c>
      <c r="M231" s="453">
        <v>1</v>
      </c>
      <c r="N231" s="453">
        <v>1</v>
      </c>
      <c r="O231" s="453">
        <v>1</v>
      </c>
      <c r="P231" s="489">
        <f t="shared" si="83"/>
        <v>8</v>
      </c>
    </row>
    <row r="232" spans="2:17" x14ac:dyDescent="0.2">
      <c r="B232" s="421"/>
      <c r="C232" s="483" t="s">
        <v>121</v>
      </c>
      <c r="D232" s="456">
        <f t="shared" ref="D232:J232" si="94">SUM(D228:D231)</f>
        <v>2</v>
      </c>
      <c r="E232" s="456">
        <f t="shared" si="94"/>
        <v>2</v>
      </c>
      <c r="F232" s="456">
        <f t="shared" si="94"/>
        <v>5</v>
      </c>
      <c r="G232" s="456">
        <f t="shared" si="94"/>
        <v>5</v>
      </c>
      <c r="H232" s="456">
        <f t="shared" si="94"/>
        <v>7</v>
      </c>
      <c r="I232" s="456">
        <f t="shared" si="94"/>
        <v>9</v>
      </c>
      <c r="J232" s="456">
        <f t="shared" si="94"/>
        <v>3</v>
      </c>
      <c r="K232" s="456">
        <v>1</v>
      </c>
      <c r="L232" s="456">
        <v>5</v>
      </c>
      <c r="M232" s="456">
        <v>7</v>
      </c>
      <c r="N232" s="456">
        <v>4</v>
      </c>
      <c r="O232" s="456">
        <v>3</v>
      </c>
      <c r="P232" s="501">
        <f t="shared" si="83"/>
        <v>53</v>
      </c>
    </row>
    <row r="233" spans="2:17" x14ac:dyDescent="0.2">
      <c r="B233" s="282"/>
      <c r="C233" s="486" t="s">
        <v>61</v>
      </c>
      <c r="D233" s="457">
        <v>222</v>
      </c>
      <c r="E233" s="457">
        <v>205</v>
      </c>
      <c r="F233" s="457">
        <v>247</v>
      </c>
      <c r="G233" s="457">
        <v>203</v>
      </c>
      <c r="H233" s="457">
        <v>250</v>
      </c>
      <c r="I233" s="457">
        <v>251</v>
      </c>
      <c r="J233" s="457">
        <v>229</v>
      </c>
      <c r="K233" s="457">
        <v>227</v>
      </c>
      <c r="L233" s="457">
        <v>214</v>
      </c>
      <c r="M233" s="457">
        <v>241</v>
      </c>
      <c r="N233" s="457">
        <v>212</v>
      </c>
      <c r="O233" s="457">
        <v>192</v>
      </c>
      <c r="P233" s="502">
        <f t="shared" si="83"/>
        <v>2693</v>
      </c>
    </row>
    <row r="234" spans="2:17" x14ac:dyDescent="0.2">
      <c r="B234" s="277" t="s">
        <v>264</v>
      </c>
      <c r="C234" s="487" t="s">
        <v>54</v>
      </c>
      <c r="D234" s="459">
        <f t="shared" ref="D234:J234" si="95">D228/1</f>
        <v>0</v>
      </c>
      <c r="E234" s="459">
        <f t="shared" si="95"/>
        <v>0</v>
      </c>
      <c r="F234" s="459">
        <f t="shared" si="95"/>
        <v>0</v>
      </c>
      <c r="G234" s="459">
        <f t="shared" si="95"/>
        <v>0</v>
      </c>
      <c r="H234" s="459">
        <f t="shared" si="95"/>
        <v>0</v>
      </c>
      <c r="I234" s="459">
        <f t="shared" si="95"/>
        <v>0</v>
      </c>
      <c r="J234" s="459">
        <f t="shared" si="95"/>
        <v>0</v>
      </c>
      <c r="K234" s="459">
        <v>0</v>
      </c>
      <c r="L234" s="459">
        <v>0</v>
      </c>
      <c r="M234" s="459">
        <v>0</v>
      </c>
      <c r="N234" s="459">
        <v>0</v>
      </c>
      <c r="O234" s="459">
        <v>0</v>
      </c>
      <c r="P234" s="492">
        <f t="shared" si="83"/>
        <v>0</v>
      </c>
    </row>
    <row r="235" spans="2:17" x14ac:dyDescent="0.2">
      <c r="B235" s="281"/>
      <c r="C235" s="482" t="s">
        <v>55</v>
      </c>
      <c r="D235" s="464">
        <f t="shared" ref="D235:J236" si="96">D229/4</f>
        <v>0</v>
      </c>
      <c r="E235" s="464">
        <f t="shared" si="96"/>
        <v>0.25</v>
      </c>
      <c r="F235" s="464">
        <f t="shared" si="96"/>
        <v>0.75</v>
      </c>
      <c r="G235" s="464">
        <f t="shared" si="96"/>
        <v>1</v>
      </c>
      <c r="H235" s="464">
        <f t="shared" si="96"/>
        <v>1</v>
      </c>
      <c r="I235" s="464">
        <f t="shared" si="96"/>
        <v>1.5</v>
      </c>
      <c r="J235" s="464">
        <f t="shared" si="96"/>
        <v>0.75</v>
      </c>
      <c r="K235" s="464">
        <v>0.25</v>
      </c>
      <c r="L235" s="464">
        <v>0.75</v>
      </c>
      <c r="M235" s="464">
        <v>1.25</v>
      </c>
      <c r="N235" s="464">
        <v>0.75</v>
      </c>
      <c r="O235" s="464">
        <v>0.5</v>
      </c>
      <c r="P235" s="492">
        <f t="shared" si="83"/>
        <v>8.75</v>
      </c>
    </row>
    <row r="236" spans="2:17" x14ac:dyDescent="0.2">
      <c r="B236" s="281"/>
      <c r="C236" s="482" t="s">
        <v>56</v>
      </c>
      <c r="D236" s="464">
        <f t="shared" si="96"/>
        <v>0.5</v>
      </c>
      <c r="E236" s="464">
        <f t="shared" si="96"/>
        <v>0</v>
      </c>
      <c r="F236" s="464">
        <f t="shared" si="96"/>
        <v>0</v>
      </c>
      <c r="G236" s="464">
        <f t="shared" si="96"/>
        <v>0.25</v>
      </c>
      <c r="H236" s="464">
        <f t="shared" si="96"/>
        <v>0.75</v>
      </c>
      <c r="I236" s="464">
        <f t="shared" si="96"/>
        <v>0.5</v>
      </c>
      <c r="J236" s="464">
        <f t="shared" si="96"/>
        <v>0</v>
      </c>
      <c r="K236" s="464">
        <v>0</v>
      </c>
      <c r="L236" s="464">
        <v>0.25</v>
      </c>
      <c r="M236" s="464">
        <v>0.25</v>
      </c>
      <c r="N236" s="464">
        <v>0</v>
      </c>
      <c r="O236" s="464">
        <v>0</v>
      </c>
      <c r="P236" s="492">
        <f t="shared" ref="P236:P267" si="97">SUM(D236:O236)</f>
        <v>2.5</v>
      </c>
    </row>
    <row r="237" spans="2:17" x14ac:dyDescent="0.2">
      <c r="B237" s="281"/>
      <c r="C237" s="482" t="s">
        <v>57</v>
      </c>
      <c r="D237" s="464">
        <f t="shared" ref="D237:J237" si="98">D231/3</f>
        <v>0</v>
      </c>
      <c r="E237" s="464">
        <f t="shared" si="98"/>
        <v>0.33333333333333331</v>
      </c>
      <c r="F237" s="464">
        <f t="shared" si="98"/>
        <v>0.66666666666666663</v>
      </c>
      <c r="G237" s="464">
        <f t="shared" si="98"/>
        <v>0</v>
      </c>
      <c r="H237" s="464">
        <f t="shared" si="98"/>
        <v>0</v>
      </c>
      <c r="I237" s="464">
        <f t="shared" si="98"/>
        <v>0.33333333333333331</v>
      </c>
      <c r="J237" s="464">
        <f t="shared" si="98"/>
        <v>0</v>
      </c>
      <c r="K237" s="464">
        <v>0</v>
      </c>
      <c r="L237" s="464">
        <v>0.33</v>
      </c>
      <c r="M237" s="464">
        <v>0.33</v>
      </c>
      <c r="N237" s="464">
        <v>0.33</v>
      </c>
      <c r="O237" s="464">
        <v>0.33</v>
      </c>
      <c r="P237" s="492">
        <f t="shared" si="97"/>
        <v>2.6533333333333333</v>
      </c>
    </row>
    <row r="238" spans="2:17" x14ac:dyDescent="0.2">
      <c r="B238" s="390"/>
      <c r="C238" s="483" t="s">
        <v>121</v>
      </c>
      <c r="D238" s="466">
        <f t="shared" ref="D238:J238" si="99">D232/12</f>
        <v>0.16666666666666666</v>
      </c>
      <c r="E238" s="466">
        <f t="shared" si="99"/>
        <v>0.16666666666666666</v>
      </c>
      <c r="F238" s="466">
        <f t="shared" si="99"/>
        <v>0.41666666666666669</v>
      </c>
      <c r="G238" s="466">
        <f t="shared" si="99"/>
        <v>0.41666666666666669</v>
      </c>
      <c r="H238" s="466">
        <f t="shared" si="99"/>
        <v>0.58333333333333337</v>
      </c>
      <c r="I238" s="466">
        <f t="shared" si="99"/>
        <v>0.75</v>
      </c>
      <c r="J238" s="466">
        <f t="shared" si="99"/>
        <v>0.25</v>
      </c>
      <c r="K238" s="466">
        <v>8.3333333333333329E-2</v>
      </c>
      <c r="L238" s="466">
        <v>0.41666666666666669</v>
      </c>
      <c r="M238" s="466">
        <v>0.58333333333333337</v>
      </c>
      <c r="N238" s="466">
        <v>0.33333333333333331</v>
      </c>
      <c r="O238" s="466">
        <v>0.25</v>
      </c>
      <c r="P238" s="493">
        <f t="shared" si="97"/>
        <v>4.416666666666667</v>
      </c>
    </row>
    <row r="239" spans="2:17" ht="13.8" thickBot="1" x14ac:dyDescent="0.25">
      <c r="B239" s="281"/>
      <c r="C239" s="482" t="s">
        <v>61</v>
      </c>
      <c r="D239" s="463">
        <v>0.23</v>
      </c>
      <c r="E239" s="463">
        <v>0.21</v>
      </c>
      <c r="F239" s="463">
        <v>0.26</v>
      </c>
      <c r="G239" s="463">
        <v>0.21</v>
      </c>
      <c r="H239" s="463">
        <v>0.26</v>
      </c>
      <c r="I239" s="463">
        <v>0.26</v>
      </c>
      <c r="J239" s="463">
        <v>0.24</v>
      </c>
      <c r="K239" s="463">
        <v>0.24</v>
      </c>
      <c r="L239" s="463">
        <v>0.22</v>
      </c>
      <c r="M239" s="463">
        <v>0.25</v>
      </c>
      <c r="N239" s="463">
        <v>0.22</v>
      </c>
      <c r="O239" s="463">
        <v>0.2</v>
      </c>
      <c r="P239" s="503">
        <f t="shared" si="97"/>
        <v>2.8000000000000003</v>
      </c>
    </row>
    <row r="240" spans="2:17" x14ac:dyDescent="0.2">
      <c r="B240" s="278" t="s">
        <v>101</v>
      </c>
      <c r="C240" s="485" t="s">
        <v>54</v>
      </c>
      <c r="D240" s="453">
        <v>0</v>
      </c>
      <c r="E240" s="453">
        <v>0</v>
      </c>
      <c r="F240" s="453">
        <v>0</v>
      </c>
      <c r="G240" s="452">
        <v>0</v>
      </c>
      <c r="H240" s="452">
        <v>0</v>
      </c>
      <c r="I240" s="452">
        <v>0</v>
      </c>
      <c r="J240" s="452">
        <v>0</v>
      </c>
      <c r="K240" s="452">
        <v>0</v>
      </c>
      <c r="L240" s="452">
        <v>0</v>
      </c>
      <c r="M240" s="452">
        <v>0</v>
      </c>
      <c r="N240" s="452">
        <v>0</v>
      </c>
      <c r="O240" s="452">
        <v>0</v>
      </c>
      <c r="P240" s="504">
        <f t="shared" si="97"/>
        <v>0</v>
      </c>
    </row>
    <row r="241" spans="2:16" x14ac:dyDescent="0.2">
      <c r="B241" s="279"/>
      <c r="C241" s="482" t="s">
        <v>55</v>
      </c>
      <c r="D241" s="453">
        <v>4</v>
      </c>
      <c r="E241" s="453">
        <v>1</v>
      </c>
      <c r="F241" s="453">
        <v>2</v>
      </c>
      <c r="G241" s="453">
        <v>3</v>
      </c>
      <c r="H241" s="453">
        <v>1</v>
      </c>
      <c r="I241" s="453">
        <v>3</v>
      </c>
      <c r="J241" s="453">
        <v>5</v>
      </c>
      <c r="K241" s="453">
        <v>1</v>
      </c>
      <c r="L241" s="453">
        <v>2</v>
      </c>
      <c r="M241" s="453">
        <v>3</v>
      </c>
      <c r="N241" s="453">
        <v>0</v>
      </c>
      <c r="O241" s="453">
        <v>1</v>
      </c>
      <c r="P241" s="489">
        <f t="shared" si="97"/>
        <v>26</v>
      </c>
    </row>
    <row r="242" spans="2:16" x14ac:dyDescent="0.2">
      <c r="B242" s="279"/>
      <c r="C242" s="482" t="s">
        <v>56</v>
      </c>
      <c r="D242" s="453">
        <v>0</v>
      </c>
      <c r="E242" s="453">
        <v>3</v>
      </c>
      <c r="F242" s="453">
        <v>0</v>
      </c>
      <c r="G242" s="453">
        <v>0</v>
      </c>
      <c r="H242" s="453">
        <v>0</v>
      </c>
      <c r="I242" s="453">
        <v>0</v>
      </c>
      <c r="J242" s="453">
        <v>0</v>
      </c>
      <c r="K242" s="453">
        <v>1</v>
      </c>
      <c r="L242" s="453">
        <v>1</v>
      </c>
      <c r="M242" s="453">
        <v>0</v>
      </c>
      <c r="N242" s="453">
        <v>0</v>
      </c>
      <c r="O242" s="453">
        <v>1</v>
      </c>
      <c r="P242" s="489">
        <f t="shared" si="97"/>
        <v>6</v>
      </c>
    </row>
    <row r="243" spans="2:16" x14ac:dyDescent="0.2">
      <c r="B243" s="279"/>
      <c r="C243" s="482" t="s">
        <v>57</v>
      </c>
      <c r="D243" s="453">
        <v>0</v>
      </c>
      <c r="E243" s="453">
        <v>0</v>
      </c>
      <c r="F243" s="453">
        <v>0</v>
      </c>
      <c r="G243" s="453">
        <v>0</v>
      </c>
      <c r="H243" s="453">
        <v>0</v>
      </c>
      <c r="I243" s="453">
        <v>0</v>
      </c>
      <c r="J243" s="453">
        <v>1</v>
      </c>
      <c r="K243" s="453">
        <v>0</v>
      </c>
      <c r="L243" s="453">
        <v>1</v>
      </c>
      <c r="M243" s="453">
        <v>1</v>
      </c>
      <c r="N243" s="453">
        <v>0</v>
      </c>
      <c r="O243" s="453">
        <v>0</v>
      </c>
      <c r="P243" s="489">
        <f t="shared" si="97"/>
        <v>3</v>
      </c>
    </row>
    <row r="244" spans="2:16" x14ac:dyDescent="0.2">
      <c r="B244" s="390"/>
      <c r="C244" s="483" t="s">
        <v>121</v>
      </c>
      <c r="D244" s="456">
        <f t="shared" ref="D244:J244" si="100">SUM(D240:D243)</f>
        <v>4</v>
      </c>
      <c r="E244" s="456">
        <f t="shared" si="100"/>
        <v>4</v>
      </c>
      <c r="F244" s="456">
        <f t="shared" si="100"/>
        <v>2</v>
      </c>
      <c r="G244" s="456">
        <f t="shared" si="100"/>
        <v>3</v>
      </c>
      <c r="H244" s="456">
        <f t="shared" si="100"/>
        <v>1</v>
      </c>
      <c r="I244" s="456">
        <f t="shared" si="100"/>
        <v>3</v>
      </c>
      <c r="J244" s="456">
        <f t="shared" si="100"/>
        <v>6</v>
      </c>
      <c r="K244" s="456">
        <v>2</v>
      </c>
      <c r="L244" s="456">
        <v>4</v>
      </c>
      <c r="M244" s="456">
        <v>4</v>
      </c>
      <c r="N244" s="456">
        <v>0</v>
      </c>
      <c r="O244" s="456">
        <v>2</v>
      </c>
      <c r="P244" s="490">
        <f t="shared" si="97"/>
        <v>35</v>
      </c>
    </row>
    <row r="245" spans="2:16" x14ac:dyDescent="0.2">
      <c r="B245" s="396"/>
      <c r="C245" s="483" t="s">
        <v>61</v>
      </c>
      <c r="D245" s="457">
        <v>179</v>
      </c>
      <c r="E245" s="457">
        <v>158</v>
      </c>
      <c r="F245" s="457">
        <v>153</v>
      </c>
      <c r="G245" s="457">
        <v>138</v>
      </c>
      <c r="H245" s="457">
        <v>188</v>
      </c>
      <c r="I245" s="457">
        <v>168</v>
      </c>
      <c r="J245" s="457">
        <v>173</v>
      </c>
      <c r="K245" s="457">
        <v>195</v>
      </c>
      <c r="L245" s="457">
        <v>162</v>
      </c>
      <c r="M245" s="457">
        <v>201</v>
      </c>
      <c r="N245" s="457">
        <v>180</v>
      </c>
      <c r="O245" s="457">
        <v>143</v>
      </c>
      <c r="P245" s="491">
        <f t="shared" si="97"/>
        <v>2038</v>
      </c>
    </row>
    <row r="246" spans="2:16" x14ac:dyDescent="0.2">
      <c r="B246" s="277" t="s">
        <v>102</v>
      </c>
      <c r="C246" s="487" t="s">
        <v>54</v>
      </c>
      <c r="D246" s="459">
        <f t="shared" ref="D246:J246" si="101">D240/1</f>
        <v>0</v>
      </c>
      <c r="E246" s="459">
        <f t="shared" si="101"/>
        <v>0</v>
      </c>
      <c r="F246" s="459">
        <f t="shared" si="101"/>
        <v>0</v>
      </c>
      <c r="G246" s="459">
        <f t="shared" si="101"/>
        <v>0</v>
      </c>
      <c r="H246" s="459">
        <f t="shared" si="101"/>
        <v>0</v>
      </c>
      <c r="I246" s="459">
        <f t="shared" si="101"/>
        <v>0</v>
      </c>
      <c r="J246" s="459">
        <f t="shared" si="101"/>
        <v>0</v>
      </c>
      <c r="K246" s="459">
        <v>0</v>
      </c>
      <c r="L246" s="459">
        <v>0</v>
      </c>
      <c r="M246" s="459">
        <v>0</v>
      </c>
      <c r="N246" s="459">
        <v>0</v>
      </c>
      <c r="O246" s="459">
        <v>0</v>
      </c>
      <c r="P246" s="492">
        <f t="shared" si="97"/>
        <v>0</v>
      </c>
    </row>
    <row r="247" spans="2:16" x14ac:dyDescent="0.2">
      <c r="B247" s="281"/>
      <c r="C247" s="482" t="s">
        <v>55</v>
      </c>
      <c r="D247" s="464">
        <f t="shared" ref="D247:J248" si="102">D241/4</f>
        <v>1</v>
      </c>
      <c r="E247" s="464">
        <f t="shared" si="102"/>
        <v>0.25</v>
      </c>
      <c r="F247" s="464">
        <f t="shared" si="102"/>
        <v>0.5</v>
      </c>
      <c r="G247" s="464">
        <f t="shared" si="102"/>
        <v>0.75</v>
      </c>
      <c r="H247" s="464">
        <f t="shared" si="102"/>
        <v>0.25</v>
      </c>
      <c r="I247" s="464">
        <f t="shared" si="102"/>
        <v>0.75</v>
      </c>
      <c r="J247" s="464">
        <f t="shared" si="102"/>
        <v>1.25</v>
      </c>
      <c r="K247" s="464">
        <v>0.25</v>
      </c>
      <c r="L247" s="464">
        <v>0.5</v>
      </c>
      <c r="M247" s="464">
        <v>0.75</v>
      </c>
      <c r="N247" s="464">
        <v>0</v>
      </c>
      <c r="O247" s="464">
        <v>0.25</v>
      </c>
      <c r="P247" s="492">
        <f t="shared" si="97"/>
        <v>6.5</v>
      </c>
    </row>
    <row r="248" spans="2:16" x14ac:dyDescent="0.2">
      <c r="B248" s="281"/>
      <c r="C248" s="482" t="s">
        <v>56</v>
      </c>
      <c r="D248" s="464">
        <f t="shared" si="102"/>
        <v>0</v>
      </c>
      <c r="E248" s="464">
        <f t="shared" si="102"/>
        <v>0.75</v>
      </c>
      <c r="F248" s="464">
        <f t="shared" si="102"/>
        <v>0</v>
      </c>
      <c r="G248" s="464">
        <f t="shared" si="102"/>
        <v>0</v>
      </c>
      <c r="H248" s="464">
        <f t="shared" si="102"/>
        <v>0</v>
      </c>
      <c r="I248" s="464">
        <f t="shared" si="102"/>
        <v>0</v>
      </c>
      <c r="J248" s="464">
        <f t="shared" si="102"/>
        <v>0</v>
      </c>
      <c r="K248" s="464">
        <v>0.25</v>
      </c>
      <c r="L248" s="464">
        <v>0.25</v>
      </c>
      <c r="M248" s="464">
        <v>0</v>
      </c>
      <c r="N248" s="464">
        <v>0</v>
      </c>
      <c r="O248" s="464">
        <v>0.25</v>
      </c>
      <c r="P248" s="492">
        <f t="shared" si="97"/>
        <v>1.5</v>
      </c>
    </row>
    <row r="249" spans="2:16" x14ac:dyDescent="0.2">
      <c r="B249" s="281"/>
      <c r="C249" s="482" t="s">
        <v>57</v>
      </c>
      <c r="D249" s="464">
        <f t="shared" ref="D249:J249" si="103">D243/3</f>
        <v>0</v>
      </c>
      <c r="E249" s="464">
        <f t="shared" si="103"/>
        <v>0</v>
      </c>
      <c r="F249" s="464">
        <f t="shared" si="103"/>
        <v>0</v>
      </c>
      <c r="G249" s="464">
        <f t="shared" si="103"/>
        <v>0</v>
      </c>
      <c r="H249" s="464">
        <f t="shared" si="103"/>
        <v>0</v>
      </c>
      <c r="I249" s="464">
        <f t="shared" si="103"/>
        <v>0</v>
      </c>
      <c r="J249" s="464">
        <f t="shared" si="103"/>
        <v>0.33333333333333331</v>
      </c>
      <c r="K249" s="464">
        <v>0</v>
      </c>
      <c r="L249" s="464">
        <v>0.33</v>
      </c>
      <c r="M249" s="464">
        <v>0.33</v>
      </c>
      <c r="N249" s="464">
        <v>0</v>
      </c>
      <c r="O249" s="464">
        <v>0</v>
      </c>
      <c r="P249" s="492">
        <f t="shared" si="97"/>
        <v>0.9933333333333334</v>
      </c>
    </row>
    <row r="250" spans="2:16" x14ac:dyDescent="0.2">
      <c r="B250" s="390"/>
      <c r="C250" s="483" t="s">
        <v>121</v>
      </c>
      <c r="D250" s="466">
        <f t="shared" ref="D250:J250" si="104">D244/12</f>
        <v>0.33333333333333331</v>
      </c>
      <c r="E250" s="466">
        <f t="shared" si="104"/>
        <v>0.33333333333333331</v>
      </c>
      <c r="F250" s="466">
        <f t="shared" si="104"/>
        <v>0.16666666666666666</v>
      </c>
      <c r="G250" s="466">
        <f t="shared" si="104"/>
        <v>0.25</v>
      </c>
      <c r="H250" s="466">
        <f t="shared" si="104"/>
        <v>8.3333333333333329E-2</v>
      </c>
      <c r="I250" s="466">
        <f t="shared" si="104"/>
        <v>0.25</v>
      </c>
      <c r="J250" s="466">
        <f t="shared" si="104"/>
        <v>0.5</v>
      </c>
      <c r="K250" s="466">
        <v>0.16666666666666666</v>
      </c>
      <c r="L250" s="466">
        <v>0.33333333333333331</v>
      </c>
      <c r="M250" s="466">
        <v>0.33333333333333331</v>
      </c>
      <c r="N250" s="466">
        <v>0</v>
      </c>
      <c r="O250" s="466">
        <v>0.16666666666666666</v>
      </c>
      <c r="P250" s="493">
        <f t="shared" si="97"/>
        <v>2.9166666666666665</v>
      </c>
    </row>
    <row r="251" spans="2:16" ht="13.8" thickBot="1" x14ac:dyDescent="0.25">
      <c r="B251" s="283"/>
      <c r="C251" s="484" t="s">
        <v>61</v>
      </c>
      <c r="D251" s="463">
        <v>0.19</v>
      </c>
      <c r="E251" s="463">
        <v>0.17</v>
      </c>
      <c r="F251" s="463">
        <v>0.16</v>
      </c>
      <c r="G251" s="463">
        <v>0.14000000000000001</v>
      </c>
      <c r="H251" s="463">
        <v>0.19</v>
      </c>
      <c r="I251" s="463">
        <v>0.17</v>
      </c>
      <c r="J251" s="463">
        <v>0.18</v>
      </c>
      <c r="K251" s="463">
        <v>0.2</v>
      </c>
      <c r="L251" s="463">
        <v>0.17</v>
      </c>
      <c r="M251" s="463">
        <v>0.21</v>
      </c>
      <c r="N251" s="463">
        <v>0.19</v>
      </c>
      <c r="O251" s="463">
        <v>0.15</v>
      </c>
      <c r="P251" s="494">
        <f t="shared" si="97"/>
        <v>2.1199999999999997</v>
      </c>
    </row>
    <row r="252" spans="2:16" ht="19.2" x14ac:dyDescent="0.2">
      <c r="B252" s="274" t="s">
        <v>103</v>
      </c>
      <c r="C252" s="482" t="s">
        <v>54</v>
      </c>
      <c r="D252" s="453">
        <v>0</v>
      </c>
      <c r="E252" s="453">
        <v>3</v>
      </c>
      <c r="F252" s="453">
        <v>1</v>
      </c>
      <c r="G252" s="452">
        <v>4</v>
      </c>
      <c r="H252" s="452">
        <v>1</v>
      </c>
      <c r="I252" s="452">
        <v>1</v>
      </c>
      <c r="J252" s="452">
        <v>2</v>
      </c>
      <c r="K252" s="452">
        <v>0</v>
      </c>
      <c r="L252" s="452">
        <v>1</v>
      </c>
      <c r="M252" s="452">
        <v>0</v>
      </c>
      <c r="N252" s="452">
        <v>1</v>
      </c>
      <c r="O252" s="452">
        <v>0</v>
      </c>
      <c r="P252" s="489">
        <f t="shared" si="97"/>
        <v>14</v>
      </c>
    </row>
    <row r="253" spans="2:16" x14ac:dyDescent="0.2">
      <c r="B253" s="281"/>
      <c r="C253" s="482" t="s">
        <v>55</v>
      </c>
      <c r="D253" s="453">
        <v>0</v>
      </c>
      <c r="E253" s="453">
        <v>5</v>
      </c>
      <c r="F253" s="453">
        <v>5</v>
      </c>
      <c r="G253" s="453">
        <v>0</v>
      </c>
      <c r="H253" s="453">
        <v>1</v>
      </c>
      <c r="I253" s="453">
        <v>4</v>
      </c>
      <c r="J253" s="453">
        <v>3</v>
      </c>
      <c r="K253" s="453">
        <v>0</v>
      </c>
      <c r="L253" s="453">
        <v>0</v>
      </c>
      <c r="M253" s="453">
        <v>4</v>
      </c>
      <c r="N253" s="453">
        <v>6</v>
      </c>
      <c r="O253" s="453">
        <v>7</v>
      </c>
      <c r="P253" s="489">
        <f t="shared" si="97"/>
        <v>35</v>
      </c>
    </row>
    <row r="254" spans="2:16" x14ac:dyDescent="0.2">
      <c r="B254" s="281"/>
      <c r="C254" s="482" t="s">
        <v>56</v>
      </c>
      <c r="D254" s="453">
        <v>0</v>
      </c>
      <c r="E254" s="453">
        <v>0</v>
      </c>
      <c r="F254" s="453">
        <v>0</v>
      </c>
      <c r="G254" s="453">
        <v>0</v>
      </c>
      <c r="H254" s="453">
        <v>0</v>
      </c>
      <c r="I254" s="453">
        <v>0</v>
      </c>
      <c r="J254" s="453">
        <v>0</v>
      </c>
      <c r="K254" s="453">
        <v>0</v>
      </c>
      <c r="L254" s="453">
        <v>0</v>
      </c>
      <c r="M254" s="453">
        <v>0</v>
      </c>
      <c r="N254" s="453">
        <v>1</v>
      </c>
      <c r="O254" s="453">
        <v>0</v>
      </c>
      <c r="P254" s="489">
        <f t="shared" si="97"/>
        <v>1</v>
      </c>
    </row>
    <row r="255" spans="2:16" x14ac:dyDescent="0.2">
      <c r="B255" s="281"/>
      <c r="C255" s="482" t="s">
        <v>57</v>
      </c>
      <c r="D255" s="453">
        <v>0</v>
      </c>
      <c r="E255" s="453">
        <v>1</v>
      </c>
      <c r="F255" s="453">
        <v>0</v>
      </c>
      <c r="G255" s="453">
        <v>0</v>
      </c>
      <c r="H255" s="453">
        <v>0</v>
      </c>
      <c r="I255" s="453">
        <v>0</v>
      </c>
      <c r="J255" s="453">
        <v>0</v>
      </c>
      <c r="K255" s="453">
        <v>0</v>
      </c>
      <c r="L255" s="453">
        <v>0</v>
      </c>
      <c r="M255" s="453">
        <v>0</v>
      </c>
      <c r="N255" s="453">
        <v>0</v>
      </c>
      <c r="O255" s="453">
        <v>0</v>
      </c>
      <c r="P255" s="489">
        <f t="shared" si="97"/>
        <v>1</v>
      </c>
    </row>
    <row r="256" spans="2:16" x14ac:dyDescent="0.2">
      <c r="B256" s="281"/>
      <c r="C256" s="482" t="s">
        <v>58</v>
      </c>
      <c r="D256" s="453">
        <v>1</v>
      </c>
      <c r="E256" s="453">
        <v>5</v>
      </c>
      <c r="F256" s="453">
        <v>5</v>
      </c>
      <c r="G256" s="453">
        <v>3</v>
      </c>
      <c r="H256" s="453">
        <v>2</v>
      </c>
      <c r="I256" s="453">
        <v>12</v>
      </c>
      <c r="J256" s="453">
        <v>2</v>
      </c>
      <c r="K256" s="453">
        <v>4</v>
      </c>
      <c r="L256" s="453">
        <v>4</v>
      </c>
      <c r="M256" s="453">
        <v>1</v>
      </c>
      <c r="N256" s="453">
        <v>7</v>
      </c>
      <c r="O256" s="453">
        <v>2</v>
      </c>
      <c r="P256" s="489">
        <f t="shared" si="97"/>
        <v>48</v>
      </c>
    </row>
    <row r="257" spans="2:16" x14ac:dyDescent="0.2">
      <c r="B257" s="281"/>
      <c r="C257" s="482" t="s">
        <v>59</v>
      </c>
      <c r="D257" s="453">
        <v>5</v>
      </c>
      <c r="E257" s="453">
        <v>0</v>
      </c>
      <c r="F257" s="453">
        <v>4</v>
      </c>
      <c r="G257" s="453">
        <v>7</v>
      </c>
      <c r="H257" s="453">
        <v>3</v>
      </c>
      <c r="I257" s="453">
        <v>4</v>
      </c>
      <c r="J257" s="453">
        <v>5</v>
      </c>
      <c r="K257" s="453">
        <v>4</v>
      </c>
      <c r="L257" s="453">
        <v>3</v>
      </c>
      <c r="M257" s="453">
        <v>6</v>
      </c>
      <c r="N257" s="453">
        <v>9</v>
      </c>
      <c r="O257" s="453">
        <v>2</v>
      </c>
      <c r="P257" s="489">
        <f t="shared" si="97"/>
        <v>52</v>
      </c>
    </row>
    <row r="258" spans="2:16" x14ac:dyDescent="0.2">
      <c r="B258" s="280"/>
      <c r="C258" s="486" t="s">
        <v>60</v>
      </c>
      <c r="D258" s="456">
        <f t="shared" ref="D258:J258" si="105">SUM(D252:D257)</f>
        <v>6</v>
      </c>
      <c r="E258" s="456">
        <f t="shared" si="105"/>
        <v>14</v>
      </c>
      <c r="F258" s="456">
        <f t="shared" si="105"/>
        <v>15</v>
      </c>
      <c r="G258" s="456">
        <f t="shared" si="105"/>
        <v>14</v>
      </c>
      <c r="H258" s="456">
        <f t="shared" si="105"/>
        <v>7</v>
      </c>
      <c r="I258" s="456">
        <f t="shared" si="105"/>
        <v>21</v>
      </c>
      <c r="J258" s="456">
        <f t="shared" si="105"/>
        <v>12</v>
      </c>
      <c r="K258" s="456">
        <v>8</v>
      </c>
      <c r="L258" s="456">
        <v>8</v>
      </c>
      <c r="M258" s="456">
        <v>11</v>
      </c>
      <c r="N258" s="456">
        <v>24</v>
      </c>
      <c r="O258" s="456">
        <v>11</v>
      </c>
      <c r="P258" s="505">
        <f t="shared" si="97"/>
        <v>151</v>
      </c>
    </row>
    <row r="259" spans="2:16" x14ac:dyDescent="0.2">
      <c r="B259" s="282"/>
      <c r="C259" s="486" t="s">
        <v>61</v>
      </c>
      <c r="D259" s="457">
        <v>732</v>
      </c>
      <c r="E259" s="457">
        <v>690</v>
      </c>
      <c r="F259" s="457">
        <v>645</v>
      </c>
      <c r="G259" s="457">
        <v>652</v>
      </c>
      <c r="H259" s="457">
        <v>692</v>
      </c>
      <c r="I259" s="457">
        <v>716</v>
      </c>
      <c r="J259" s="457">
        <v>741</v>
      </c>
      <c r="K259" s="457">
        <v>827</v>
      </c>
      <c r="L259" s="457">
        <v>703</v>
      </c>
      <c r="M259" s="457">
        <v>833</v>
      </c>
      <c r="N259" s="457">
        <v>749</v>
      </c>
      <c r="O259" s="457">
        <v>715</v>
      </c>
      <c r="P259" s="502">
        <f t="shared" si="97"/>
        <v>8695</v>
      </c>
    </row>
    <row r="260" spans="2:16" ht="19.2" x14ac:dyDescent="0.2">
      <c r="B260" s="277" t="s">
        <v>265</v>
      </c>
      <c r="C260" s="487" t="s">
        <v>54</v>
      </c>
      <c r="D260" s="459">
        <f t="shared" ref="D260:J260" si="106">ROUND(D252/1,2)</f>
        <v>0</v>
      </c>
      <c r="E260" s="459">
        <f t="shared" si="106"/>
        <v>3</v>
      </c>
      <c r="F260" s="459">
        <f t="shared" si="106"/>
        <v>1</v>
      </c>
      <c r="G260" s="459">
        <f t="shared" si="106"/>
        <v>4</v>
      </c>
      <c r="H260" s="459">
        <f t="shared" si="106"/>
        <v>1</v>
      </c>
      <c r="I260" s="459">
        <f t="shared" si="106"/>
        <v>1</v>
      </c>
      <c r="J260" s="459">
        <f t="shared" si="106"/>
        <v>2</v>
      </c>
      <c r="K260" s="459">
        <v>0</v>
      </c>
      <c r="L260" s="459">
        <v>1</v>
      </c>
      <c r="M260" s="459">
        <v>0</v>
      </c>
      <c r="N260" s="459">
        <v>1</v>
      </c>
      <c r="O260" s="459">
        <v>0</v>
      </c>
      <c r="P260" s="506">
        <f t="shared" si="97"/>
        <v>14</v>
      </c>
    </row>
    <row r="261" spans="2:16" x14ac:dyDescent="0.2">
      <c r="B261" s="281"/>
      <c r="C261" s="482" t="s">
        <v>55</v>
      </c>
      <c r="D261" s="464">
        <f t="shared" ref="D261:J261" si="107">ROUND(D253/2,2)</f>
        <v>0</v>
      </c>
      <c r="E261" s="464">
        <f t="shared" si="107"/>
        <v>2.5</v>
      </c>
      <c r="F261" s="464">
        <f t="shared" si="107"/>
        <v>2.5</v>
      </c>
      <c r="G261" s="464">
        <f t="shared" si="107"/>
        <v>0</v>
      </c>
      <c r="H261" s="464">
        <f t="shared" si="107"/>
        <v>0.5</v>
      </c>
      <c r="I261" s="464">
        <f t="shared" si="107"/>
        <v>2</v>
      </c>
      <c r="J261" s="464">
        <f t="shared" si="107"/>
        <v>1.5</v>
      </c>
      <c r="K261" s="464">
        <v>0</v>
      </c>
      <c r="L261" s="464">
        <v>0</v>
      </c>
      <c r="M261" s="464">
        <v>2</v>
      </c>
      <c r="N261" s="464">
        <v>3</v>
      </c>
      <c r="O261" s="464">
        <v>3.5</v>
      </c>
      <c r="P261" s="506">
        <f t="shared" si="97"/>
        <v>17.5</v>
      </c>
    </row>
    <row r="262" spans="2:16" x14ac:dyDescent="0.2">
      <c r="B262" s="281"/>
      <c r="C262" s="482" t="s">
        <v>56</v>
      </c>
      <c r="D262" s="464">
        <f t="shared" ref="D262:J265" si="108">ROUND(D254/1,2)</f>
        <v>0</v>
      </c>
      <c r="E262" s="464">
        <f t="shared" si="108"/>
        <v>0</v>
      </c>
      <c r="F262" s="464">
        <f t="shared" si="108"/>
        <v>0</v>
      </c>
      <c r="G262" s="464">
        <f t="shared" si="108"/>
        <v>0</v>
      </c>
      <c r="H262" s="464">
        <f t="shared" si="108"/>
        <v>0</v>
      </c>
      <c r="I262" s="464">
        <f t="shared" si="108"/>
        <v>0</v>
      </c>
      <c r="J262" s="464">
        <f t="shared" si="108"/>
        <v>0</v>
      </c>
      <c r="K262" s="464">
        <v>0</v>
      </c>
      <c r="L262" s="464">
        <v>0</v>
      </c>
      <c r="M262" s="464">
        <v>0</v>
      </c>
      <c r="N262" s="464">
        <v>1</v>
      </c>
      <c r="O262" s="464">
        <v>0</v>
      </c>
      <c r="P262" s="506">
        <f t="shared" si="97"/>
        <v>1</v>
      </c>
    </row>
    <row r="263" spans="2:16" x14ac:dyDescent="0.2">
      <c r="B263" s="281"/>
      <c r="C263" s="482" t="s">
        <v>57</v>
      </c>
      <c r="D263" s="464">
        <f t="shared" si="108"/>
        <v>0</v>
      </c>
      <c r="E263" s="464">
        <f t="shared" si="108"/>
        <v>1</v>
      </c>
      <c r="F263" s="464">
        <f t="shared" si="108"/>
        <v>0</v>
      </c>
      <c r="G263" s="464">
        <f t="shared" si="108"/>
        <v>0</v>
      </c>
      <c r="H263" s="464">
        <f t="shared" si="108"/>
        <v>0</v>
      </c>
      <c r="I263" s="464">
        <f t="shared" si="108"/>
        <v>0</v>
      </c>
      <c r="J263" s="464">
        <f t="shared" si="108"/>
        <v>0</v>
      </c>
      <c r="K263" s="464">
        <v>0</v>
      </c>
      <c r="L263" s="464">
        <v>0</v>
      </c>
      <c r="M263" s="464">
        <v>0</v>
      </c>
      <c r="N263" s="464">
        <v>0</v>
      </c>
      <c r="O263" s="464">
        <v>0</v>
      </c>
      <c r="P263" s="506">
        <f t="shared" si="97"/>
        <v>1</v>
      </c>
    </row>
    <row r="264" spans="2:16" x14ac:dyDescent="0.2">
      <c r="B264" s="281"/>
      <c r="C264" s="482" t="s">
        <v>58</v>
      </c>
      <c r="D264" s="464">
        <f t="shared" si="108"/>
        <v>1</v>
      </c>
      <c r="E264" s="464">
        <f t="shared" si="108"/>
        <v>5</v>
      </c>
      <c r="F264" s="464">
        <f t="shared" si="108"/>
        <v>5</v>
      </c>
      <c r="G264" s="464">
        <f t="shared" si="108"/>
        <v>3</v>
      </c>
      <c r="H264" s="464">
        <f t="shared" si="108"/>
        <v>2</v>
      </c>
      <c r="I264" s="464">
        <f t="shared" si="108"/>
        <v>12</v>
      </c>
      <c r="J264" s="464">
        <f t="shared" si="108"/>
        <v>2</v>
      </c>
      <c r="K264" s="464">
        <v>4</v>
      </c>
      <c r="L264" s="464">
        <v>4</v>
      </c>
      <c r="M264" s="464">
        <v>1</v>
      </c>
      <c r="N264" s="464">
        <v>7</v>
      </c>
      <c r="O264" s="464">
        <v>2</v>
      </c>
      <c r="P264" s="506">
        <f t="shared" si="97"/>
        <v>48</v>
      </c>
    </row>
    <row r="265" spans="2:16" x14ac:dyDescent="0.2">
      <c r="B265" s="281"/>
      <c r="C265" s="482" t="s">
        <v>59</v>
      </c>
      <c r="D265" s="464">
        <f t="shared" si="108"/>
        <v>5</v>
      </c>
      <c r="E265" s="464">
        <f t="shared" si="108"/>
        <v>0</v>
      </c>
      <c r="F265" s="464">
        <f t="shared" si="108"/>
        <v>4</v>
      </c>
      <c r="G265" s="464">
        <f t="shared" si="108"/>
        <v>7</v>
      </c>
      <c r="H265" s="464">
        <f t="shared" si="108"/>
        <v>3</v>
      </c>
      <c r="I265" s="464">
        <f t="shared" si="108"/>
        <v>4</v>
      </c>
      <c r="J265" s="464">
        <f t="shared" si="108"/>
        <v>5</v>
      </c>
      <c r="K265" s="464">
        <v>4</v>
      </c>
      <c r="L265" s="464">
        <v>3</v>
      </c>
      <c r="M265" s="464">
        <v>6</v>
      </c>
      <c r="N265" s="464">
        <v>9</v>
      </c>
      <c r="O265" s="464">
        <v>2</v>
      </c>
      <c r="P265" s="506">
        <f t="shared" si="97"/>
        <v>52</v>
      </c>
    </row>
    <row r="266" spans="2:16" x14ac:dyDescent="0.2">
      <c r="B266" s="281"/>
      <c r="C266" s="482" t="s">
        <v>60</v>
      </c>
      <c r="D266" s="466">
        <f t="shared" ref="D266:J266" si="109">ROUND(D258/7,2)</f>
        <v>0.86</v>
      </c>
      <c r="E266" s="466">
        <f t="shared" si="109"/>
        <v>2</v>
      </c>
      <c r="F266" s="466">
        <f t="shared" si="109"/>
        <v>2.14</v>
      </c>
      <c r="G266" s="466">
        <f t="shared" si="109"/>
        <v>2</v>
      </c>
      <c r="H266" s="466">
        <f t="shared" si="109"/>
        <v>1</v>
      </c>
      <c r="I266" s="466">
        <f t="shared" si="109"/>
        <v>3</v>
      </c>
      <c r="J266" s="466">
        <f t="shared" si="109"/>
        <v>1.71</v>
      </c>
      <c r="K266" s="466">
        <v>1.1428571428571428</v>
      </c>
      <c r="L266" s="466">
        <v>1.1428571428571428</v>
      </c>
      <c r="M266" s="466">
        <v>1.5714285714285714</v>
      </c>
      <c r="N266" s="466">
        <v>3.4285714285714284</v>
      </c>
      <c r="O266" s="466">
        <v>1.5714285714285714</v>
      </c>
      <c r="P266" s="507">
        <f t="shared" si="97"/>
        <v>21.567142857142859</v>
      </c>
    </row>
    <row r="267" spans="2:16" ht="13.8" thickBot="1" x14ac:dyDescent="0.25">
      <c r="B267" s="281"/>
      <c r="C267" s="482" t="s">
        <v>61</v>
      </c>
      <c r="D267" s="463">
        <v>1.6</v>
      </c>
      <c r="E267" s="463">
        <v>1.48</v>
      </c>
      <c r="F267" s="463">
        <v>1.41</v>
      </c>
      <c r="G267" s="463">
        <v>1.41</v>
      </c>
      <c r="H267" s="463">
        <v>1.49</v>
      </c>
      <c r="I267" s="463">
        <v>1.53</v>
      </c>
      <c r="J267" s="463">
        <v>1.58</v>
      </c>
      <c r="K267" s="463">
        <v>1.76</v>
      </c>
      <c r="L267" s="463">
        <v>1.52</v>
      </c>
      <c r="M267" s="463">
        <v>1.78</v>
      </c>
      <c r="N267" s="463">
        <v>1.6</v>
      </c>
      <c r="O267" s="463">
        <v>1.52</v>
      </c>
      <c r="P267" s="503">
        <f t="shared" si="97"/>
        <v>18.68</v>
      </c>
    </row>
    <row r="268" spans="2:16" ht="19.2" x14ac:dyDescent="0.2">
      <c r="B268" s="325" t="s">
        <v>130</v>
      </c>
      <c r="C268" s="485" t="s">
        <v>54</v>
      </c>
      <c r="D268" s="453">
        <v>0</v>
      </c>
      <c r="E268" s="453">
        <v>0</v>
      </c>
      <c r="F268" s="453">
        <v>0</v>
      </c>
      <c r="G268" s="452">
        <v>0</v>
      </c>
      <c r="H268" s="452">
        <v>0</v>
      </c>
      <c r="I268" s="452">
        <v>0</v>
      </c>
      <c r="J268" s="452">
        <v>0</v>
      </c>
      <c r="K268" s="452">
        <v>0</v>
      </c>
      <c r="L268" s="452">
        <v>0</v>
      </c>
      <c r="M268" s="452">
        <v>0</v>
      </c>
      <c r="N268" s="452">
        <v>0</v>
      </c>
      <c r="O268" s="452">
        <v>0</v>
      </c>
      <c r="P268" s="504">
        <f t="shared" ref="P268:P299" si="110">SUM(D268:O268)</f>
        <v>0</v>
      </c>
    </row>
    <row r="269" spans="2:16" x14ac:dyDescent="0.2">
      <c r="B269" s="281"/>
      <c r="C269" s="482" t="s">
        <v>55</v>
      </c>
      <c r="D269" s="453">
        <v>0</v>
      </c>
      <c r="E269" s="453">
        <v>0</v>
      </c>
      <c r="F269" s="453">
        <v>0</v>
      </c>
      <c r="G269" s="453">
        <v>2</v>
      </c>
      <c r="H269" s="453">
        <v>3</v>
      </c>
      <c r="I269" s="453">
        <v>1</v>
      </c>
      <c r="J269" s="453">
        <v>0</v>
      </c>
      <c r="K269" s="453">
        <v>6</v>
      </c>
      <c r="L269" s="453">
        <v>0</v>
      </c>
      <c r="M269" s="453">
        <v>3</v>
      </c>
      <c r="N269" s="453">
        <v>3</v>
      </c>
      <c r="O269" s="453">
        <v>3</v>
      </c>
      <c r="P269" s="489">
        <f t="shared" si="110"/>
        <v>21</v>
      </c>
    </row>
    <row r="270" spans="2:16" x14ac:dyDescent="0.2">
      <c r="B270" s="281"/>
      <c r="C270" s="482" t="s">
        <v>56</v>
      </c>
      <c r="D270" s="453">
        <v>0</v>
      </c>
      <c r="E270" s="453">
        <v>0</v>
      </c>
      <c r="F270" s="453">
        <v>0</v>
      </c>
      <c r="G270" s="453">
        <v>0</v>
      </c>
      <c r="H270" s="453">
        <v>0</v>
      </c>
      <c r="I270" s="453">
        <v>0</v>
      </c>
      <c r="J270" s="453">
        <v>0</v>
      </c>
      <c r="K270" s="453">
        <v>0</v>
      </c>
      <c r="L270" s="453">
        <v>0</v>
      </c>
      <c r="M270" s="453">
        <v>0</v>
      </c>
      <c r="N270" s="453">
        <v>0</v>
      </c>
      <c r="O270" s="453">
        <v>0</v>
      </c>
      <c r="P270" s="489">
        <f t="shared" si="110"/>
        <v>0</v>
      </c>
    </row>
    <row r="271" spans="2:16" x14ac:dyDescent="0.2">
      <c r="B271" s="281"/>
      <c r="C271" s="482" t="s">
        <v>57</v>
      </c>
      <c r="D271" s="453">
        <v>0</v>
      </c>
      <c r="E271" s="453">
        <v>0</v>
      </c>
      <c r="F271" s="453">
        <v>0</v>
      </c>
      <c r="G271" s="453">
        <v>0</v>
      </c>
      <c r="H271" s="453">
        <v>0</v>
      </c>
      <c r="I271" s="453">
        <v>0</v>
      </c>
      <c r="J271" s="453">
        <v>0</v>
      </c>
      <c r="K271" s="453">
        <v>0</v>
      </c>
      <c r="L271" s="453">
        <v>0</v>
      </c>
      <c r="M271" s="453">
        <v>0</v>
      </c>
      <c r="N271" s="453">
        <v>0</v>
      </c>
      <c r="O271" s="453">
        <v>0</v>
      </c>
      <c r="P271" s="489">
        <f t="shared" si="110"/>
        <v>0</v>
      </c>
    </row>
    <row r="272" spans="2:16" x14ac:dyDescent="0.2">
      <c r="B272" s="281"/>
      <c r="C272" s="482" t="s">
        <v>58</v>
      </c>
      <c r="D272" s="453">
        <v>4</v>
      </c>
      <c r="E272" s="453">
        <v>6</v>
      </c>
      <c r="F272" s="453">
        <v>2</v>
      </c>
      <c r="G272" s="453">
        <v>1</v>
      </c>
      <c r="H272" s="453">
        <v>1</v>
      </c>
      <c r="I272" s="453">
        <v>6</v>
      </c>
      <c r="J272" s="453">
        <v>4</v>
      </c>
      <c r="K272" s="453">
        <v>6</v>
      </c>
      <c r="L272" s="453">
        <v>7</v>
      </c>
      <c r="M272" s="453">
        <v>6</v>
      </c>
      <c r="N272" s="453">
        <v>0</v>
      </c>
      <c r="O272" s="453">
        <v>1</v>
      </c>
      <c r="P272" s="489">
        <f t="shared" si="110"/>
        <v>44</v>
      </c>
    </row>
    <row r="273" spans="2:16" x14ac:dyDescent="0.2">
      <c r="B273" s="281"/>
      <c r="C273" s="482" t="s">
        <v>59</v>
      </c>
      <c r="D273" s="453">
        <v>0</v>
      </c>
      <c r="E273" s="453">
        <v>0</v>
      </c>
      <c r="F273" s="453">
        <v>0</v>
      </c>
      <c r="G273" s="453">
        <v>0</v>
      </c>
      <c r="H273" s="453">
        <v>0</v>
      </c>
      <c r="I273" s="453">
        <v>0</v>
      </c>
      <c r="J273" s="453">
        <v>0</v>
      </c>
      <c r="K273" s="453">
        <v>0</v>
      </c>
      <c r="L273" s="453">
        <v>0</v>
      </c>
      <c r="M273" s="453">
        <v>0</v>
      </c>
      <c r="N273" s="453">
        <v>0</v>
      </c>
      <c r="O273" s="453">
        <v>0</v>
      </c>
      <c r="P273" s="489">
        <f t="shared" si="110"/>
        <v>0</v>
      </c>
    </row>
    <row r="274" spans="2:16" x14ac:dyDescent="0.2">
      <c r="B274" s="280"/>
      <c r="C274" s="486" t="s">
        <v>60</v>
      </c>
      <c r="D274" s="456">
        <f t="shared" ref="D274:J274" si="111">SUM(D268:D273)</f>
        <v>4</v>
      </c>
      <c r="E274" s="456">
        <f t="shared" si="111"/>
        <v>6</v>
      </c>
      <c r="F274" s="456">
        <f t="shared" si="111"/>
        <v>2</v>
      </c>
      <c r="G274" s="456">
        <f t="shared" si="111"/>
        <v>3</v>
      </c>
      <c r="H274" s="456">
        <f t="shared" si="111"/>
        <v>4</v>
      </c>
      <c r="I274" s="456">
        <f t="shared" si="111"/>
        <v>7</v>
      </c>
      <c r="J274" s="456">
        <f t="shared" si="111"/>
        <v>4</v>
      </c>
      <c r="K274" s="456">
        <v>12</v>
      </c>
      <c r="L274" s="456">
        <v>7</v>
      </c>
      <c r="M274" s="456">
        <v>9</v>
      </c>
      <c r="N274" s="456">
        <v>3</v>
      </c>
      <c r="O274" s="456">
        <v>4</v>
      </c>
      <c r="P274" s="505">
        <f t="shared" si="110"/>
        <v>65</v>
      </c>
    </row>
    <row r="275" spans="2:16" x14ac:dyDescent="0.2">
      <c r="B275" s="282"/>
      <c r="C275" s="486" t="s">
        <v>61</v>
      </c>
      <c r="D275" s="457">
        <v>167</v>
      </c>
      <c r="E275" s="457">
        <v>159</v>
      </c>
      <c r="F275" s="457">
        <v>128</v>
      </c>
      <c r="G275" s="457">
        <v>167</v>
      </c>
      <c r="H275" s="457">
        <v>232</v>
      </c>
      <c r="I275" s="457">
        <v>211</v>
      </c>
      <c r="J275" s="457">
        <v>146</v>
      </c>
      <c r="K275" s="457">
        <v>122</v>
      </c>
      <c r="L275" s="457">
        <v>89</v>
      </c>
      <c r="M275" s="457">
        <v>152</v>
      </c>
      <c r="N275" s="457">
        <v>180</v>
      </c>
      <c r="O275" s="457">
        <v>207</v>
      </c>
      <c r="P275" s="502">
        <f t="shared" si="110"/>
        <v>1960</v>
      </c>
    </row>
    <row r="276" spans="2:16" x14ac:dyDescent="0.2">
      <c r="B276" s="277" t="s">
        <v>266</v>
      </c>
      <c r="C276" s="487" t="s">
        <v>54</v>
      </c>
      <c r="D276" s="459">
        <f t="shared" ref="D276:J276" si="112">ROUND(D268/1,2)</f>
        <v>0</v>
      </c>
      <c r="E276" s="459">
        <f t="shared" si="112"/>
        <v>0</v>
      </c>
      <c r="F276" s="459">
        <f t="shared" si="112"/>
        <v>0</v>
      </c>
      <c r="G276" s="459">
        <f t="shared" si="112"/>
        <v>0</v>
      </c>
      <c r="H276" s="459">
        <f t="shared" si="112"/>
        <v>0</v>
      </c>
      <c r="I276" s="459">
        <f t="shared" si="112"/>
        <v>0</v>
      </c>
      <c r="J276" s="459">
        <f t="shared" si="112"/>
        <v>0</v>
      </c>
      <c r="K276" s="459">
        <v>0</v>
      </c>
      <c r="L276" s="459">
        <v>0</v>
      </c>
      <c r="M276" s="459">
        <v>0</v>
      </c>
      <c r="N276" s="459">
        <v>0</v>
      </c>
      <c r="O276" s="459">
        <v>0</v>
      </c>
      <c r="P276" s="506">
        <f t="shared" si="110"/>
        <v>0</v>
      </c>
    </row>
    <row r="277" spans="2:16" x14ac:dyDescent="0.2">
      <c r="B277" s="281"/>
      <c r="C277" s="482" t="s">
        <v>55</v>
      </c>
      <c r="D277" s="464">
        <f t="shared" ref="D277:J277" si="113">ROUND(D269/2,2)</f>
        <v>0</v>
      </c>
      <c r="E277" s="464">
        <f t="shared" si="113"/>
        <v>0</v>
      </c>
      <c r="F277" s="464">
        <f t="shared" si="113"/>
        <v>0</v>
      </c>
      <c r="G277" s="464">
        <f t="shared" si="113"/>
        <v>1</v>
      </c>
      <c r="H277" s="464">
        <f t="shared" si="113"/>
        <v>1.5</v>
      </c>
      <c r="I277" s="464">
        <f t="shared" si="113"/>
        <v>0.5</v>
      </c>
      <c r="J277" s="464">
        <f t="shared" si="113"/>
        <v>0</v>
      </c>
      <c r="K277" s="464">
        <v>3</v>
      </c>
      <c r="L277" s="464">
        <v>0</v>
      </c>
      <c r="M277" s="464">
        <v>1.5</v>
      </c>
      <c r="N277" s="464">
        <v>1.5</v>
      </c>
      <c r="O277" s="464">
        <v>1.5</v>
      </c>
      <c r="P277" s="506">
        <f t="shared" si="110"/>
        <v>10.5</v>
      </c>
    </row>
    <row r="278" spans="2:16" x14ac:dyDescent="0.2">
      <c r="B278" s="281"/>
      <c r="C278" s="482" t="s">
        <v>56</v>
      </c>
      <c r="D278" s="464">
        <f t="shared" ref="D278:J281" si="114">ROUND(D270/1,2)</f>
        <v>0</v>
      </c>
      <c r="E278" s="464">
        <f t="shared" si="114"/>
        <v>0</v>
      </c>
      <c r="F278" s="464">
        <f t="shared" si="114"/>
        <v>0</v>
      </c>
      <c r="G278" s="464">
        <f t="shared" si="114"/>
        <v>0</v>
      </c>
      <c r="H278" s="464">
        <f t="shared" si="114"/>
        <v>0</v>
      </c>
      <c r="I278" s="464">
        <f t="shared" si="114"/>
        <v>0</v>
      </c>
      <c r="J278" s="464">
        <f t="shared" si="114"/>
        <v>0</v>
      </c>
      <c r="K278" s="464">
        <v>0</v>
      </c>
      <c r="L278" s="464">
        <v>0</v>
      </c>
      <c r="M278" s="464">
        <v>0</v>
      </c>
      <c r="N278" s="464">
        <v>0</v>
      </c>
      <c r="O278" s="464">
        <v>0</v>
      </c>
      <c r="P278" s="506">
        <f t="shared" si="110"/>
        <v>0</v>
      </c>
    </row>
    <row r="279" spans="2:16" x14ac:dyDescent="0.2">
      <c r="B279" s="281"/>
      <c r="C279" s="482" t="s">
        <v>57</v>
      </c>
      <c r="D279" s="464">
        <f t="shared" si="114"/>
        <v>0</v>
      </c>
      <c r="E279" s="464">
        <f t="shared" si="114"/>
        <v>0</v>
      </c>
      <c r="F279" s="464">
        <f t="shared" si="114"/>
        <v>0</v>
      </c>
      <c r="G279" s="464">
        <f t="shared" si="114"/>
        <v>0</v>
      </c>
      <c r="H279" s="464">
        <f t="shared" si="114"/>
        <v>0</v>
      </c>
      <c r="I279" s="464">
        <f t="shared" si="114"/>
        <v>0</v>
      </c>
      <c r="J279" s="464">
        <f t="shared" si="114"/>
        <v>0</v>
      </c>
      <c r="K279" s="464">
        <v>0</v>
      </c>
      <c r="L279" s="464">
        <v>0</v>
      </c>
      <c r="M279" s="464">
        <v>0</v>
      </c>
      <c r="N279" s="464">
        <v>0</v>
      </c>
      <c r="O279" s="464">
        <v>0</v>
      </c>
      <c r="P279" s="506">
        <f t="shared" si="110"/>
        <v>0</v>
      </c>
    </row>
    <row r="280" spans="2:16" x14ac:dyDescent="0.2">
      <c r="B280" s="281"/>
      <c r="C280" s="482" t="s">
        <v>58</v>
      </c>
      <c r="D280" s="464">
        <f t="shared" si="114"/>
        <v>4</v>
      </c>
      <c r="E280" s="464">
        <f t="shared" si="114"/>
        <v>6</v>
      </c>
      <c r="F280" s="464">
        <f t="shared" si="114"/>
        <v>2</v>
      </c>
      <c r="G280" s="464">
        <f t="shared" si="114"/>
        <v>1</v>
      </c>
      <c r="H280" s="464">
        <f t="shared" si="114"/>
        <v>1</v>
      </c>
      <c r="I280" s="464">
        <f t="shared" si="114"/>
        <v>6</v>
      </c>
      <c r="J280" s="464">
        <f t="shared" si="114"/>
        <v>4</v>
      </c>
      <c r="K280" s="464">
        <v>6</v>
      </c>
      <c r="L280" s="464">
        <v>7</v>
      </c>
      <c r="M280" s="464">
        <v>6</v>
      </c>
      <c r="N280" s="464">
        <v>0</v>
      </c>
      <c r="O280" s="464">
        <v>1</v>
      </c>
      <c r="P280" s="506">
        <f t="shared" si="110"/>
        <v>44</v>
      </c>
    </row>
    <row r="281" spans="2:16" x14ac:dyDescent="0.2">
      <c r="B281" s="281"/>
      <c r="C281" s="482" t="s">
        <v>59</v>
      </c>
      <c r="D281" s="464">
        <f t="shared" si="114"/>
        <v>0</v>
      </c>
      <c r="E281" s="464">
        <f t="shared" si="114"/>
        <v>0</v>
      </c>
      <c r="F281" s="464">
        <f t="shared" si="114"/>
        <v>0</v>
      </c>
      <c r="G281" s="464">
        <f t="shared" si="114"/>
        <v>0</v>
      </c>
      <c r="H281" s="464">
        <f t="shared" si="114"/>
        <v>0</v>
      </c>
      <c r="I281" s="464">
        <f t="shared" si="114"/>
        <v>0</v>
      </c>
      <c r="J281" s="464">
        <f t="shared" si="114"/>
        <v>0</v>
      </c>
      <c r="K281" s="464">
        <v>0</v>
      </c>
      <c r="L281" s="464">
        <v>0</v>
      </c>
      <c r="M281" s="464">
        <v>0</v>
      </c>
      <c r="N281" s="464">
        <v>0</v>
      </c>
      <c r="O281" s="464">
        <v>0</v>
      </c>
      <c r="P281" s="506">
        <f t="shared" si="110"/>
        <v>0</v>
      </c>
    </row>
    <row r="282" spans="2:16" x14ac:dyDescent="0.2">
      <c r="B282" s="281"/>
      <c r="C282" s="482" t="s">
        <v>60</v>
      </c>
      <c r="D282" s="466">
        <f t="shared" ref="D282:J282" si="115">ROUND(D274/7,2)</f>
        <v>0.56999999999999995</v>
      </c>
      <c r="E282" s="466">
        <f t="shared" si="115"/>
        <v>0.86</v>
      </c>
      <c r="F282" s="466">
        <f t="shared" si="115"/>
        <v>0.28999999999999998</v>
      </c>
      <c r="G282" s="466">
        <f t="shared" si="115"/>
        <v>0.43</v>
      </c>
      <c r="H282" s="466">
        <f t="shared" si="115"/>
        <v>0.56999999999999995</v>
      </c>
      <c r="I282" s="466">
        <f t="shared" si="115"/>
        <v>1</v>
      </c>
      <c r="J282" s="466">
        <f t="shared" si="115"/>
        <v>0.56999999999999995</v>
      </c>
      <c r="K282" s="466">
        <v>1.7142857142857142</v>
      </c>
      <c r="L282" s="466">
        <v>1</v>
      </c>
      <c r="M282" s="466">
        <v>1.2857142857142858</v>
      </c>
      <c r="N282" s="466">
        <v>0.42857142857142855</v>
      </c>
      <c r="O282" s="466">
        <v>0.5714285714285714</v>
      </c>
      <c r="P282" s="507">
        <f t="shared" si="110"/>
        <v>9.2900000000000009</v>
      </c>
    </row>
    <row r="283" spans="2:16" ht="13.8" thickBot="1" x14ac:dyDescent="0.25">
      <c r="B283" s="283"/>
      <c r="C283" s="484" t="s">
        <v>61</v>
      </c>
      <c r="D283" s="463">
        <v>0.36</v>
      </c>
      <c r="E283" s="463">
        <v>0.34</v>
      </c>
      <c r="F283" s="463">
        <v>0.28000000000000003</v>
      </c>
      <c r="G283" s="463">
        <v>0.36</v>
      </c>
      <c r="H283" s="463">
        <v>0.5</v>
      </c>
      <c r="I283" s="463">
        <v>0.45</v>
      </c>
      <c r="J283" s="463">
        <v>0.31</v>
      </c>
      <c r="K283" s="463">
        <v>0.26</v>
      </c>
      <c r="L283" s="463">
        <v>0.19</v>
      </c>
      <c r="M283" s="463">
        <v>0.32</v>
      </c>
      <c r="N283" s="463">
        <v>0.38</v>
      </c>
      <c r="O283" s="463">
        <v>0.44</v>
      </c>
      <c r="P283" s="494">
        <f t="shared" si="110"/>
        <v>4.1900000000000004</v>
      </c>
    </row>
    <row r="284" spans="2:16" x14ac:dyDescent="0.2">
      <c r="B284" s="277" t="s">
        <v>106</v>
      </c>
      <c r="C284" s="482" t="s">
        <v>54</v>
      </c>
      <c r="D284" s="453">
        <v>0</v>
      </c>
      <c r="E284" s="453">
        <v>0</v>
      </c>
      <c r="F284" s="453">
        <v>0</v>
      </c>
      <c r="G284" s="452">
        <v>0</v>
      </c>
      <c r="H284" s="452">
        <v>0</v>
      </c>
      <c r="I284" s="452">
        <v>0</v>
      </c>
      <c r="J284" s="452">
        <v>0</v>
      </c>
      <c r="K284" s="452">
        <v>0</v>
      </c>
      <c r="L284" s="452">
        <v>0</v>
      </c>
      <c r="M284" s="452">
        <v>0</v>
      </c>
      <c r="N284" s="452">
        <v>1</v>
      </c>
      <c r="O284" s="452">
        <v>0</v>
      </c>
      <c r="P284" s="489">
        <f t="shared" si="110"/>
        <v>1</v>
      </c>
    </row>
    <row r="285" spans="2:16" x14ac:dyDescent="0.2">
      <c r="B285" s="279"/>
      <c r="C285" s="482" t="s">
        <v>55</v>
      </c>
      <c r="D285" s="453">
        <v>0</v>
      </c>
      <c r="E285" s="453">
        <v>0</v>
      </c>
      <c r="F285" s="453">
        <v>0</v>
      </c>
      <c r="G285" s="453">
        <v>0</v>
      </c>
      <c r="H285" s="453">
        <v>0</v>
      </c>
      <c r="I285" s="453">
        <v>0</v>
      </c>
      <c r="J285" s="453">
        <v>0</v>
      </c>
      <c r="K285" s="453">
        <v>0</v>
      </c>
      <c r="L285" s="453">
        <v>0</v>
      </c>
      <c r="M285" s="453">
        <v>0</v>
      </c>
      <c r="N285" s="453">
        <v>0</v>
      </c>
      <c r="O285" s="453">
        <v>0</v>
      </c>
      <c r="P285" s="489">
        <f t="shared" si="110"/>
        <v>0</v>
      </c>
    </row>
    <row r="286" spans="2:16" x14ac:dyDescent="0.2">
      <c r="B286" s="279"/>
      <c r="C286" s="482" t="s">
        <v>56</v>
      </c>
      <c r="D286" s="453">
        <v>0</v>
      </c>
      <c r="E286" s="453">
        <v>0</v>
      </c>
      <c r="F286" s="453">
        <v>0</v>
      </c>
      <c r="G286" s="453">
        <v>0</v>
      </c>
      <c r="H286" s="453">
        <v>0</v>
      </c>
      <c r="I286" s="453">
        <v>0</v>
      </c>
      <c r="J286" s="453">
        <v>0</v>
      </c>
      <c r="K286" s="453">
        <v>0</v>
      </c>
      <c r="L286" s="453">
        <v>0</v>
      </c>
      <c r="M286" s="453">
        <v>0</v>
      </c>
      <c r="N286" s="453">
        <v>0</v>
      </c>
      <c r="O286" s="453">
        <v>0</v>
      </c>
      <c r="P286" s="489">
        <f t="shared" si="110"/>
        <v>0</v>
      </c>
    </row>
    <row r="287" spans="2:16" x14ac:dyDescent="0.2">
      <c r="B287" s="279"/>
      <c r="C287" s="482" t="s">
        <v>57</v>
      </c>
      <c r="D287" s="453">
        <v>0</v>
      </c>
      <c r="E287" s="453">
        <v>0</v>
      </c>
      <c r="F287" s="453">
        <v>0</v>
      </c>
      <c r="G287" s="453">
        <v>1</v>
      </c>
      <c r="H287" s="453">
        <v>0</v>
      </c>
      <c r="I287" s="453">
        <v>0</v>
      </c>
      <c r="J287" s="453">
        <v>0</v>
      </c>
      <c r="K287" s="453">
        <v>0</v>
      </c>
      <c r="L287" s="453">
        <v>0</v>
      </c>
      <c r="M287" s="453">
        <v>0</v>
      </c>
      <c r="N287" s="453">
        <v>0</v>
      </c>
      <c r="O287" s="453">
        <v>0</v>
      </c>
      <c r="P287" s="489">
        <f t="shared" si="110"/>
        <v>1</v>
      </c>
    </row>
    <row r="288" spans="2:16" x14ac:dyDescent="0.2">
      <c r="B288" s="279"/>
      <c r="C288" s="482" t="s">
        <v>58</v>
      </c>
      <c r="D288" s="453">
        <v>0</v>
      </c>
      <c r="E288" s="453">
        <v>0</v>
      </c>
      <c r="F288" s="453">
        <v>0</v>
      </c>
      <c r="G288" s="453">
        <v>0</v>
      </c>
      <c r="H288" s="453">
        <v>0</v>
      </c>
      <c r="I288" s="453">
        <v>0</v>
      </c>
      <c r="J288" s="453">
        <v>0</v>
      </c>
      <c r="K288" s="453">
        <v>0</v>
      </c>
      <c r="L288" s="453">
        <v>0</v>
      </c>
      <c r="M288" s="453">
        <v>0</v>
      </c>
      <c r="N288" s="453">
        <v>0</v>
      </c>
      <c r="O288" s="453">
        <v>0</v>
      </c>
      <c r="P288" s="489">
        <f t="shared" si="110"/>
        <v>0</v>
      </c>
    </row>
    <row r="289" spans="2:16" x14ac:dyDescent="0.2">
      <c r="B289" s="279"/>
      <c r="C289" s="482" t="s">
        <v>59</v>
      </c>
      <c r="D289" s="453">
        <v>0</v>
      </c>
      <c r="E289" s="453">
        <v>0</v>
      </c>
      <c r="F289" s="453">
        <v>0</v>
      </c>
      <c r="G289" s="453">
        <v>0</v>
      </c>
      <c r="H289" s="453">
        <v>0</v>
      </c>
      <c r="I289" s="453">
        <v>0</v>
      </c>
      <c r="J289" s="453">
        <v>0</v>
      </c>
      <c r="K289" s="453">
        <v>0</v>
      </c>
      <c r="L289" s="453">
        <v>0</v>
      </c>
      <c r="M289" s="453">
        <v>0</v>
      </c>
      <c r="N289" s="453">
        <v>0</v>
      </c>
      <c r="O289" s="453">
        <v>0</v>
      </c>
      <c r="P289" s="489">
        <f t="shared" si="110"/>
        <v>0</v>
      </c>
    </row>
    <row r="290" spans="2:16" x14ac:dyDescent="0.2">
      <c r="B290" s="280"/>
      <c r="C290" s="486" t="s">
        <v>60</v>
      </c>
      <c r="D290" s="456">
        <f t="shared" ref="D290:J290" si="116">SUM(D284:D289)</f>
        <v>0</v>
      </c>
      <c r="E290" s="456">
        <f t="shared" si="116"/>
        <v>0</v>
      </c>
      <c r="F290" s="456">
        <f t="shared" si="116"/>
        <v>0</v>
      </c>
      <c r="G290" s="456">
        <f t="shared" si="116"/>
        <v>1</v>
      </c>
      <c r="H290" s="456">
        <f t="shared" si="116"/>
        <v>0</v>
      </c>
      <c r="I290" s="456">
        <f t="shared" si="116"/>
        <v>0</v>
      </c>
      <c r="J290" s="456">
        <f t="shared" si="116"/>
        <v>0</v>
      </c>
      <c r="K290" s="456">
        <v>0</v>
      </c>
      <c r="L290" s="456">
        <v>0</v>
      </c>
      <c r="M290" s="456">
        <v>0</v>
      </c>
      <c r="N290" s="456">
        <v>1</v>
      </c>
      <c r="O290" s="456">
        <v>0</v>
      </c>
      <c r="P290" s="505">
        <f t="shared" si="110"/>
        <v>2</v>
      </c>
    </row>
    <row r="291" spans="2:16" x14ac:dyDescent="0.2">
      <c r="B291" s="282"/>
      <c r="C291" s="486" t="s">
        <v>61</v>
      </c>
      <c r="D291" s="457">
        <v>6</v>
      </c>
      <c r="E291" s="457">
        <v>17</v>
      </c>
      <c r="F291" s="457">
        <v>9</v>
      </c>
      <c r="G291" s="457">
        <v>12</v>
      </c>
      <c r="H291" s="457">
        <v>12</v>
      </c>
      <c r="I291" s="457">
        <v>14</v>
      </c>
      <c r="J291" s="457">
        <v>15</v>
      </c>
      <c r="K291" s="457">
        <v>19</v>
      </c>
      <c r="L291" s="457">
        <v>15</v>
      </c>
      <c r="M291" s="457">
        <v>18</v>
      </c>
      <c r="N291" s="457">
        <v>14</v>
      </c>
      <c r="O291" s="457">
        <v>20</v>
      </c>
      <c r="P291" s="502">
        <f t="shared" si="110"/>
        <v>171</v>
      </c>
    </row>
    <row r="292" spans="2:16" x14ac:dyDescent="0.2">
      <c r="B292" s="277" t="s">
        <v>267</v>
      </c>
      <c r="C292" s="487" t="s">
        <v>54</v>
      </c>
      <c r="D292" s="459">
        <f t="shared" ref="D292:J292" si="117">ROUND(D284/1,2)</f>
        <v>0</v>
      </c>
      <c r="E292" s="459">
        <f t="shared" si="117"/>
        <v>0</v>
      </c>
      <c r="F292" s="459">
        <f t="shared" si="117"/>
        <v>0</v>
      </c>
      <c r="G292" s="459">
        <f t="shared" si="117"/>
        <v>0</v>
      </c>
      <c r="H292" s="459">
        <f t="shared" si="117"/>
        <v>0</v>
      </c>
      <c r="I292" s="459">
        <f t="shared" si="117"/>
        <v>0</v>
      </c>
      <c r="J292" s="459">
        <f t="shared" si="117"/>
        <v>0</v>
      </c>
      <c r="K292" s="459">
        <v>0</v>
      </c>
      <c r="L292" s="459">
        <v>0</v>
      </c>
      <c r="M292" s="459">
        <v>0</v>
      </c>
      <c r="N292" s="459">
        <v>1</v>
      </c>
      <c r="O292" s="459">
        <v>0</v>
      </c>
      <c r="P292" s="506">
        <f t="shared" si="110"/>
        <v>1</v>
      </c>
    </row>
    <row r="293" spans="2:16" x14ac:dyDescent="0.2">
      <c r="B293" s="281"/>
      <c r="C293" s="482" t="s">
        <v>55</v>
      </c>
      <c r="D293" s="464">
        <f t="shared" ref="D293:J293" si="118">ROUND(D285/2,2)</f>
        <v>0</v>
      </c>
      <c r="E293" s="464">
        <f t="shared" si="118"/>
        <v>0</v>
      </c>
      <c r="F293" s="464">
        <f t="shared" si="118"/>
        <v>0</v>
      </c>
      <c r="G293" s="464">
        <f t="shared" si="118"/>
        <v>0</v>
      </c>
      <c r="H293" s="464">
        <f t="shared" si="118"/>
        <v>0</v>
      </c>
      <c r="I293" s="464">
        <f t="shared" si="118"/>
        <v>0</v>
      </c>
      <c r="J293" s="464">
        <f t="shared" si="118"/>
        <v>0</v>
      </c>
      <c r="K293" s="464">
        <v>0</v>
      </c>
      <c r="L293" s="464">
        <v>0</v>
      </c>
      <c r="M293" s="464">
        <v>0</v>
      </c>
      <c r="N293" s="464">
        <v>0</v>
      </c>
      <c r="O293" s="464">
        <v>0</v>
      </c>
      <c r="P293" s="506">
        <f t="shared" si="110"/>
        <v>0</v>
      </c>
    </row>
    <row r="294" spans="2:16" x14ac:dyDescent="0.2">
      <c r="B294" s="281"/>
      <c r="C294" s="482" t="s">
        <v>56</v>
      </c>
      <c r="D294" s="464">
        <f t="shared" ref="D294:J297" si="119">ROUND(D286/1,2)</f>
        <v>0</v>
      </c>
      <c r="E294" s="464">
        <f t="shared" si="119"/>
        <v>0</v>
      </c>
      <c r="F294" s="464">
        <f t="shared" si="119"/>
        <v>0</v>
      </c>
      <c r="G294" s="464">
        <f t="shared" si="119"/>
        <v>0</v>
      </c>
      <c r="H294" s="464">
        <f t="shared" si="119"/>
        <v>0</v>
      </c>
      <c r="I294" s="464">
        <f t="shared" si="119"/>
        <v>0</v>
      </c>
      <c r="J294" s="464">
        <f t="shared" si="119"/>
        <v>0</v>
      </c>
      <c r="K294" s="464">
        <v>0</v>
      </c>
      <c r="L294" s="464">
        <v>0</v>
      </c>
      <c r="M294" s="464">
        <v>0</v>
      </c>
      <c r="N294" s="464">
        <v>0</v>
      </c>
      <c r="O294" s="464">
        <v>0</v>
      </c>
      <c r="P294" s="506">
        <f t="shared" si="110"/>
        <v>0</v>
      </c>
    </row>
    <row r="295" spans="2:16" x14ac:dyDescent="0.2">
      <c r="B295" s="281"/>
      <c r="C295" s="482" t="s">
        <v>57</v>
      </c>
      <c r="D295" s="464">
        <f t="shared" si="119"/>
        <v>0</v>
      </c>
      <c r="E295" s="464">
        <f t="shared" si="119"/>
        <v>0</v>
      </c>
      <c r="F295" s="464">
        <f t="shared" si="119"/>
        <v>0</v>
      </c>
      <c r="G295" s="464">
        <f t="shared" si="119"/>
        <v>1</v>
      </c>
      <c r="H295" s="464">
        <f t="shared" si="119"/>
        <v>0</v>
      </c>
      <c r="I295" s="464">
        <f t="shared" si="119"/>
        <v>0</v>
      </c>
      <c r="J295" s="464">
        <f t="shared" si="119"/>
        <v>0</v>
      </c>
      <c r="K295" s="464">
        <v>0</v>
      </c>
      <c r="L295" s="464">
        <v>0</v>
      </c>
      <c r="M295" s="464">
        <v>0</v>
      </c>
      <c r="N295" s="464">
        <v>0</v>
      </c>
      <c r="O295" s="464">
        <v>0</v>
      </c>
      <c r="P295" s="506">
        <f t="shared" si="110"/>
        <v>1</v>
      </c>
    </row>
    <row r="296" spans="2:16" x14ac:dyDescent="0.2">
      <c r="B296" s="281"/>
      <c r="C296" s="482" t="s">
        <v>58</v>
      </c>
      <c r="D296" s="464">
        <f t="shared" si="119"/>
        <v>0</v>
      </c>
      <c r="E296" s="464">
        <f t="shared" si="119"/>
        <v>0</v>
      </c>
      <c r="F296" s="464">
        <f t="shared" si="119"/>
        <v>0</v>
      </c>
      <c r="G296" s="464">
        <f t="shared" si="119"/>
        <v>0</v>
      </c>
      <c r="H296" s="464">
        <f t="shared" si="119"/>
        <v>0</v>
      </c>
      <c r="I296" s="464">
        <f t="shared" si="119"/>
        <v>0</v>
      </c>
      <c r="J296" s="464">
        <f t="shared" si="119"/>
        <v>0</v>
      </c>
      <c r="K296" s="464">
        <v>0</v>
      </c>
      <c r="L296" s="464">
        <v>0</v>
      </c>
      <c r="M296" s="464">
        <v>0</v>
      </c>
      <c r="N296" s="464">
        <v>0</v>
      </c>
      <c r="O296" s="464">
        <v>0</v>
      </c>
      <c r="P296" s="506">
        <f t="shared" si="110"/>
        <v>0</v>
      </c>
    </row>
    <row r="297" spans="2:16" x14ac:dyDescent="0.2">
      <c r="B297" s="281"/>
      <c r="C297" s="482" t="s">
        <v>59</v>
      </c>
      <c r="D297" s="464">
        <f t="shared" si="119"/>
        <v>0</v>
      </c>
      <c r="E297" s="464">
        <f t="shared" si="119"/>
        <v>0</v>
      </c>
      <c r="F297" s="464">
        <f t="shared" si="119"/>
        <v>0</v>
      </c>
      <c r="G297" s="464">
        <f t="shared" si="119"/>
        <v>0</v>
      </c>
      <c r="H297" s="464">
        <f t="shared" si="119"/>
        <v>0</v>
      </c>
      <c r="I297" s="464">
        <f t="shared" si="119"/>
        <v>0</v>
      </c>
      <c r="J297" s="464">
        <f t="shared" si="119"/>
        <v>0</v>
      </c>
      <c r="K297" s="464">
        <v>0</v>
      </c>
      <c r="L297" s="464">
        <v>0</v>
      </c>
      <c r="M297" s="464">
        <v>0</v>
      </c>
      <c r="N297" s="464">
        <v>0</v>
      </c>
      <c r="O297" s="464">
        <v>0</v>
      </c>
      <c r="P297" s="506">
        <f t="shared" si="110"/>
        <v>0</v>
      </c>
    </row>
    <row r="298" spans="2:16" x14ac:dyDescent="0.2">
      <c r="B298" s="281"/>
      <c r="C298" s="482" t="s">
        <v>60</v>
      </c>
      <c r="D298" s="466">
        <f t="shared" ref="D298:J298" si="120">ROUND(D290/7,2)</f>
        <v>0</v>
      </c>
      <c r="E298" s="466">
        <f t="shared" si="120"/>
        <v>0</v>
      </c>
      <c r="F298" s="466">
        <f t="shared" si="120"/>
        <v>0</v>
      </c>
      <c r="G298" s="466">
        <f t="shared" si="120"/>
        <v>0.14000000000000001</v>
      </c>
      <c r="H298" s="466">
        <f t="shared" si="120"/>
        <v>0</v>
      </c>
      <c r="I298" s="466">
        <f t="shared" si="120"/>
        <v>0</v>
      </c>
      <c r="J298" s="466">
        <f t="shared" si="120"/>
        <v>0</v>
      </c>
      <c r="K298" s="466">
        <v>0</v>
      </c>
      <c r="L298" s="466">
        <v>0</v>
      </c>
      <c r="M298" s="466">
        <v>0</v>
      </c>
      <c r="N298" s="466">
        <v>0.14285714285714285</v>
      </c>
      <c r="O298" s="466">
        <v>0</v>
      </c>
      <c r="P298" s="507">
        <f t="shared" si="110"/>
        <v>0.28285714285714286</v>
      </c>
    </row>
    <row r="299" spans="2:16" ht="13.8" thickBot="1" x14ac:dyDescent="0.25">
      <c r="B299" s="283"/>
      <c r="C299" s="484" t="s">
        <v>61</v>
      </c>
      <c r="D299" s="463">
        <v>0.01</v>
      </c>
      <c r="E299" s="463">
        <v>0.04</v>
      </c>
      <c r="F299" s="463">
        <v>0.02</v>
      </c>
      <c r="G299" s="463">
        <v>0.03</v>
      </c>
      <c r="H299" s="463">
        <v>0.03</v>
      </c>
      <c r="I299" s="463">
        <v>0.03</v>
      </c>
      <c r="J299" s="463">
        <v>0.03</v>
      </c>
      <c r="K299" s="463">
        <v>0.04</v>
      </c>
      <c r="L299" s="463">
        <v>0.03</v>
      </c>
      <c r="M299" s="463">
        <v>0.04</v>
      </c>
      <c r="N299" s="463">
        <v>0.03</v>
      </c>
      <c r="O299" s="463">
        <v>0.04</v>
      </c>
      <c r="P299" s="494">
        <f t="shared" si="110"/>
        <v>0.36999999999999994</v>
      </c>
    </row>
  </sheetData>
  <phoneticPr fontId="3"/>
  <conditionalFormatting sqref="E4:O9 E15:O20 E22:O51 E58:O58 D60:O67 E74:O74 D76:O83 D90:O90 D92:O99">
    <cfRule type="expression" dxfId="10" priority="2" stopIfTrue="1">
      <formula>ISERROR(D4)</formula>
    </cfRule>
  </conditionalFormatting>
  <conditionalFormatting sqref="F10:O14">
    <cfRule type="expression" dxfId="9" priority="1" stopIfTrue="1">
      <formula>ISERROR(F4)</formula>
    </cfRule>
  </conditionalFormatting>
  <pageMargins left="0.75" right="0.75" top="1" bottom="1" header="0.51200000000000001" footer="0.51200000000000001"/>
  <pageSetup paperSize="9" orientation="portrait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AJ213"/>
  <sheetViews>
    <sheetView zoomScale="70" zoomScaleNormal="70" workbookViewId="0">
      <selection activeCell="D43" sqref="D43"/>
    </sheetView>
  </sheetViews>
  <sheetFormatPr defaultRowHeight="13.2" x14ac:dyDescent="0.2"/>
  <cols>
    <col min="1" max="1" width="2.44140625" customWidth="1"/>
    <col min="2" max="2" width="9.6640625" customWidth="1"/>
    <col min="3" max="3" width="9.33203125" bestFit="1" customWidth="1"/>
    <col min="4" max="19" width="6.109375" customWidth="1"/>
    <col min="20" max="20" width="5.6640625" customWidth="1"/>
    <col min="21" max="21" width="7.33203125" customWidth="1"/>
    <col min="22" max="22" width="9.109375" customWidth="1"/>
    <col min="24" max="24" width="5.6640625" customWidth="1"/>
    <col min="25" max="25" width="8.77734375" customWidth="1"/>
    <col min="26" max="36" width="5.6640625" customWidth="1"/>
  </cols>
  <sheetData>
    <row r="1" spans="2:36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6" ht="19.8" thickBot="1" x14ac:dyDescent="0.3">
      <c r="B3" s="93" t="s">
        <v>362</v>
      </c>
      <c r="C3" s="510" t="s">
        <v>192</v>
      </c>
    </row>
    <row r="4" spans="2:36" ht="63.75" customHeight="1" thickBot="1" x14ac:dyDescent="0.25">
      <c r="B4" s="511" t="s">
        <v>203</v>
      </c>
      <c r="C4" s="512" t="s">
        <v>65</v>
      </c>
      <c r="D4" s="513" t="s">
        <v>40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41</v>
      </c>
      <c r="X4" s="511" t="s">
        <v>203</v>
      </c>
      <c r="Y4" s="512" t="s">
        <v>65</v>
      </c>
      <c r="Z4" s="513" t="s">
        <v>270</v>
      </c>
      <c r="AA4" s="514" t="s">
        <v>68</v>
      </c>
      <c r="AB4" s="514" t="s">
        <v>69</v>
      </c>
      <c r="AC4" s="514" t="s">
        <v>70</v>
      </c>
      <c r="AD4" s="514" t="s">
        <v>71</v>
      </c>
      <c r="AE4" s="514" t="s">
        <v>275</v>
      </c>
      <c r="AF4" s="514" t="s">
        <v>274</v>
      </c>
      <c r="AG4" s="514" t="s">
        <v>271</v>
      </c>
      <c r="AH4" s="514" t="s">
        <v>272</v>
      </c>
      <c r="AI4" s="514" t="s">
        <v>273</v>
      </c>
      <c r="AJ4" s="638" t="s">
        <v>349</v>
      </c>
    </row>
    <row r="5" spans="2:36" ht="14.4" x14ac:dyDescent="0.2">
      <c r="B5" s="516" t="s">
        <v>82</v>
      </c>
      <c r="C5" s="517">
        <f>SUM(D5:S5)</f>
        <v>18</v>
      </c>
      <c r="D5" s="518">
        <f>SUM(D39,D73)</f>
        <v>0</v>
      </c>
      <c r="E5" s="518">
        <f t="shared" ref="E5:S5" si="0">SUM(E39,E73)</f>
        <v>0</v>
      </c>
      <c r="F5" s="518">
        <f t="shared" si="0"/>
        <v>0</v>
      </c>
      <c r="G5" s="518">
        <f t="shared" si="0"/>
        <v>0</v>
      </c>
      <c r="H5" s="518">
        <f t="shared" si="0"/>
        <v>2</v>
      </c>
      <c r="I5" s="518">
        <f t="shared" si="0"/>
        <v>7</v>
      </c>
      <c r="J5" s="518">
        <f t="shared" si="0"/>
        <v>6</v>
      </c>
      <c r="K5" s="518">
        <f t="shared" si="0"/>
        <v>0</v>
      </c>
      <c r="L5" s="518">
        <f t="shared" si="0"/>
        <v>2</v>
      </c>
      <c r="M5" s="518">
        <f t="shared" si="0"/>
        <v>0</v>
      </c>
      <c r="N5" s="518">
        <f t="shared" si="0"/>
        <v>0</v>
      </c>
      <c r="O5" s="518">
        <f t="shared" si="0"/>
        <v>0</v>
      </c>
      <c r="P5" s="518">
        <f t="shared" si="0"/>
        <v>0</v>
      </c>
      <c r="Q5" s="518">
        <f t="shared" si="0"/>
        <v>0</v>
      </c>
      <c r="R5" s="518">
        <f t="shared" si="0"/>
        <v>0</v>
      </c>
      <c r="S5" s="519">
        <f t="shared" si="0"/>
        <v>1</v>
      </c>
      <c r="U5">
        <f>'保健所別（令和8年）'!D8</f>
        <v>18</v>
      </c>
      <c r="V5">
        <f t="shared" ref="V5:V17" si="1">C5-U5</f>
        <v>0</v>
      </c>
      <c r="X5" s="516" t="s">
        <v>82</v>
      </c>
      <c r="Y5" s="517">
        <f t="shared" ref="Y5:Y16" si="2">SUM(Z5:AJ5)</f>
        <v>18</v>
      </c>
      <c r="Z5" s="518">
        <f>SUM(D5:F5)</f>
        <v>0</v>
      </c>
      <c r="AA5" s="518">
        <f t="shared" ref="AA5:AF5" si="3">G5</f>
        <v>0</v>
      </c>
      <c r="AB5" s="518">
        <f t="shared" si="3"/>
        <v>2</v>
      </c>
      <c r="AC5" s="518">
        <f t="shared" si="3"/>
        <v>7</v>
      </c>
      <c r="AD5" s="518">
        <f t="shared" si="3"/>
        <v>6</v>
      </c>
      <c r="AE5" s="518">
        <f t="shared" si="3"/>
        <v>0</v>
      </c>
      <c r="AF5" s="518">
        <f t="shared" si="3"/>
        <v>2</v>
      </c>
      <c r="AG5" s="518">
        <f>SUM(M5:N5)</f>
        <v>0</v>
      </c>
      <c r="AH5" s="518">
        <f>SUM(O5:P5)</f>
        <v>0</v>
      </c>
      <c r="AI5" s="518">
        <f>SUM(Q5:R5)</f>
        <v>0</v>
      </c>
      <c r="AJ5" s="642">
        <f>S5</f>
        <v>1</v>
      </c>
    </row>
    <row r="6" spans="2:36" ht="14.4" x14ac:dyDescent="0.2">
      <c r="B6" s="520" t="s">
        <v>83</v>
      </c>
      <c r="C6" s="521">
        <f t="shared" ref="C6:C16" si="4">SUM(D6:S6)</f>
        <v>27</v>
      </c>
      <c r="D6" s="451">
        <f t="shared" ref="D6:S6" si="5">SUM(D40,D74)</f>
        <v>0</v>
      </c>
      <c r="E6" s="451">
        <f t="shared" si="5"/>
        <v>0</v>
      </c>
      <c r="F6" s="451">
        <f t="shared" si="5"/>
        <v>0</v>
      </c>
      <c r="G6" s="451">
        <f t="shared" si="5"/>
        <v>0</v>
      </c>
      <c r="H6" s="451">
        <f t="shared" si="5"/>
        <v>0</v>
      </c>
      <c r="I6" s="451">
        <f t="shared" si="5"/>
        <v>7</v>
      </c>
      <c r="J6" s="522">
        <f t="shared" si="5"/>
        <v>10</v>
      </c>
      <c r="K6" s="522">
        <f t="shared" si="5"/>
        <v>5</v>
      </c>
      <c r="L6" s="451">
        <f t="shared" si="5"/>
        <v>2</v>
      </c>
      <c r="M6" s="451">
        <f t="shared" si="5"/>
        <v>0</v>
      </c>
      <c r="N6" s="451">
        <f t="shared" si="5"/>
        <v>1</v>
      </c>
      <c r="O6" s="451">
        <f t="shared" si="5"/>
        <v>1</v>
      </c>
      <c r="P6" s="451">
        <f t="shared" si="5"/>
        <v>1</v>
      </c>
      <c r="Q6" s="451">
        <f t="shared" si="5"/>
        <v>0</v>
      </c>
      <c r="R6" s="451">
        <f t="shared" si="5"/>
        <v>0</v>
      </c>
      <c r="S6" s="95">
        <f t="shared" si="5"/>
        <v>0</v>
      </c>
      <c r="U6">
        <f>'保健所別（令和8年）'!E8</f>
        <v>27</v>
      </c>
      <c r="V6">
        <f t="shared" si="1"/>
        <v>0</v>
      </c>
      <c r="X6" s="520" t="s">
        <v>83</v>
      </c>
      <c r="Y6" s="521">
        <f t="shared" si="2"/>
        <v>27</v>
      </c>
      <c r="Z6" s="451">
        <f t="shared" ref="Z6:Z16" si="6">SUM(D6:F6)</f>
        <v>0</v>
      </c>
      <c r="AA6" s="451">
        <f t="shared" ref="AA6:AA16" si="7">G6</f>
        <v>0</v>
      </c>
      <c r="AB6" s="451">
        <f t="shared" ref="AB6:AB16" si="8">H6</f>
        <v>0</v>
      </c>
      <c r="AC6" s="451">
        <f t="shared" ref="AC6:AC16" si="9">I6</f>
        <v>7</v>
      </c>
      <c r="AD6" s="522">
        <f t="shared" ref="AD6:AD16" si="10">J6</f>
        <v>10</v>
      </c>
      <c r="AE6" s="522">
        <f t="shared" ref="AE6:AE16" si="11">K6</f>
        <v>5</v>
      </c>
      <c r="AF6" s="522">
        <f t="shared" ref="AF6:AF16" si="12">L6</f>
        <v>2</v>
      </c>
      <c r="AG6" s="451">
        <f t="shared" ref="AG6:AG16" si="13">SUM(M6:N6)</f>
        <v>1</v>
      </c>
      <c r="AH6" s="451">
        <f t="shared" ref="AH6:AH16" si="14">SUM(O6:P6)</f>
        <v>2</v>
      </c>
      <c r="AI6" s="451">
        <f t="shared" ref="AI6:AI16" si="15">SUM(Q6:R6)</f>
        <v>0</v>
      </c>
      <c r="AJ6" s="643">
        <f t="shared" ref="AJ6:AJ16" si="16">S6</f>
        <v>0</v>
      </c>
    </row>
    <row r="7" spans="2:36" ht="14.4" x14ac:dyDescent="0.2">
      <c r="B7" s="523" t="s">
        <v>84</v>
      </c>
      <c r="C7" s="524">
        <f t="shared" si="4"/>
        <v>43</v>
      </c>
      <c r="D7" s="525">
        <f t="shared" ref="D7:S7" si="17">SUM(D41,D75)</f>
        <v>0</v>
      </c>
      <c r="E7" s="525">
        <f t="shared" si="17"/>
        <v>1</v>
      </c>
      <c r="F7" s="525">
        <f t="shared" si="17"/>
        <v>0</v>
      </c>
      <c r="G7" s="525">
        <f t="shared" si="17"/>
        <v>0</v>
      </c>
      <c r="H7" s="525">
        <f t="shared" si="17"/>
        <v>2</v>
      </c>
      <c r="I7" s="525">
        <f t="shared" si="17"/>
        <v>7</v>
      </c>
      <c r="J7" s="525">
        <f t="shared" si="17"/>
        <v>19</v>
      </c>
      <c r="K7" s="525">
        <f t="shared" si="17"/>
        <v>6</v>
      </c>
      <c r="L7" s="525">
        <f t="shared" si="17"/>
        <v>5</v>
      </c>
      <c r="M7" s="525">
        <f t="shared" si="17"/>
        <v>3</v>
      </c>
      <c r="N7" s="525">
        <f t="shared" si="17"/>
        <v>0</v>
      </c>
      <c r="O7" s="525">
        <f t="shared" si="17"/>
        <v>0</v>
      </c>
      <c r="P7" s="525">
        <f t="shared" si="17"/>
        <v>0</v>
      </c>
      <c r="Q7" s="525">
        <f t="shared" si="17"/>
        <v>0</v>
      </c>
      <c r="R7" s="525">
        <f t="shared" si="17"/>
        <v>0</v>
      </c>
      <c r="S7" s="526">
        <f t="shared" si="17"/>
        <v>0</v>
      </c>
      <c r="U7">
        <f>'保健所別（令和8年）'!F8</f>
        <v>43</v>
      </c>
      <c r="V7">
        <f t="shared" si="1"/>
        <v>0</v>
      </c>
      <c r="X7" s="523" t="s">
        <v>84</v>
      </c>
      <c r="Y7" s="524">
        <f t="shared" si="2"/>
        <v>43</v>
      </c>
      <c r="Z7" s="525">
        <f t="shared" si="6"/>
        <v>1</v>
      </c>
      <c r="AA7" s="525">
        <f t="shared" si="7"/>
        <v>0</v>
      </c>
      <c r="AB7" s="525">
        <f t="shared" si="8"/>
        <v>2</v>
      </c>
      <c r="AC7" s="525">
        <f t="shared" si="9"/>
        <v>7</v>
      </c>
      <c r="AD7" s="525">
        <f t="shared" si="10"/>
        <v>19</v>
      </c>
      <c r="AE7" s="525">
        <f t="shared" si="11"/>
        <v>6</v>
      </c>
      <c r="AF7" s="525">
        <f t="shared" si="12"/>
        <v>5</v>
      </c>
      <c r="AG7" s="525">
        <f t="shared" si="13"/>
        <v>3</v>
      </c>
      <c r="AH7" s="525">
        <f t="shared" si="14"/>
        <v>0</v>
      </c>
      <c r="AI7" s="525">
        <f t="shared" si="15"/>
        <v>0</v>
      </c>
      <c r="AJ7" s="644">
        <f t="shared" si="16"/>
        <v>0</v>
      </c>
    </row>
    <row r="8" spans="2:36" ht="14.4" x14ac:dyDescent="0.2">
      <c r="B8" s="527" t="s">
        <v>85</v>
      </c>
      <c r="C8" s="528">
        <f t="shared" si="4"/>
        <v>24</v>
      </c>
      <c r="D8" s="103">
        <f t="shared" ref="D8:S8" si="18">SUM(D42,D76)</f>
        <v>0</v>
      </c>
      <c r="E8" s="103">
        <f t="shared" si="18"/>
        <v>0</v>
      </c>
      <c r="F8" s="103">
        <f t="shared" si="18"/>
        <v>0</v>
      </c>
      <c r="G8" s="103">
        <f t="shared" si="18"/>
        <v>0</v>
      </c>
      <c r="H8" s="103">
        <f t="shared" si="18"/>
        <v>2</v>
      </c>
      <c r="I8" s="103">
        <f t="shared" si="18"/>
        <v>8</v>
      </c>
      <c r="J8" s="103">
        <f t="shared" si="18"/>
        <v>3</v>
      </c>
      <c r="K8" s="103">
        <f t="shared" si="18"/>
        <v>7</v>
      </c>
      <c r="L8" s="103">
        <f t="shared" si="18"/>
        <v>2</v>
      </c>
      <c r="M8" s="103">
        <f t="shared" si="18"/>
        <v>1</v>
      </c>
      <c r="N8" s="103">
        <f t="shared" si="18"/>
        <v>0</v>
      </c>
      <c r="O8" s="103">
        <f t="shared" si="18"/>
        <v>0</v>
      </c>
      <c r="P8" s="103">
        <f t="shared" si="18"/>
        <v>1</v>
      </c>
      <c r="Q8" s="103">
        <f t="shared" si="18"/>
        <v>0</v>
      </c>
      <c r="R8" s="103">
        <f t="shared" si="18"/>
        <v>0</v>
      </c>
      <c r="S8" s="96">
        <f t="shared" si="18"/>
        <v>0</v>
      </c>
      <c r="U8">
        <f>'保健所別（令和8年）'!G8</f>
        <v>24</v>
      </c>
      <c r="V8">
        <f t="shared" si="1"/>
        <v>0</v>
      </c>
      <c r="X8" s="527" t="s">
        <v>85</v>
      </c>
      <c r="Y8" s="528">
        <f t="shared" si="2"/>
        <v>24</v>
      </c>
      <c r="Z8" s="103">
        <f t="shared" si="6"/>
        <v>0</v>
      </c>
      <c r="AA8" s="103">
        <f t="shared" si="7"/>
        <v>0</v>
      </c>
      <c r="AB8" s="103">
        <f t="shared" si="8"/>
        <v>2</v>
      </c>
      <c r="AC8" s="103">
        <f t="shared" si="9"/>
        <v>8</v>
      </c>
      <c r="AD8" s="103">
        <f t="shared" si="10"/>
        <v>3</v>
      </c>
      <c r="AE8" s="103">
        <f t="shared" si="11"/>
        <v>7</v>
      </c>
      <c r="AF8" s="103">
        <f t="shared" si="12"/>
        <v>2</v>
      </c>
      <c r="AG8" s="103">
        <f t="shared" si="13"/>
        <v>1</v>
      </c>
      <c r="AH8" s="103">
        <f t="shared" si="14"/>
        <v>1</v>
      </c>
      <c r="AI8" s="103">
        <f t="shared" si="15"/>
        <v>0</v>
      </c>
      <c r="AJ8" s="645">
        <f t="shared" si="16"/>
        <v>0</v>
      </c>
    </row>
    <row r="9" spans="2:36" ht="14.4" x14ac:dyDescent="0.2">
      <c r="B9" s="520" t="s">
        <v>86</v>
      </c>
      <c r="C9" s="529">
        <f t="shared" si="4"/>
        <v>31</v>
      </c>
      <c r="D9" s="451">
        <f>SUM(D43,D77)</f>
        <v>0</v>
      </c>
      <c r="E9" s="451">
        <f t="shared" ref="E9:S9" si="19">SUM(E43,E77)</f>
        <v>0</v>
      </c>
      <c r="F9" s="451">
        <f t="shared" si="19"/>
        <v>0</v>
      </c>
      <c r="G9" s="451">
        <f t="shared" si="19"/>
        <v>0</v>
      </c>
      <c r="H9" s="451">
        <f t="shared" si="19"/>
        <v>3</v>
      </c>
      <c r="I9" s="451">
        <f t="shared" si="19"/>
        <v>10</v>
      </c>
      <c r="J9" s="522">
        <f t="shared" si="19"/>
        <v>9</v>
      </c>
      <c r="K9" s="522">
        <f t="shared" si="19"/>
        <v>8</v>
      </c>
      <c r="L9" s="451">
        <f t="shared" si="19"/>
        <v>0</v>
      </c>
      <c r="M9" s="451">
        <f t="shared" si="19"/>
        <v>0</v>
      </c>
      <c r="N9" s="451">
        <f t="shared" si="19"/>
        <v>1</v>
      </c>
      <c r="O9" s="451">
        <f t="shared" si="19"/>
        <v>0</v>
      </c>
      <c r="P9" s="451">
        <f t="shared" si="19"/>
        <v>0</v>
      </c>
      <c r="Q9" s="451">
        <f t="shared" si="19"/>
        <v>0</v>
      </c>
      <c r="R9" s="451">
        <f t="shared" si="19"/>
        <v>0</v>
      </c>
      <c r="S9" s="95">
        <f t="shared" si="19"/>
        <v>0</v>
      </c>
      <c r="U9">
        <f>'保健所別（令和8年）'!H8</f>
        <v>31</v>
      </c>
      <c r="V9">
        <f t="shared" si="1"/>
        <v>0</v>
      </c>
      <c r="X9" s="520" t="s">
        <v>86</v>
      </c>
      <c r="Y9" s="529">
        <f t="shared" si="2"/>
        <v>31</v>
      </c>
      <c r="Z9" s="451">
        <f>SUM(D9:F9)</f>
        <v>0</v>
      </c>
      <c r="AA9" s="451">
        <f t="shared" si="7"/>
        <v>0</v>
      </c>
      <c r="AB9" s="451">
        <f t="shared" si="8"/>
        <v>3</v>
      </c>
      <c r="AC9" s="451">
        <f t="shared" si="9"/>
        <v>10</v>
      </c>
      <c r="AD9" s="522">
        <f t="shared" si="10"/>
        <v>9</v>
      </c>
      <c r="AE9" s="522">
        <f t="shared" si="11"/>
        <v>8</v>
      </c>
      <c r="AF9" s="522">
        <f t="shared" si="12"/>
        <v>0</v>
      </c>
      <c r="AG9" s="451">
        <f t="shared" si="13"/>
        <v>1</v>
      </c>
      <c r="AH9" s="451">
        <f t="shared" si="14"/>
        <v>0</v>
      </c>
      <c r="AI9" s="451">
        <f t="shared" si="15"/>
        <v>0</v>
      </c>
      <c r="AJ9" s="643">
        <f t="shared" si="16"/>
        <v>0</v>
      </c>
    </row>
    <row r="10" spans="2:36" ht="14.4" x14ac:dyDescent="0.2">
      <c r="B10" s="527" t="s">
        <v>87</v>
      </c>
      <c r="C10" s="530">
        <f t="shared" si="4"/>
        <v>28</v>
      </c>
      <c r="D10" s="531">
        <f t="shared" ref="D10:S10" si="20">SUM(D44,D78)</f>
        <v>0</v>
      </c>
      <c r="E10" s="531">
        <f t="shared" si="20"/>
        <v>0</v>
      </c>
      <c r="F10" s="531">
        <f t="shared" si="20"/>
        <v>0</v>
      </c>
      <c r="G10" s="531">
        <f t="shared" si="20"/>
        <v>0</v>
      </c>
      <c r="H10" s="531">
        <f t="shared" si="20"/>
        <v>3</v>
      </c>
      <c r="I10" s="531">
        <f t="shared" si="20"/>
        <v>9</v>
      </c>
      <c r="J10" s="531">
        <f t="shared" si="20"/>
        <v>9</v>
      </c>
      <c r="K10" s="531">
        <f t="shared" si="20"/>
        <v>3</v>
      </c>
      <c r="L10" s="531">
        <f t="shared" si="20"/>
        <v>3</v>
      </c>
      <c r="M10" s="531">
        <f t="shared" si="20"/>
        <v>1</v>
      </c>
      <c r="N10" s="531">
        <f t="shared" si="20"/>
        <v>0</v>
      </c>
      <c r="O10" s="103">
        <f t="shared" si="20"/>
        <v>0</v>
      </c>
      <c r="P10" s="531">
        <f t="shared" si="20"/>
        <v>0</v>
      </c>
      <c r="Q10" s="531">
        <f t="shared" si="20"/>
        <v>0</v>
      </c>
      <c r="R10" s="531">
        <f t="shared" si="20"/>
        <v>0</v>
      </c>
      <c r="S10" s="532">
        <f t="shared" si="20"/>
        <v>0</v>
      </c>
      <c r="U10" s="531">
        <f>'保健所別（令和8年）'!I8</f>
        <v>28</v>
      </c>
      <c r="V10">
        <f t="shared" si="1"/>
        <v>0</v>
      </c>
      <c r="X10" s="527" t="s">
        <v>87</v>
      </c>
      <c r="Y10" s="530">
        <f t="shared" si="2"/>
        <v>28</v>
      </c>
      <c r="Z10" s="531">
        <f t="shared" si="6"/>
        <v>0</v>
      </c>
      <c r="AA10" s="531">
        <f t="shared" si="7"/>
        <v>0</v>
      </c>
      <c r="AB10" s="531">
        <f t="shared" si="8"/>
        <v>3</v>
      </c>
      <c r="AC10" s="531">
        <f t="shared" si="9"/>
        <v>9</v>
      </c>
      <c r="AD10" s="531">
        <f t="shared" si="10"/>
        <v>9</v>
      </c>
      <c r="AE10" s="531">
        <f t="shared" si="11"/>
        <v>3</v>
      </c>
      <c r="AF10" s="531">
        <f t="shared" si="12"/>
        <v>3</v>
      </c>
      <c r="AG10" s="531">
        <f t="shared" si="13"/>
        <v>1</v>
      </c>
      <c r="AH10" s="531">
        <f t="shared" si="14"/>
        <v>0</v>
      </c>
      <c r="AI10" s="531">
        <f t="shared" si="15"/>
        <v>0</v>
      </c>
      <c r="AJ10" s="645">
        <f t="shared" si="16"/>
        <v>0</v>
      </c>
    </row>
    <row r="11" spans="2:36" ht="14.4" x14ac:dyDescent="0.2">
      <c r="B11" s="520" t="s">
        <v>88</v>
      </c>
      <c r="C11" s="521">
        <f t="shared" si="4"/>
        <v>39</v>
      </c>
      <c r="D11" s="451">
        <f t="shared" ref="D11:S11" si="21">SUM(D45,D79)</f>
        <v>0</v>
      </c>
      <c r="E11" s="451">
        <f t="shared" si="21"/>
        <v>0</v>
      </c>
      <c r="F11" s="451">
        <f t="shared" si="21"/>
        <v>0</v>
      </c>
      <c r="G11" s="451">
        <f t="shared" si="21"/>
        <v>0</v>
      </c>
      <c r="H11" s="451">
        <f t="shared" si="21"/>
        <v>3</v>
      </c>
      <c r="I11" s="451">
        <f t="shared" si="21"/>
        <v>22</v>
      </c>
      <c r="J11" s="451">
        <f t="shared" si="21"/>
        <v>6</v>
      </c>
      <c r="K11" s="451">
        <f t="shared" si="21"/>
        <v>3</v>
      </c>
      <c r="L11" s="451">
        <f t="shared" si="21"/>
        <v>1</v>
      </c>
      <c r="M11" s="451">
        <f t="shared" si="21"/>
        <v>0</v>
      </c>
      <c r="N11" s="451">
        <f t="shared" si="21"/>
        <v>2</v>
      </c>
      <c r="O11" s="451">
        <f t="shared" si="21"/>
        <v>1</v>
      </c>
      <c r="P11" s="451">
        <f t="shared" si="21"/>
        <v>1</v>
      </c>
      <c r="Q11" s="451">
        <f t="shared" si="21"/>
        <v>0</v>
      </c>
      <c r="R11" s="451">
        <f t="shared" si="21"/>
        <v>0</v>
      </c>
      <c r="S11" s="95">
        <f t="shared" si="21"/>
        <v>0</v>
      </c>
      <c r="U11">
        <f>'保健所別（令和8年）'!J8</f>
        <v>39</v>
      </c>
      <c r="V11">
        <f t="shared" si="1"/>
        <v>0</v>
      </c>
      <c r="X11" s="520" t="s">
        <v>88</v>
      </c>
      <c r="Y11" s="521">
        <f t="shared" si="2"/>
        <v>39</v>
      </c>
      <c r="Z11" s="451">
        <f t="shared" si="6"/>
        <v>0</v>
      </c>
      <c r="AA11" s="451">
        <f t="shared" si="7"/>
        <v>0</v>
      </c>
      <c r="AB11" s="451">
        <f t="shared" si="8"/>
        <v>3</v>
      </c>
      <c r="AC11" s="451">
        <f t="shared" si="9"/>
        <v>22</v>
      </c>
      <c r="AD11" s="451">
        <f t="shared" si="10"/>
        <v>6</v>
      </c>
      <c r="AE11" s="451">
        <f t="shared" si="11"/>
        <v>3</v>
      </c>
      <c r="AF11" s="451">
        <f t="shared" si="12"/>
        <v>1</v>
      </c>
      <c r="AG11" s="451">
        <f t="shared" si="13"/>
        <v>2</v>
      </c>
      <c r="AH11" s="451">
        <f t="shared" si="14"/>
        <v>2</v>
      </c>
      <c r="AI11" s="451">
        <f t="shared" si="15"/>
        <v>0</v>
      </c>
      <c r="AJ11" s="643">
        <f t="shared" si="16"/>
        <v>0</v>
      </c>
    </row>
    <row r="12" spans="2:36" ht="14.4" x14ac:dyDescent="0.2">
      <c r="B12" s="527" t="s">
        <v>89</v>
      </c>
      <c r="C12" s="528">
        <f t="shared" si="4"/>
        <v>18</v>
      </c>
      <c r="D12" s="103">
        <f t="shared" ref="D12:S12" si="22">SUM(D46,D80)</f>
        <v>0</v>
      </c>
      <c r="E12" s="103">
        <f t="shared" si="22"/>
        <v>0</v>
      </c>
      <c r="F12" s="103">
        <f t="shared" si="22"/>
        <v>0</v>
      </c>
      <c r="G12" s="103">
        <f t="shared" si="22"/>
        <v>0</v>
      </c>
      <c r="H12" s="103">
        <f t="shared" si="22"/>
        <v>1</v>
      </c>
      <c r="I12" s="103">
        <f t="shared" si="22"/>
        <v>7</v>
      </c>
      <c r="J12" s="103">
        <f t="shared" si="22"/>
        <v>4</v>
      </c>
      <c r="K12" s="103">
        <f t="shared" si="22"/>
        <v>4</v>
      </c>
      <c r="L12" s="103">
        <f t="shared" si="22"/>
        <v>2</v>
      </c>
      <c r="M12" s="103">
        <f t="shared" si="22"/>
        <v>0</v>
      </c>
      <c r="N12" s="103">
        <f t="shared" si="22"/>
        <v>0</v>
      </c>
      <c r="O12" s="103">
        <f t="shared" si="22"/>
        <v>0</v>
      </c>
      <c r="P12" s="103">
        <f t="shared" si="22"/>
        <v>0</v>
      </c>
      <c r="Q12" s="103">
        <f t="shared" si="22"/>
        <v>0</v>
      </c>
      <c r="R12" s="103">
        <f t="shared" si="22"/>
        <v>0</v>
      </c>
      <c r="S12" s="96">
        <f t="shared" si="22"/>
        <v>0</v>
      </c>
      <c r="U12">
        <f>'保健所別（令和8年）'!K8</f>
        <v>18</v>
      </c>
      <c r="V12">
        <f t="shared" si="1"/>
        <v>0</v>
      </c>
      <c r="X12" s="527" t="s">
        <v>89</v>
      </c>
      <c r="Y12" s="528">
        <f t="shared" si="2"/>
        <v>18</v>
      </c>
      <c r="Z12" s="103">
        <f t="shared" si="6"/>
        <v>0</v>
      </c>
      <c r="AA12" s="103">
        <f t="shared" si="7"/>
        <v>0</v>
      </c>
      <c r="AB12" s="103">
        <f t="shared" si="8"/>
        <v>1</v>
      </c>
      <c r="AC12" s="103">
        <f t="shared" si="9"/>
        <v>7</v>
      </c>
      <c r="AD12" s="103">
        <f>J12</f>
        <v>4</v>
      </c>
      <c r="AE12" s="103">
        <f t="shared" si="11"/>
        <v>4</v>
      </c>
      <c r="AF12" s="103">
        <f t="shared" si="12"/>
        <v>2</v>
      </c>
      <c r="AG12" s="103">
        <f t="shared" si="13"/>
        <v>0</v>
      </c>
      <c r="AH12" s="103">
        <f t="shared" si="14"/>
        <v>0</v>
      </c>
      <c r="AI12" s="103">
        <f t="shared" si="15"/>
        <v>0</v>
      </c>
      <c r="AJ12" s="645">
        <f t="shared" si="16"/>
        <v>0</v>
      </c>
    </row>
    <row r="13" spans="2:36" ht="14.4" x14ac:dyDescent="0.2">
      <c r="B13" s="520" t="s">
        <v>90</v>
      </c>
      <c r="C13" s="521">
        <f t="shared" si="4"/>
        <v>0</v>
      </c>
      <c r="D13" s="451">
        <f t="shared" ref="D13:S13" si="23">SUM(D47,D81)</f>
        <v>0</v>
      </c>
      <c r="E13" s="451">
        <f t="shared" si="23"/>
        <v>0</v>
      </c>
      <c r="F13" s="451">
        <f t="shared" si="23"/>
        <v>0</v>
      </c>
      <c r="G13" s="522">
        <f t="shared" si="23"/>
        <v>0</v>
      </c>
      <c r="H13" s="522">
        <f t="shared" si="23"/>
        <v>0</v>
      </c>
      <c r="I13" s="522">
        <f t="shared" si="23"/>
        <v>0</v>
      </c>
      <c r="J13" s="451">
        <f t="shared" si="23"/>
        <v>0</v>
      </c>
      <c r="K13" s="451">
        <f t="shared" si="23"/>
        <v>0</v>
      </c>
      <c r="L13" s="451">
        <f t="shared" si="23"/>
        <v>0</v>
      </c>
      <c r="M13" s="451">
        <f t="shared" si="23"/>
        <v>0</v>
      </c>
      <c r="N13" s="451">
        <f t="shared" si="23"/>
        <v>0</v>
      </c>
      <c r="O13" s="533">
        <f t="shared" si="23"/>
        <v>0</v>
      </c>
      <c r="P13" s="451">
        <f t="shared" si="23"/>
        <v>0</v>
      </c>
      <c r="Q13" s="451">
        <f t="shared" si="23"/>
        <v>0</v>
      </c>
      <c r="R13" s="451">
        <f t="shared" si="23"/>
        <v>0</v>
      </c>
      <c r="S13" s="95">
        <f t="shared" si="23"/>
        <v>0</v>
      </c>
      <c r="U13">
        <f>'保健所別（令和8年）'!L8</f>
        <v>0</v>
      </c>
      <c r="V13">
        <f t="shared" si="1"/>
        <v>0</v>
      </c>
      <c r="X13" s="520" t="s">
        <v>90</v>
      </c>
      <c r="Y13" s="521">
        <f t="shared" si="2"/>
        <v>0</v>
      </c>
      <c r="Z13" s="451">
        <f t="shared" si="6"/>
        <v>0</v>
      </c>
      <c r="AA13" s="522">
        <f t="shared" si="7"/>
        <v>0</v>
      </c>
      <c r="AB13" s="522">
        <f t="shared" si="8"/>
        <v>0</v>
      </c>
      <c r="AC13" s="522">
        <f t="shared" si="9"/>
        <v>0</v>
      </c>
      <c r="AD13" s="451">
        <f t="shared" si="10"/>
        <v>0</v>
      </c>
      <c r="AE13" s="451">
        <f t="shared" si="11"/>
        <v>0</v>
      </c>
      <c r="AF13" s="451">
        <f t="shared" si="12"/>
        <v>0</v>
      </c>
      <c r="AG13" s="451">
        <f t="shared" si="13"/>
        <v>0</v>
      </c>
      <c r="AH13" s="451">
        <f t="shared" si="14"/>
        <v>0</v>
      </c>
      <c r="AI13" s="451">
        <f t="shared" si="15"/>
        <v>0</v>
      </c>
      <c r="AJ13" s="646">
        <f t="shared" si="16"/>
        <v>0</v>
      </c>
    </row>
    <row r="14" spans="2:36" ht="14.4" x14ac:dyDescent="0.2">
      <c r="B14" s="527" t="s">
        <v>91</v>
      </c>
      <c r="C14" s="528">
        <f t="shared" si="4"/>
        <v>0</v>
      </c>
      <c r="D14" s="103">
        <f t="shared" ref="D14:S14" si="24">SUM(D48,D82)</f>
        <v>0</v>
      </c>
      <c r="E14" s="103">
        <f t="shared" si="24"/>
        <v>0</v>
      </c>
      <c r="F14" s="103">
        <f t="shared" si="24"/>
        <v>0</v>
      </c>
      <c r="G14" s="104">
        <f t="shared" si="24"/>
        <v>0</v>
      </c>
      <c r="H14" s="104">
        <f t="shared" si="24"/>
        <v>0</v>
      </c>
      <c r="I14" s="104">
        <f t="shared" si="24"/>
        <v>0</v>
      </c>
      <c r="J14" s="103">
        <f t="shared" si="24"/>
        <v>0</v>
      </c>
      <c r="K14" s="103">
        <f t="shared" si="24"/>
        <v>0</v>
      </c>
      <c r="L14" s="103">
        <f t="shared" si="24"/>
        <v>0</v>
      </c>
      <c r="M14" s="103">
        <f t="shared" si="24"/>
        <v>0</v>
      </c>
      <c r="N14" s="103">
        <f t="shared" si="24"/>
        <v>0</v>
      </c>
      <c r="O14" s="531">
        <f t="shared" si="24"/>
        <v>0</v>
      </c>
      <c r="P14" s="103">
        <f t="shared" si="24"/>
        <v>0</v>
      </c>
      <c r="Q14" s="103">
        <f t="shared" si="24"/>
        <v>0</v>
      </c>
      <c r="R14" s="103">
        <f t="shared" si="24"/>
        <v>0</v>
      </c>
      <c r="S14" s="96">
        <f t="shared" si="24"/>
        <v>0</v>
      </c>
      <c r="U14">
        <f>'保健所別（令和8年）'!M8</f>
        <v>0</v>
      </c>
      <c r="V14">
        <f t="shared" si="1"/>
        <v>0</v>
      </c>
      <c r="X14" s="527" t="s">
        <v>91</v>
      </c>
      <c r="Y14" s="528">
        <f t="shared" si="2"/>
        <v>0</v>
      </c>
      <c r="Z14" s="103">
        <f t="shared" si="6"/>
        <v>0</v>
      </c>
      <c r="AA14" s="104">
        <f t="shared" si="7"/>
        <v>0</v>
      </c>
      <c r="AB14" s="104">
        <f t="shared" si="8"/>
        <v>0</v>
      </c>
      <c r="AC14" s="104">
        <f t="shared" si="9"/>
        <v>0</v>
      </c>
      <c r="AD14" s="103">
        <f t="shared" si="10"/>
        <v>0</v>
      </c>
      <c r="AE14" s="103">
        <f t="shared" si="11"/>
        <v>0</v>
      </c>
      <c r="AF14" s="103">
        <f t="shared" si="12"/>
        <v>0</v>
      </c>
      <c r="AG14" s="103">
        <f t="shared" si="13"/>
        <v>0</v>
      </c>
      <c r="AH14" s="103">
        <f t="shared" si="14"/>
        <v>0</v>
      </c>
      <c r="AI14" s="103">
        <f t="shared" si="15"/>
        <v>0</v>
      </c>
      <c r="AJ14" s="647">
        <f t="shared" si="16"/>
        <v>0</v>
      </c>
    </row>
    <row r="15" spans="2:36" ht="14.4" x14ac:dyDescent="0.2">
      <c r="B15" s="520" t="s">
        <v>92</v>
      </c>
      <c r="C15" s="521">
        <f t="shared" si="4"/>
        <v>0</v>
      </c>
      <c r="D15" s="451">
        <f t="shared" ref="D15:S15" si="25">SUM(D49,D83)</f>
        <v>0</v>
      </c>
      <c r="E15" s="451">
        <f t="shared" si="25"/>
        <v>0</v>
      </c>
      <c r="F15" s="451">
        <f t="shared" si="25"/>
        <v>0</v>
      </c>
      <c r="G15" s="451">
        <f t="shared" si="25"/>
        <v>0</v>
      </c>
      <c r="H15" s="451">
        <f t="shared" si="25"/>
        <v>0</v>
      </c>
      <c r="I15" s="451">
        <f t="shared" si="25"/>
        <v>0</v>
      </c>
      <c r="J15" s="451">
        <f t="shared" si="25"/>
        <v>0</v>
      </c>
      <c r="K15" s="451">
        <f t="shared" si="25"/>
        <v>0</v>
      </c>
      <c r="L15" s="451">
        <f t="shared" si="25"/>
        <v>0</v>
      </c>
      <c r="M15" s="451">
        <f t="shared" si="25"/>
        <v>0</v>
      </c>
      <c r="N15" s="451">
        <f t="shared" si="25"/>
        <v>0</v>
      </c>
      <c r="O15" s="451">
        <f t="shared" si="25"/>
        <v>0</v>
      </c>
      <c r="P15" s="451">
        <f t="shared" si="25"/>
        <v>0</v>
      </c>
      <c r="Q15" s="451">
        <f t="shared" si="25"/>
        <v>0</v>
      </c>
      <c r="R15" s="451">
        <f t="shared" si="25"/>
        <v>0</v>
      </c>
      <c r="S15" s="95">
        <f t="shared" si="25"/>
        <v>0</v>
      </c>
      <c r="U15">
        <f>'保健所別（令和8年）'!N8</f>
        <v>0</v>
      </c>
      <c r="V15">
        <f t="shared" si="1"/>
        <v>0</v>
      </c>
      <c r="X15" s="520" t="s">
        <v>92</v>
      </c>
      <c r="Y15" s="521">
        <f t="shared" si="2"/>
        <v>0</v>
      </c>
      <c r="Z15" s="451">
        <f t="shared" si="6"/>
        <v>0</v>
      </c>
      <c r="AA15" s="451">
        <f t="shared" si="7"/>
        <v>0</v>
      </c>
      <c r="AB15" s="451">
        <f t="shared" si="8"/>
        <v>0</v>
      </c>
      <c r="AC15" s="451">
        <f t="shared" si="9"/>
        <v>0</v>
      </c>
      <c r="AD15" s="451">
        <f t="shared" si="10"/>
        <v>0</v>
      </c>
      <c r="AE15" s="451">
        <f t="shared" si="11"/>
        <v>0</v>
      </c>
      <c r="AF15" s="451">
        <f t="shared" si="12"/>
        <v>0</v>
      </c>
      <c r="AG15" s="451">
        <f t="shared" si="13"/>
        <v>0</v>
      </c>
      <c r="AH15" s="451">
        <f t="shared" si="14"/>
        <v>0</v>
      </c>
      <c r="AI15" s="451">
        <f t="shared" si="15"/>
        <v>0</v>
      </c>
      <c r="AJ15" s="643">
        <f t="shared" si="16"/>
        <v>0</v>
      </c>
    </row>
    <row r="16" spans="2:36" ht="15" thickBot="1" x14ac:dyDescent="0.25">
      <c r="B16" s="527" t="s">
        <v>93</v>
      </c>
      <c r="C16" s="528">
        <f t="shared" si="4"/>
        <v>0</v>
      </c>
      <c r="D16" s="103">
        <f t="shared" ref="D16:S16" si="26">SUM(D50,D84)</f>
        <v>0</v>
      </c>
      <c r="E16" s="103">
        <f t="shared" si="26"/>
        <v>0</v>
      </c>
      <c r="F16" s="103">
        <f t="shared" si="26"/>
        <v>0</v>
      </c>
      <c r="G16" s="103">
        <f t="shared" si="26"/>
        <v>0</v>
      </c>
      <c r="H16" s="103">
        <f t="shared" si="26"/>
        <v>0</v>
      </c>
      <c r="I16" s="103">
        <f t="shared" si="26"/>
        <v>0</v>
      </c>
      <c r="J16" s="103">
        <f t="shared" si="26"/>
        <v>0</v>
      </c>
      <c r="K16" s="103">
        <f t="shared" si="26"/>
        <v>0</v>
      </c>
      <c r="L16" s="103">
        <f t="shared" si="26"/>
        <v>0</v>
      </c>
      <c r="M16" s="103">
        <f t="shared" si="26"/>
        <v>0</v>
      </c>
      <c r="N16" s="103">
        <f t="shared" si="26"/>
        <v>0</v>
      </c>
      <c r="O16" s="103">
        <f t="shared" si="26"/>
        <v>0</v>
      </c>
      <c r="P16" s="103">
        <f t="shared" si="26"/>
        <v>0</v>
      </c>
      <c r="Q16" s="103">
        <f t="shared" si="26"/>
        <v>0</v>
      </c>
      <c r="R16" s="103">
        <f t="shared" si="26"/>
        <v>0</v>
      </c>
      <c r="S16" s="96">
        <f t="shared" si="26"/>
        <v>0</v>
      </c>
      <c r="U16">
        <f>'保健所別（令和8年）'!O8</f>
        <v>0</v>
      </c>
      <c r="V16">
        <f t="shared" si="1"/>
        <v>0</v>
      </c>
      <c r="X16" s="527" t="s">
        <v>93</v>
      </c>
      <c r="Y16" s="528">
        <f t="shared" si="2"/>
        <v>0</v>
      </c>
      <c r="Z16" s="103">
        <f t="shared" si="6"/>
        <v>0</v>
      </c>
      <c r="AA16" s="103">
        <f t="shared" si="7"/>
        <v>0</v>
      </c>
      <c r="AB16" s="103">
        <f t="shared" si="8"/>
        <v>0</v>
      </c>
      <c r="AC16" s="103">
        <f t="shared" si="9"/>
        <v>0</v>
      </c>
      <c r="AD16" s="103">
        <f t="shared" si="10"/>
        <v>0</v>
      </c>
      <c r="AE16" s="103">
        <f t="shared" si="11"/>
        <v>0</v>
      </c>
      <c r="AF16" s="103">
        <f t="shared" si="12"/>
        <v>0</v>
      </c>
      <c r="AG16" s="103">
        <f t="shared" si="13"/>
        <v>0</v>
      </c>
      <c r="AH16" s="103">
        <f t="shared" si="14"/>
        <v>0</v>
      </c>
      <c r="AI16" s="103">
        <f t="shared" si="15"/>
        <v>0</v>
      </c>
      <c r="AJ16" s="645">
        <f t="shared" si="16"/>
        <v>0</v>
      </c>
    </row>
    <row r="17" spans="2:36" ht="15" thickBot="1" x14ac:dyDescent="0.25">
      <c r="B17" s="94" t="s">
        <v>39</v>
      </c>
      <c r="C17" s="534">
        <f t="shared" ref="C17:S17" si="27">SUM(C5:C16)</f>
        <v>228</v>
      </c>
      <c r="D17" s="535">
        <f t="shared" si="27"/>
        <v>0</v>
      </c>
      <c r="E17" s="535">
        <f t="shared" si="27"/>
        <v>1</v>
      </c>
      <c r="F17" s="535">
        <f t="shared" si="27"/>
        <v>0</v>
      </c>
      <c r="G17" s="535">
        <f t="shared" si="27"/>
        <v>0</v>
      </c>
      <c r="H17" s="535">
        <f t="shared" si="27"/>
        <v>16</v>
      </c>
      <c r="I17" s="535">
        <f t="shared" si="27"/>
        <v>77</v>
      </c>
      <c r="J17" s="535">
        <f t="shared" si="27"/>
        <v>66</v>
      </c>
      <c r="K17" s="535">
        <f t="shared" si="27"/>
        <v>36</v>
      </c>
      <c r="L17" s="535">
        <f t="shared" si="27"/>
        <v>17</v>
      </c>
      <c r="M17" s="535">
        <f t="shared" si="27"/>
        <v>5</v>
      </c>
      <c r="N17" s="535">
        <f t="shared" si="27"/>
        <v>4</v>
      </c>
      <c r="O17" s="535">
        <f t="shared" si="27"/>
        <v>2</v>
      </c>
      <c r="P17" s="535">
        <f t="shared" si="27"/>
        <v>3</v>
      </c>
      <c r="Q17" s="535">
        <f t="shared" si="27"/>
        <v>0</v>
      </c>
      <c r="R17" s="535">
        <f t="shared" si="27"/>
        <v>0</v>
      </c>
      <c r="S17" s="536">
        <f t="shared" si="27"/>
        <v>1</v>
      </c>
      <c r="V17">
        <f t="shared" si="1"/>
        <v>228</v>
      </c>
      <c r="X17" s="94" t="s">
        <v>39</v>
      </c>
      <c r="Y17" s="534">
        <f t="shared" ref="Y17:AJ17" si="28">SUM(Y5:Y16)</f>
        <v>228</v>
      </c>
      <c r="Z17" s="535">
        <f t="shared" si="28"/>
        <v>1</v>
      </c>
      <c r="AA17" s="535">
        <f t="shared" si="28"/>
        <v>0</v>
      </c>
      <c r="AB17" s="535">
        <f t="shared" si="28"/>
        <v>16</v>
      </c>
      <c r="AC17" s="535">
        <f t="shared" si="28"/>
        <v>77</v>
      </c>
      <c r="AD17" s="535">
        <f t="shared" si="28"/>
        <v>66</v>
      </c>
      <c r="AE17" s="535">
        <f t="shared" si="28"/>
        <v>36</v>
      </c>
      <c r="AF17" s="535">
        <f t="shared" si="28"/>
        <v>17</v>
      </c>
      <c r="AG17" s="535">
        <f t="shared" si="28"/>
        <v>9</v>
      </c>
      <c r="AH17" s="535">
        <f t="shared" si="28"/>
        <v>5</v>
      </c>
      <c r="AI17" s="535">
        <f t="shared" si="28"/>
        <v>0</v>
      </c>
      <c r="AJ17" s="648">
        <f t="shared" si="28"/>
        <v>1</v>
      </c>
    </row>
    <row r="18" spans="2:36" ht="13.8" thickBot="1" x14ac:dyDescent="0.25">
      <c r="B18" s="537" t="s">
        <v>66</v>
      </c>
      <c r="C18" s="538">
        <f>C17/C17</f>
        <v>1</v>
      </c>
      <c r="D18" s="539">
        <f>D17/C17</f>
        <v>0</v>
      </c>
      <c r="E18" s="539">
        <f>E17/C17</f>
        <v>4.3859649122807015E-3</v>
      </c>
      <c r="F18" s="539">
        <f>F17/C17</f>
        <v>0</v>
      </c>
      <c r="G18" s="539">
        <f>G17/C17</f>
        <v>0</v>
      </c>
      <c r="H18" s="539">
        <f>H17/C17</f>
        <v>7.0175438596491224E-2</v>
      </c>
      <c r="I18" s="539">
        <f>I17/C17</f>
        <v>0.33771929824561403</v>
      </c>
      <c r="J18" s="539">
        <f>J17/C17</f>
        <v>0.28947368421052633</v>
      </c>
      <c r="K18" s="539">
        <f>K17/C17</f>
        <v>0.15789473684210525</v>
      </c>
      <c r="L18" s="539">
        <f>L17/C17</f>
        <v>7.4561403508771926E-2</v>
      </c>
      <c r="M18" s="539">
        <f>M17/C17</f>
        <v>2.1929824561403508E-2</v>
      </c>
      <c r="N18" s="539">
        <f>N17/C17</f>
        <v>1.7543859649122806E-2</v>
      </c>
      <c r="O18" s="539">
        <f>O17/C17</f>
        <v>8.771929824561403E-3</v>
      </c>
      <c r="P18" s="539">
        <f>P17/C17</f>
        <v>1.3157894736842105E-2</v>
      </c>
      <c r="Q18" s="539">
        <f>Q17/C17</f>
        <v>0</v>
      </c>
      <c r="R18" s="539">
        <f>R17/C17</f>
        <v>0</v>
      </c>
      <c r="S18" s="540">
        <f>S17/C17</f>
        <v>4.3859649122807015E-3</v>
      </c>
      <c r="X18" s="537" t="s">
        <v>66</v>
      </c>
      <c r="Y18" s="538">
        <f>Y17/Y17</f>
        <v>1</v>
      </c>
      <c r="Z18" s="539">
        <f>Z17/Y17</f>
        <v>4.3859649122807015E-3</v>
      </c>
      <c r="AA18" s="539">
        <f>AA17/Y17</f>
        <v>0</v>
      </c>
      <c r="AB18" s="539">
        <f>AB17/Y17</f>
        <v>7.0175438596491224E-2</v>
      </c>
      <c r="AC18" s="539">
        <f>AC17/Y17</f>
        <v>0.33771929824561403</v>
      </c>
      <c r="AD18" s="539">
        <f>AD17/Y17</f>
        <v>0.28947368421052633</v>
      </c>
      <c r="AE18" s="539">
        <f>AE17/Y17</f>
        <v>0.15789473684210525</v>
      </c>
      <c r="AF18" s="539">
        <f>AF17/Y17</f>
        <v>7.4561403508771926E-2</v>
      </c>
      <c r="AG18" s="539">
        <f>AG17/Y17</f>
        <v>3.9473684210526314E-2</v>
      </c>
      <c r="AH18" s="539">
        <f>AH17/Y17</f>
        <v>2.1929824561403508E-2</v>
      </c>
      <c r="AI18" s="539">
        <f>AI17/Y17</f>
        <v>0</v>
      </c>
      <c r="AJ18" s="649">
        <f>AJ17/Y17</f>
        <v>4.3859649122807015E-3</v>
      </c>
    </row>
    <row r="19" spans="2:36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6" ht="19.2" x14ac:dyDescent="0.25">
      <c r="B20" s="93" t="str">
        <f>B3</f>
        <v>令和8年　</v>
      </c>
      <c r="C20" s="510" t="s">
        <v>193</v>
      </c>
    </row>
    <row r="21" spans="2:36" ht="63.75" customHeight="1" x14ac:dyDescent="0.2">
      <c r="B21" s="880" t="s">
        <v>204</v>
      </c>
      <c r="C21" s="881" t="s">
        <v>67</v>
      </c>
      <c r="D21" s="872" t="str">
        <f t="shared" ref="D21:S21" si="29">D4</f>
        <v>0歳</v>
      </c>
      <c r="E21" s="872" t="str">
        <f t="shared" si="29"/>
        <v>1-4</v>
      </c>
      <c r="F21" s="872" t="str">
        <f t="shared" si="29"/>
        <v>5-9</v>
      </c>
      <c r="G21" s="872" t="str">
        <f t="shared" si="29"/>
        <v>10-14</v>
      </c>
      <c r="H21" s="872" t="str">
        <f t="shared" si="29"/>
        <v>15-19</v>
      </c>
      <c r="I21" s="872" t="str">
        <f t="shared" si="29"/>
        <v>20-24</v>
      </c>
      <c r="J21" s="872" t="str">
        <f t="shared" si="29"/>
        <v>25-29</v>
      </c>
      <c r="K21" s="872" t="str">
        <f t="shared" si="29"/>
        <v>30-34</v>
      </c>
      <c r="L21" s="872" t="str">
        <f t="shared" si="29"/>
        <v>35-39</v>
      </c>
      <c r="M21" s="872" t="str">
        <f t="shared" si="29"/>
        <v>40-44</v>
      </c>
      <c r="N21" s="872" t="str">
        <f t="shared" si="29"/>
        <v>45-49</v>
      </c>
      <c r="O21" s="873" t="str">
        <f t="shared" si="29"/>
        <v>50-54</v>
      </c>
      <c r="P21" s="873" t="str">
        <f t="shared" si="29"/>
        <v>55-59</v>
      </c>
      <c r="Q21" s="873" t="str">
        <f t="shared" si="29"/>
        <v>60-64</v>
      </c>
      <c r="R21" s="873" t="str">
        <f t="shared" si="29"/>
        <v>65-69</v>
      </c>
      <c r="S21" s="873" t="str">
        <f t="shared" si="29"/>
        <v>70-歳</v>
      </c>
    </row>
    <row r="22" spans="2:36" ht="14.4" x14ac:dyDescent="0.2">
      <c r="B22" s="882" t="s">
        <v>82</v>
      </c>
      <c r="C22" s="764">
        <f>[1]ｸﾗﾐ!$C$75</f>
        <v>1.5</v>
      </c>
      <c r="D22" s="764">
        <f>[1]ｸﾗﾐ!D75</f>
        <v>0</v>
      </c>
      <c r="E22" s="764">
        <f>[1]ｸﾗﾐ!E75</f>
        <v>0</v>
      </c>
      <c r="F22" s="764">
        <f>[1]ｸﾗﾐ!F75</f>
        <v>0</v>
      </c>
      <c r="G22" s="764">
        <f>+[1]ｸﾗﾐ!G75</f>
        <v>0</v>
      </c>
      <c r="H22" s="764">
        <f>+[1]ｸﾗﾐ!H75</f>
        <v>0.17</v>
      </c>
      <c r="I22" s="764">
        <f>+[1]ｸﾗﾐ!I75</f>
        <v>0.57999999999999996</v>
      </c>
      <c r="J22" s="764">
        <f>+[1]ｸﾗﾐ!J75</f>
        <v>0.5</v>
      </c>
      <c r="K22" s="764">
        <f>+[1]ｸﾗﾐ!K75</f>
        <v>0</v>
      </c>
      <c r="L22" s="764">
        <f>+[1]ｸﾗﾐ!L75</f>
        <v>0.17</v>
      </c>
      <c r="M22" s="764">
        <f>+[1]ｸﾗﾐ!M75</f>
        <v>0</v>
      </c>
      <c r="N22" s="764">
        <f>+[1]ｸﾗﾐ!N75</f>
        <v>0</v>
      </c>
      <c r="O22" s="764">
        <f>+[1]ｸﾗﾐ!O75</f>
        <v>0</v>
      </c>
      <c r="P22" s="764">
        <f>+[1]ｸﾗﾐ!P75</f>
        <v>0</v>
      </c>
      <c r="Q22" s="764">
        <f>+[1]ｸﾗﾐ!Q75</f>
        <v>0</v>
      </c>
      <c r="R22" s="764">
        <f>+[1]ｸﾗﾐ!R75</f>
        <v>0</v>
      </c>
      <c r="S22" s="764">
        <f>+[1]ｸﾗﾐ!S75</f>
        <v>0.08</v>
      </c>
    </row>
    <row r="23" spans="2:36" ht="14.4" x14ac:dyDescent="0.2">
      <c r="B23" s="882" t="s">
        <v>83</v>
      </c>
      <c r="C23" s="764">
        <f>[1]ｸﾗﾐ!$C$76</f>
        <v>2.25</v>
      </c>
      <c r="D23" s="764">
        <f>[1]ｸﾗﾐ!D76</f>
        <v>0</v>
      </c>
      <c r="E23" s="764">
        <f>[1]ｸﾗﾐ!E76</f>
        <v>0</v>
      </c>
      <c r="F23" s="764">
        <f>[1]ｸﾗﾐ!F76</f>
        <v>0</v>
      </c>
      <c r="G23" s="764">
        <f>+[1]ｸﾗﾐ!G76</f>
        <v>0</v>
      </c>
      <c r="H23" s="764">
        <f>+[1]ｸﾗﾐ!H76</f>
        <v>0</v>
      </c>
      <c r="I23" s="764">
        <f>+[1]ｸﾗﾐ!I76</f>
        <v>0.57999999999999996</v>
      </c>
      <c r="J23" s="764">
        <f>+[1]ｸﾗﾐ!J76</f>
        <v>0.83</v>
      </c>
      <c r="K23" s="764">
        <f>+[1]ｸﾗﾐ!K76</f>
        <v>0.42</v>
      </c>
      <c r="L23" s="764">
        <f>+[1]ｸﾗﾐ!L76</f>
        <v>0.17</v>
      </c>
      <c r="M23" s="764">
        <f>+[1]ｸﾗﾐ!M76</f>
        <v>0</v>
      </c>
      <c r="N23" s="764">
        <f>+[1]ｸﾗﾐ!N76</f>
        <v>0.08</v>
      </c>
      <c r="O23" s="764">
        <f>+[1]ｸﾗﾐ!O76</f>
        <v>0.08</v>
      </c>
      <c r="P23" s="764">
        <f>+[1]ｸﾗﾐ!P76</f>
        <v>0.08</v>
      </c>
      <c r="Q23" s="764">
        <f>+[1]ｸﾗﾐ!Q76</f>
        <v>0</v>
      </c>
      <c r="R23" s="764">
        <f>+[1]ｸﾗﾐ!R76</f>
        <v>0</v>
      </c>
      <c r="S23" s="764">
        <f>+[1]ｸﾗﾐ!S76</f>
        <v>0</v>
      </c>
    </row>
    <row r="24" spans="2:36" ht="14.4" x14ac:dyDescent="0.2">
      <c r="B24" s="882" t="s">
        <v>84</v>
      </c>
      <c r="C24" s="764">
        <f>+[1]ｸﾗﾐ!C77</f>
        <v>3.58</v>
      </c>
      <c r="D24" s="764">
        <f>[1]ｸﾗﾐ!D77</f>
        <v>0</v>
      </c>
      <c r="E24" s="764">
        <f>[1]ｸﾗﾐ!E77</f>
        <v>0.08</v>
      </c>
      <c r="F24" s="764">
        <f>[1]ｸﾗﾐ!F77</f>
        <v>0</v>
      </c>
      <c r="G24" s="764">
        <f>+[1]ｸﾗﾐ!G77</f>
        <v>0</v>
      </c>
      <c r="H24" s="764">
        <f>+[1]ｸﾗﾐ!H77</f>
        <v>0.17</v>
      </c>
      <c r="I24" s="764">
        <f>+[1]ｸﾗﾐ!I77</f>
        <v>0.57999999999999996</v>
      </c>
      <c r="J24" s="764">
        <f>+[1]ｸﾗﾐ!J77</f>
        <v>1.58</v>
      </c>
      <c r="K24" s="764">
        <f>+[1]ｸﾗﾐ!K77</f>
        <v>0.5</v>
      </c>
      <c r="L24" s="764">
        <f>+[1]ｸﾗﾐ!L77</f>
        <v>0.42</v>
      </c>
      <c r="M24" s="764">
        <f>+[1]ｸﾗﾐ!M77</f>
        <v>0.25</v>
      </c>
      <c r="N24" s="764">
        <f>+[1]ｸﾗﾐ!N77</f>
        <v>0</v>
      </c>
      <c r="O24" s="764">
        <f>+[1]ｸﾗﾐ!O77</f>
        <v>0</v>
      </c>
      <c r="P24" s="764">
        <f>+[1]ｸﾗﾐ!P77</f>
        <v>0</v>
      </c>
      <c r="Q24" s="764">
        <f>+[1]ｸﾗﾐ!Q77</f>
        <v>0</v>
      </c>
      <c r="R24" s="764">
        <f>+[1]ｸﾗﾐ!R77</f>
        <v>0</v>
      </c>
      <c r="S24" s="764">
        <f>+[1]ｸﾗﾐ!S77</f>
        <v>0</v>
      </c>
    </row>
    <row r="25" spans="2:36" ht="14.4" x14ac:dyDescent="0.2">
      <c r="B25" s="882" t="s">
        <v>85</v>
      </c>
      <c r="C25" s="764">
        <f>+[2]ｸﾗﾐ!C78</f>
        <v>2</v>
      </c>
      <c r="D25" s="764">
        <f>[2]ｸﾗﾐ!D78</f>
        <v>0</v>
      </c>
      <c r="E25" s="764">
        <f>[2]ｸﾗﾐ!E78</f>
        <v>0</v>
      </c>
      <c r="F25" s="764">
        <f>[2]ｸﾗﾐ!F78</f>
        <v>0</v>
      </c>
      <c r="G25" s="764">
        <f>[2]ｸﾗﾐ!G78</f>
        <v>0</v>
      </c>
      <c r="H25" s="764">
        <f>[2]ｸﾗﾐ!H78</f>
        <v>0.17</v>
      </c>
      <c r="I25" s="764">
        <f>[2]ｸﾗﾐ!I78</f>
        <v>0.67</v>
      </c>
      <c r="J25" s="764">
        <f>[2]ｸﾗﾐ!J78</f>
        <v>0.25</v>
      </c>
      <c r="K25" s="764">
        <f>[2]ｸﾗﾐ!K78</f>
        <v>0.57999999999999996</v>
      </c>
      <c r="L25" s="764">
        <f>[2]ｸﾗﾐ!L78</f>
        <v>0.17</v>
      </c>
      <c r="M25" s="764">
        <f>[2]ｸﾗﾐ!M78</f>
        <v>0.08</v>
      </c>
      <c r="N25" s="764">
        <f>[2]ｸﾗﾐ!N78</f>
        <v>0</v>
      </c>
      <c r="O25" s="764">
        <f>[2]ｸﾗﾐ!O78</f>
        <v>0</v>
      </c>
      <c r="P25" s="764">
        <f>[2]ｸﾗﾐ!P78</f>
        <v>0.08</v>
      </c>
      <c r="Q25" s="764">
        <f>[2]ｸﾗﾐ!Q78</f>
        <v>0</v>
      </c>
      <c r="R25" s="764">
        <f>[2]ｸﾗﾐ!R78</f>
        <v>0</v>
      </c>
      <c r="S25" s="764">
        <f>[2]ｸﾗﾐ!S78</f>
        <v>0</v>
      </c>
    </row>
    <row r="26" spans="2:36" ht="14.4" x14ac:dyDescent="0.2">
      <c r="B26" s="882" t="s">
        <v>86</v>
      </c>
      <c r="C26" s="764">
        <f>+[2]ｸﾗﾐ!C79</f>
        <v>2.58</v>
      </c>
      <c r="D26" s="764">
        <f>[2]ｸﾗﾐ!D79</f>
        <v>0</v>
      </c>
      <c r="E26" s="764">
        <f>[2]ｸﾗﾐ!E79</f>
        <v>0</v>
      </c>
      <c r="F26" s="764">
        <f>[2]ｸﾗﾐ!F79</f>
        <v>0</v>
      </c>
      <c r="G26" s="764">
        <f>[2]ｸﾗﾐ!G79</f>
        <v>0</v>
      </c>
      <c r="H26" s="764">
        <f>[2]ｸﾗﾐ!H79</f>
        <v>0.25</v>
      </c>
      <c r="I26" s="764">
        <f>[2]ｸﾗﾐ!I79</f>
        <v>0.83</v>
      </c>
      <c r="J26" s="764">
        <f>[2]ｸﾗﾐ!J79</f>
        <v>0.75</v>
      </c>
      <c r="K26" s="764">
        <f>[2]ｸﾗﾐ!K79</f>
        <v>0.67</v>
      </c>
      <c r="L26" s="764">
        <f>[2]ｸﾗﾐ!L79</f>
        <v>0</v>
      </c>
      <c r="M26" s="764">
        <f>[2]ｸﾗﾐ!M79</f>
        <v>0</v>
      </c>
      <c r="N26" s="764">
        <f>[2]ｸﾗﾐ!N79</f>
        <v>0.08</v>
      </c>
      <c r="O26" s="764">
        <f>[2]ｸﾗﾐ!O79</f>
        <v>0</v>
      </c>
      <c r="P26" s="764">
        <f>[2]ｸﾗﾐ!P79</f>
        <v>0</v>
      </c>
      <c r="Q26" s="764">
        <f>[2]ｸﾗﾐ!Q79</f>
        <v>0</v>
      </c>
      <c r="R26" s="764">
        <f>[2]ｸﾗﾐ!R79</f>
        <v>0</v>
      </c>
      <c r="S26" s="764">
        <f>[2]ｸﾗﾐ!S79</f>
        <v>0</v>
      </c>
    </row>
    <row r="27" spans="2:36" ht="14.4" x14ac:dyDescent="0.2">
      <c r="B27" s="882" t="s">
        <v>87</v>
      </c>
      <c r="C27" s="764">
        <f>+[2]ｸﾗﾐ!C80</f>
        <v>2.33</v>
      </c>
      <c r="D27" s="764">
        <f>[2]ｸﾗﾐ!D80</f>
        <v>0</v>
      </c>
      <c r="E27" s="764">
        <f>[2]ｸﾗﾐ!E80</f>
        <v>0</v>
      </c>
      <c r="F27" s="764">
        <f>[2]ｸﾗﾐ!F80</f>
        <v>0</v>
      </c>
      <c r="G27" s="764">
        <f>[2]ｸﾗﾐ!G80</f>
        <v>0</v>
      </c>
      <c r="H27" s="764">
        <f>[2]ｸﾗﾐ!H80</f>
        <v>0.25</v>
      </c>
      <c r="I27" s="764">
        <f>[2]ｸﾗﾐ!I80</f>
        <v>0.75</v>
      </c>
      <c r="J27" s="764">
        <f>[2]ｸﾗﾐ!J80</f>
        <v>0.75</v>
      </c>
      <c r="K27" s="764">
        <f>[2]ｸﾗﾐ!K80</f>
        <v>0.25</v>
      </c>
      <c r="L27" s="764">
        <f>[2]ｸﾗﾐ!L80</f>
        <v>0.25</v>
      </c>
      <c r="M27" s="764">
        <f>[2]ｸﾗﾐ!M80</f>
        <v>0.08</v>
      </c>
      <c r="N27" s="764">
        <f>[2]ｸﾗﾐ!N80</f>
        <v>0</v>
      </c>
      <c r="O27" s="764">
        <f>[2]ｸﾗﾐ!O80</f>
        <v>0</v>
      </c>
      <c r="P27" s="764">
        <f>[2]ｸﾗﾐ!P80</f>
        <v>0</v>
      </c>
      <c r="Q27" s="764">
        <f>[2]ｸﾗﾐ!Q80</f>
        <v>0</v>
      </c>
      <c r="R27" s="764">
        <f>[2]ｸﾗﾐ!R80</f>
        <v>0</v>
      </c>
      <c r="S27" s="764">
        <f>[2]ｸﾗﾐ!S80</f>
        <v>0</v>
      </c>
    </row>
    <row r="28" spans="2:36" ht="14.4" x14ac:dyDescent="0.2">
      <c r="B28" s="882" t="s">
        <v>88</v>
      </c>
      <c r="C28" s="764">
        <f>+[2]ｸﾗﾐ!C81</f>
        <v>3.25</v>
      </c>
      <c r="D28" s="764">
        <f>[2]ｸﾗﾐ!D81</f>
        <v>0</v>
      </c>
      <c r="E28" s="764">
        <f>[2]ｸﾗﾐ!E81</f>
        <v>0</v>
      </c>
      <c r="F28" s="764">
        <f>[2]ｸﾗﾐ!F81</f>
        <v>0</v>
      </c>
      <c r="G28" s="764">
        <f>[2]ｸﾗﾐ!G81</f>
        <v>0</v>
      </c>
      <c r="H28" s="764">
        <f>[2]ｸﾗﾐ!H81</f>
        <v>0.25</v>
      </c>
      <c r="I28" s="764">
        <f>[2]ｸﾗﾐ!I81</f>
        <v>1.83</v>
      </c>
      <c r="J28" s="764">
        <f>[2]ｸﾗﾐ!J81</f>
        <v>0.5</v>
      </c>
      <c r="K28" s="764">
        <f>[2]ｸﾗﾐ!K81</f>
        <v>0.25</v>
      </c>
      <c r="L28" s="764">
        <f>[2]ｸﾗﾐ!L81</f>
        <v>0.08</v>
      </c>
      <c r="M28" s="764">
        <f>[2]ｸﾗﾐ!M81</f>
        <v>0</v>
      </c>
      <c r="N28" s="764">
        <f>[2]ｸﾗﾐ!N81</f>
        <v>0.17</v>
      </c>
      <c r="O28" s="764">
        <f>[2]ｸﾗﾐ!O81</f>
        <v>0.08</v>
      </c>
      <c r="P28" s="764">
        <f>[2]ｸﾗﾐ!P81</f>
        <v>0.08</v>
      </c>
      <c r="Q28" s="764">
        <f>[2]ｸﾗﾐ!Q81</f>
        <v>0</v>
      </c>
      <c r="R28" s="764">
        <f>[2]ｸﾗﾐ!R81</f>
        <v>0</v>
      </c>
      <c r="S28" s="764">
        <f>[2]ｸﾗﾐ!S81</f>
        <v>0</v>
      </c>
    </row>
    <row r="29" spans="2:36" ht="14.4" x14ac:dyDescent="0.2">
      <c r="B29" s="882" t="s">
        <v>89</v>
      </c>
      <c r="C29" s="764">
        <f>+[2]ｸﾗﾐ!C82</f>
        <v>1.5</v>
      </c>
      <c r="D29" s="764">
        <f>[2]ｸﾗﾐ!D82</f>
        <v>0</v>
      </c>
      <c r="E29" s="764">
        <f>[2]ｸﾗﾐ!E82</f>
        <v>0</v>
      </c>
      <c r="F29" s="764">
        <f>[2]ｸﾗﾐ!F82</f>
        <v>0</v>
      </c>
      <c r="G29" s="764">
        <f>[2]ｸﾗﾐ!G82</f>
        <v>0</v>
      </c>
      <c r="H29" s="764">
        <f>[2]ｸﾗﾐ!H82</f>
        <v>0.08</v>
      </c>
      <c r="I29" s="764">
        <f>[2]ｸﾗﾐ!I82</f>
        <v>0.57999999999999996</v>
      </c>
      <c r="J29" s="764">
        <f>[2]ｸﾗﾐ!J82</f>
        <v>0.33</v>
      </c>
      <c r="K29" s="764">
        <f>[2]ｸﾗﾐ!K82</f>
        <v>0.33</v>
      </c>
      <c r="L29" s="764">
        <f>[2]ｸﾗﾐ!L82</f>
        <v>0.17</v>
      </c>
      <c r="M29" s="764">
        <f>[2]ｸﾗﾐ!M82</f>
        <v>0</v>
      </c>
      <c r="N29" s="764">
        <f>[2]ｸﾗﾐ!N82</f>
        <v>0</v>
      </c>
      <c r="O29" s="764">
        <f>[2]ｸﾗﾐ!O82</f>
        <v>0</v>
      </c>
      <c r="P29" s="764">
        <f>[2]ｸﾗﾐ!P82</f>
        <v>0</v>
      </c>
      <c r="Q29" s="764">
        <f>[2]ｸﾗﾐ!Q82</f>
        <v>0</v>
      </c>
      <c r="R29" s="764">
        <f>[2]ｸﾗﾐ!R82</f>
        <v>0</v>
      </c>
      <c r="S29" s="764">
        <f>[2]ｸﾗﾐ!S82</f>
        <v>0</v>
      </c>
    </row>
    <row r="30" spans="2:36" ht="14.4" x14ac:dyDescent="0.2">
      <c r="B30" s="882" t="s">
        <v>90</v>
      </c>
      <c r="C30" s="764">
        <f>+[2]ｸﾗﾐ!C83</f>
        <v>0</v>
      </c>
      <c r="D30" s="764">
        <f>[2]ｸﾗﾐ!D83</f>
        <v>0</v>
      </c>
      <c r="E30" s="764">
        <f>[2]ｸﾗﾐ!E83</f>
        <v>0</v>
      </c>
      <c r="F30" s="764">
        <f>[2]ｸﾗﾐ!F83</f>
        <v>0</v>
      </c>
      <c r="G30" s="764">
        <f>[2]ｸﾗﾐ!G83</f>
        <v>0</v>
      </c>
      <c r="H30" s="764">
        <f>[2]ｸﾗﾐ!H83</f>
        <v>0</v>
      </c>
      <c r="I30" s="764">
        <f>[2]ｸﾗﾐ!I83</f>
        <v>0</v>
      </c>
      <c r="J30" s="764">
        <f>[2]ｸﾗﾐ!J83</f>
        <v>0</v>
      </c>
      <c r="K30" s="764">
        <f>[2]ｸﾗﾐ!K83</f>
        <v>0</v>
      </c>
      <c r="L30" s="764">
        <f>[2]ｸﾗﾐ!L83</f>
        <v>0</v>
      </c>
      <c r="M30" s="764">
        <f>[2]ｸﾗﾐ!M83</f>
        <v>0</v>
      </c>
      <c r="N30" s="764">
        <f>[2]ｸﾗﾐ!N83</f>
        <v>0</v>
      </c>
      <c r="O30" s="764">
        <f>[2]ｸﾗﾐ!O83</f>
        <v>0</v>
      </c>
      <c r="P30" s="764">
        <f>[2]ｸﾗﾐ!P83</f>
        <v>0</v>
      </c>
      <c r="Q30" s="764">
        <f>[2]ｸﾗﾐ!Q83</f>
        <v>0</v>
      </c>
      <c r="R30" s="764">
        <f>[2]ｸﾗﾐ!R83</f>
        <v>0</v>
      </c>
      <c r="S30" s="764">
        <f>[2]ｸﾗﾐ!S83</f>
        <v>0</v>
      </c>
    </row>
    <row r="31" spans="2:36" ht="14.4" x14ac:dyDescent="0.2">
      <c r="B31" s="882" t="s">
        <v>91</v>
      </c>
      <c r="C31" s="764">
        <f>+[2]ｸﾗﾐ!C84</f>
        <v>0</v>
      </c>
      <c r="D31" s="764">
        <f>[2]ｸﾗﾐ!D84</f>
        <v>0</v>
      </c>
      <c r="E31" s="764">
        <f>[2]ｸﾗﾐ!E84</f>
        <v>0</v>
      </c>
      <c r="F31" s="764">
        <f>[2]ｸﾗﾐ!F84</f>
        <v>0</v>
      </c>
      <c r="G31" s="764">
        <f>[2]ｸﾗﾐ!G84</f>
        <v>0</v>
      </c>
      <c r="H31" s="764">
        <f>[2]ｸﾗﾐ!H84</f>
        <v>0</v>
      </c>
      <c r="I31" s="764">
        <f>[2]ｸﾗﾐ!I84</f>
        <v>0</v>
      </c>
      <c r="J31" s="764">
        <f>[2]ｸﾗﾐ!J84</f>
        <v>0</v>
      </c>
      <c r="K31" s="764">
        <f>[2]ｸﾗﾐ!K84</f>
        <v>0</v>
      </c>
      <c r="L31" s="764">
        <f>[2]ｸﾗﾐ!L84</f>
        <v>0</v>
      </c>
      <c r="M31" s="764">
        <f>[2]ｸﾗﾐ!M84</f>
        <v>0</v>
      </c>
      <c r="N31" s="764">
        <f>[2]ｸﾗﾐ!N84</f>
        <v>0</v>
      </c>
      <c r="O31" s="764">
        <f>[2]ｸﾗﾐ!O84</f>
        <v>0</v>
      </c>
      <c r="P31" s="764">
        <f>[2]ｸﾗﾐ!P84</f>
        <v>0</v>
      </c>
      <c r="Q31" s="764">
        <f>[2]ｸﾗﾐ!Q84</f>
        <v>0</v>
      </c>
      <c r="R31" s="764">
        <f>[2]ｸﾗﾐ!R84</f>
        <v>0</v>
      </c>
      <c r="S31" s="764">
        <f>[2]ｸﾗﾐ!S84</f>
        <v>0</v>
      </c>
    </row>
    <row r="32" spans="2:36" ht="14.4" x14ac:dyDescent="0.2">
      <c r="B32" s="882" t="s">
        <v>92</v>
      </c>
      <c r="C32" s="764">
        <f>+[2]ｸﾗﾐ!C85</f>
        <v>0</v>
      </c>
      <c r="D32" s="764">
        <f>[2]ｸﾗﾐ!D85</f>
        <v>0</v>
      </c>
      <c r="E32" s="764">
        <f>[2]ｸﾗﾐ!E85</f>
        <v>0</v>
      </c>
      <c r="F32" s="764">
        <f>[2]ｸﾗﾐ!F85</f>
        <v>0</v>
      </c>
      <c r="G32" s="764">
        <f>[2]ｸﾗﾐ!G85</f>
        <v>0</v>
      </c>
      <c r="H32" s="764">
        <f>[2]ｸﾗﾐ!H85</f>
        <v>0</v>
      </c>
      <c r="I32" s="764">
        <f>[2]ｸﾗﾐ!I85</f>
        <v>0</v>
      </c>
      <c r="J32" s="764">
        <f>[2]ｸﾗﾐ!J85</f>
        <v>0</v>
      </c>
      <c r="K32" s="764">
        <f>[2]ｸﾗﾐ!K85</f>
        <v>0</v>
      </c>
      <c r="L32" s="764">
        <f>[2]ｸﾗﾐ!L85</f>
        <v>0</v>
      </c>
      <c r="M32" s="764">
        <f>[2]ｸﾗﾐ!M85</f>
        <v>0</v>
      </c>
      <c r="N32" s="764">
        <f>[2]ｸﾗﾐ!N85</f>
        <v>0</v>
      </c>
      <c r="O32" s="764">
        <f>[2]ｸﾗﾐ!O85</f>
        <v>0</v>
      </c>
      <c r="P32" s="764">
        <f>[2]ｸﾗﾐ!P85</f>
        <v>0</v>
      </c>
      <c r="Q32" s="764">
        <f>[2]ｸﾗﾐ!Q85</f>
        <v>0</v>
      </c>
      <c r="R32" s="764">
        <f>[2]ｸﾗﾐ!R85</f>
        <v>0</v>
      </c>
      <c r="S32" s="764">
        <f>[2]ｸﾗﾐ!S85</f>
        <v>0</v>
      </c>
    </row>
    <row r="33" spans="2:22" ht="14.4" x14ac:dyDescent="0.2">
      <c r="B33" s="882" t="s">
        <v>93</v>
      </c>
      <c r="C33" s="764">
        <f>+[2]ｸﾗﾐ!C86</f>
        <v>0</v>
      </c>
      <c r="D33" s="764">
        <f>[2]ｸﾗﾐ!D86</f>
        <v>0</v>
      </c>
      <c r="E33" s="764">
        <f>[2]ｸﾗﾐ!E86</f>
        <v>0</v>
      </c>
      <c r="F33" s="764">
        <f>[2]ｸﾗﾐ!F86</f>
        <v>0</v>
      </c>
      <c r="G33" s="764">
        <f>[2]ｸﾗﾐ!G86</f>
        <v>0</v>
      </c>
      <c r="H33" s="764">
        <f>[2]ｸﾗﾐ!H86</f>
        <v>0</v>
      </c>
      <c r="I33" s="764">
        <f>[2]ｸﾗﾐ!I86</f>
        <v>0</v>
      </c>
      <c r="J33" s="764">
        <f>[2]ｸﾗﾐ!J86</f>
        <v>0</v>
      </c>
      <c r="K33" s="764">
        <f>[2]ｸﾗﾐ!K86</f>
        <v>0</v>
      </c>
      <c r="L33" s="764">
        <f>[2]ｸﾗﾐ!L86</f>
        <v>0</v>
      </c>
      <c r="M33" s="764">
        <f>[2]ｸﾗﾐ!M86</f>
        <v>0</v>
      </c>
      <c r="N33" s="764">
        <f>[2]ｸﾗﾐ!N86</f>
        <v>0</v>
      </c>
      <c r="O33" s="764">
        <f>[2]ｸﾗﾐ!O86</f>
        <v>0</v>
      </c>
      <c r="P33" s="764">
        <f>[2]ｸﾗﾐ!P86</f>
        <v>0</v>
      </c>
      <c r="Q33" s="764">
        <f>[2]ｸﾗﾐ!Q86</f>
        <v>0</v>
      </c>
      <c r="R33" s="764">
        <f>[2]ｸﾗﾐ!R86</f>
        <v>0</v>
      </c>
      <c r="S33" s="764">
        <f>[2]ｸﾗﾐ!S86</f>
        <v>0</v>
      </c>
    </row>
    <row r="34" spans="2:22" ht="14.4" x14ac:dyDescent="0.2">
      <c r="B34" s="882" t="s">
        <v>39</v>
      </c>
      <c r="C34" s="879">
        <f>SUM(C22:C33)</f>
        <v>18.990000000000002</v>
      </c>
      <c r="D34" s="879">
        <f t="shared" ref="D34:S34" si="30">SUM(D22:D33)</f>
        <v>0</v>
      </c>
      <c r="E34" s="879">
        <f t="shared" si="30"/>
        <v>0.08</v>
      </c>
      <c r="F34" s="879">
        <f t="shared" si="30"/>
        <v>0</v>
      </c>
      <c r="G34" s="879">
        <f t="shared" si="30"/>
        <v>0</v>
      </c>
      <c r="H34" s="879">
        <f t="shared" si="30"/>
        <v>1.34</v>
      </c>
      <c r="I34" s="918">
        <f t="shared" si="30"/>
        <v>6.4</v>
      </c>
      <c r="J34" s="879">
        <f t="shared" si="30"/>
        <v>5.49</v>
      </c>
      <c r="K34" s="879">
        <f t="shared" si="30"/>
        <v>3</v>
      </c>
      <c r="L34" s="879">
        <f t="shared" si="30"/>
        <v>1.4300000000000002</v>
      </c>
      <c r="M34" s="879">
        <f t="shared" si="30"/>
        <v>0.41000000000000003</v>
      </c>
      <c r="N34" s="879">
        <f t="shared" si="30"/>
        <v>0.33</v>
      </c>
      <c r="O34" s="879">
        <f t="shared" si="30"/>
        <v>0.16</v>
      </c>
      <c r="P34" s="879">
        <f t="shared" si="30"/>
        <v>0.24</v>
      </c>
      <c r="Q34" s="879">
        <f t="shared" si="30"/>
        <v>0</v>
      </c>
      <c r="R34" s="879">
        <f t="shared" si="30"/>
        <v>0</v>
      </c>
      <c r="S34" s="879">
        <f t="shared" si="30"/>
        <v>0.08</v>
      </c>
    </row>
    <row r="35" spans="2:22" ht="14.4" x14ac:dyDescent="0.2">
      <c r="B35" s="882" t="s">
        <v>128</v>
      </c>
      <c r="C35" s="883">
        <f>C34/C34</f>
        <v>1</v>
      </c>
      <c r="D35" s="884">
        <f>D34/C34</f>
        <v>0</v>
      </c>
      <c r="E35" s="884">
        <f>E34/C34</f>
        <v>4.2127435492364399E-3</v>
      </c>
      <c r="F35" s="884">
        <f>F34/C34</f>
        <v>0</v>
      </c>
      <c r="G35" s="884">
        <f>G34/C34</f>
        <v>0</v>
      </c>
      <c r="H35" s="884">
        <f>H34/C34</f>
        <v>7.0563454449710364E-2</v>
      </c>
      <c r="I35" s="884">
        <f>I34/C34</f>
        <v>0.33701948393891518</v>
      </c>
      <c r="J35" s="884">
        <f>J34/C34</f>
        <v>0.2890995260663507</v>
      </c>
      <c r="K35" s="884">
        <f>K34/C34</f>
        <v>0.15797788309636648</v>
      </c>
      <c r="L35" s="884">
        <f>L34/C34</f>
        <v>7.5302790942601366E-2</v>
      </c>
      <c r="M35" s="884">
        <f>M34/C34</f>
        <v>2.1590310689836755E-2</v>
      </c>
      <c r="N35" s="884">
        <f>N34/C34</f>
        <v>1.7377567140600316E-2</v>
      </c>
      <c r="O35" s="884">
        <f>O34/C34</f>
        <v>8.4254870984728798E-3</v>
      </c>
      <c r="P35" s="884">
        <f>P34/C34</f>
        <v>1.2638230647709319E-2</v>
      </c>
      <c r="Q35" s="884">
        <f>Q34/C34</f>
        <v>0</v>
      </c>
      <c r="R35" s="884">
        <f>R34/C34</f>
        <v>0</v>
      </c>
      <c r="S35" s="884">
        <f>S34/C34</f>
        <v>4.2127435492364399E-3</v>
      </c>
    </row>
    <row r="37" spans="2:22" ht="19.2" x14ac:dyDescent="0.25">
      <c r="B37" s="98" t="str">
        <f>B3</f>
        <v>令和8年　</v>
      </c>
      <c r="C37" s="542" t="s">
        <v>194</v>
      </c>
    </row>
    <row r="38" spans="2:22" ht="37.5" customHeight="1" x14ac:dyDescent="0.2">
      <c r="B38" s="870" t="s">
        <v>224</v>
      </c>
      <c r="C38" s="871" t="s">
        <v>65</v>
      </c>
      <c r="D38" s="872" t="str">
        <f t="shared" ref="D38:S38" si="31">D4</f>
        <v>0歳</v>
      </c>
      <c r="E38" s="872" t="str">
        <f t="shared" si="31"/>
        <v>1-4</v>
      </c>
      <c r="F38" s="872" t="str">
        <f t="shared" si="31"/>
        <v>5-9</v>
      </c>
      <c r="G38" s="872" t="str">
        <f t="shared" si="31"/>
        <v>10-14</v>
      </c>
      <c r="H38" s="872" t="str">
        <f t="shared" si="31"/>
        <v>15-19</v>
      </c>
      <c r="I38" s="872" t="str">
        <f t="shared" si="31"/>
        <v>20-24</v>
      </c>
      <c r="J38" s="872" t="str">
        <f t="shared" si="31"/>
        <v>25-29</v>
      </c>
      <c r="K38" s="872" t="str">
        <f t="shared" si="31"/>
        <v>30-34</v>
      </c>
      <c r="L38" s="872" t="str">
        <f t="shared" si="31"/>
        <v>35-39</v>
      </c>
      <c r="M38" s="872" t="str">
        <f t="shared" si="31"/>
        <v>40-44</v>
      </c>
      <c r="N38" s="872" t="str">
        <f t="shared" si="31"/>
        <v>45-49</v>
      </c>
      <c r="O38" s="873" t="str">
        <f t="shared" si="31"/>
        <v>50-54</v>
      </c>
      <c r="P38" s="873" t="str">
        <f t="shared" si="31"/>
        <v>55-59</v>
      </c>
      <c r="Q38" s="873" t="str">
        <f t="shared" si="31"/>
        <v>60-64</v>
      </c>
      <c r="R38" s="873" t="str">
        <f t="shared" si="31"/>
        <v>65-69</v>
      </c>
      <c r="S38" s="873" t="str">
        <f t="shared" si="31"/>
        <v>70-歳</v>
      </c>
    </row>
    <row r="39" spans="2:22" ht="14.4" x14ac:dyDescent="0.2">
      <c r="B39" s="874" t="s">
        <v>82</v>
      </c>
      <c r="C39" s="875">
        <f t="shared" ref="C39:C50" si="32">SUM(D39:S39)</f>
        <v>0</v>
      </c>
      <c r="D39" s="766">
        <f>[2]ｸﾗﾐ!D4</f>
        <v>0</v>
      </c>
      <c r="E39" s="766">
        <f>[2]ｸﾗﾐ!E4</f>
        <v>0</v>
      </c>
      <c r="F39" s="766">
        <f>[2]ｸﾗﾐ!F4</f>
        <v>0</v>
      </c>
      <c r="G39" s="766">
        <f>[2]ｸﾗﾐ!G4</f>
        <v>0</v>
      </c>
      <c r="H39" s="766">
        <f>[2]ｸﾗﾐ!H4</f>
        <v>0</v>
      </c>
      <c r="I39" s="766">
        <f>[2]ｸﾗﾐ!I4</f>
        <v>0</v>
      </c>
      <c r="J39" s="766">
        <f>[2]ｸﾗﾐ!J4</f>
        <v>0</v>
      </c>
      <c r="K39" s="766">
        <f>[2]ｸﾗﾐ!K4</f>
        <v>0</v>
      </c>
      <c r="L39" s="766">
        <f>[2]ｸﾗﾐ!L4</f>
        <v>0</v>
      </c>
      <c r="M39" s="766">
        <f>[2]ｸﾗﾐ!M4</f>
        <v>0</v>
      </c>
      <c r="N39" s="766">
        <f>[2]ｸﾗﾐ!N4</f>
        <v>0</v>
      </c>
      <c r="O39" s="766">
        <f>[2]ｸﾗﾐ!O4</f>
        <v>0</v>
      </c>
      <c r="P39" s="766">
        <f>[2]ｸﾗﾐ!P4</f>
        <v>0</v>
      </c>
      <c r="Q39" s="766">
        <f>[2]ｸﾗﾐ!Q4</f>
        <v>0</v>
      </c>
      <c r="R39" s="766">
        <f>[2]ｸﾗﾐ!R4</f>
        <v>0</v>
      </c>
      <c r="S39" s="766">
        <f>[2]ｸﾗﾐ!S4</f>
        <v>0</v>
      </c>
      <c r="U39">
        <f>'保健所別（令和8年）'!D108</f>
        <v>0</v>
      </c>
      <c r="V39">
        <f>C39-U39</f>
        <v>0</v>
      </c>
    </row>
    <row r="40" spans="2:22" ht="14.4" x14ac:dyDescent="0.2">
      <c r="B40" s="874" t="s">
        <v>83</v>
      </c>
      <c r="C40" s="875">
        <f t="shared" si="32"/>
        <v>1</v>
      </c>
      <c r="D40" s="766">
        <f>[2]ｸﾗﾐ!D5</f>
        <v>0</v>
      </c>
      <c r="E40" s="766">
        <f>[2]ｸﾗﾐ!E5</f>
        <v>0</v>
      </c>
      <c r="F40" s="766">
        <f>[2]ｸﾗﾐ!F5</f>
        <v>0</v>
      </c>
      <c r="G40" s="766">
        <f>[2]ｸﾗﾐ!G5</f>
        <v>0</v>
      </c>
      <c r="H40" s="766">
        <f>[2]ｸﾗﾐ!H5</f>
        <v>0</v>
      </c>
      <c r="I40" s="766">
        <f>[2]ｸﾗﾐ!I5</f>
        <v>1</v>
      </c>
      <c r="J40" s="766">
        <f>[2]ｸﾗﾐ!J5</f>
        <v>0</v>
      </c>
      <c r="K40" s="766">
        <f>[2]ｸﾗﾐ!K5</f>
        <v>0</v>
      </c>
      <c r="L40" s="766">
        <f>[2]ｸﾗﾐ!L5</f>
        <v>0</v>
      </c>
      <c r="M40" s="766">
        <f>[2]ｸﾗﾐ!M5</f>
        <v>0</v>
      </c>
      <c r="N40" s="766">
        <f>[2]ｸﾗﾐ!N5</f>
        <v>0</v>
      </c>
      <c r="O40" s="766">
        <f>[2]ｸﾗﾐ!O5</f>
        <v>0</v>
      </c>
      <c r="P40" s="766">
        <f>[2]ｸﾗﾐ!P5</f>
        <v>0</v>
      </c>
      <c r="Q40" s="766">
        <f>[2]ｸﾗﾐ!Q5</f>
        <v>0</v>
      </c>
      <c r="R40" s="766">
        <f>[2]ｸﾗﾐ!R5</f>
        <v>0</v>
      </c>
      <c r="S40" s="766">
        <f>[2]ｸﾗﾐ!S5</f>
        <v>0</v>
      </c>
      <c r="U40">
        <f>'保健所別（令和8年）'!E108</f>
        <v>1</v>
      </c>
      <c r="V40">
        <f t="shared" ref="V40:V50" si="33">C40-U40</f>
        <v>0</v>
      </c>
    </row>
    <row r="41" spans="2:22" ht="14.4" x14ac:dyDescent="0.2">
      <c r="B41" s="874" t="s">
        <v>84</v>
      </c>
      <c r="C41" s="875">
        <f t="shared" si="32"/>
        <v>5</v>
      </c>
      <c r="D41" s="766">
        <f>[2]ｸﾗﾐ!D6</f>
        <v>0</v>
      </c>
      <c r="E41" s="766">
        <f>[2]ｸﾗﾐ!E6</f>
        <v>1</v>
      </c>
      <c r="F41" s="766">
        <f>[2]ｸﾗﾐ!F6</f>
        <v>0</v>
      </c>
      <c r="G41" s="766">
        <f>[2]ｸﾗﾐ!G6</f>
        <v>0</v>
      </c>
      <c r="H41" s="766">
        <f>[2]ｸﾗﾐ!H6</f>
        <v>0</v>
      </c>
      <c r="I41" s="766">
        <f>[2]ｸﾗﾐ!I6</f>
        <v>0</v>
      </c>
      <c r="J41" s="766">
        <f>[2]ｸﾗﾐ!J6</f>
        <v>2</v>
      </c>
      <c r="K41" s="766">
        <f>[2]ｸﾗﾐ!K6</f>
        <v>2</v>
      </c>
      <c r="L41" s="766">
        <f>[2]ｸﾗﾐ!L6</f>
        <v>0</v>
      </c>
      <c r="M41" s="766">
        <f>[2]ｸﾗﾐ!M6</f>
        <v>0</v>
      </c>
      <c r="N41" s="766">
        <f>[2]ｸﾗﾐ!N6</f>
        <v>0</v>
      </c>
      <c r="O41" s="766">
        <f>[2]ｸﾗﾐ!O6</f>
        <v>0</v>
      </c>
      <c r="P41" s="766">
        <f>[2]ｸﾗﾐ!P6</f>
        <v>0</v>
      </c>
      <c r="Q41" s="766">
        <f>[2]ｸﾗﾐ!Q6</f>
        <v>0</v>
      </c>
      <c r="R41" s="766">
        <f>[2]ｸﾗﾐ!R6</f>
        <v>0</v>
      </c>
      <c r="S41" s="766">
        <f>[2]ｸﾗﾐ!S6</f>
        <v>0</v>
      </c>
      <c r="U41">
        <f>'保健所別（令和8年）'!F108</f>
        <v>5</v>
      </c>
      <c r="V41">
        <f t="shared" si="33"/>
        <v>0</v>
      </c>
    </row>
    <row r="42" spans="2:22" ht="14.4" x14ac:dyDescent="0.2">
      <c r="B42" s="874" t="s">
        <v>85</v>
      </c>
      <c r="C42" s="875">
        <f t="shared" si="32"/>
        <v>1</v>
      </c>
      <c r="D42" s="766">
        <f>[2]ｸﾗﾐ!D7</f>
        <v>0</v>
      </c>
      <c r="E42" s="766">
        <f>[2]ｸﾗﾐ!E7</f>
        <v>0</v>
      </c>
      <c r="F42" s="766">
        <f>[2]ｸﾗﾐ!F7</f>
        <v>0</v>
      </c>
      <c r="G42" s="766">
        <f>[2]ｸﾗﾐ!G7</f>
        <v>0</v>
      </c>
      <c r="H42" s="766">
        <f>[2]ｸﾗﾐ!H7</f>
        <v>0</v>
      </c>
      <c r="I42" s="766">
        <f>[2]ｸﾗﾐ!I7</f>
        <v>0</v>
      </c>
      <c r="J42" s="766">
        <f>[2]ｸﾗﾐ!J7</f>
        <v>0</v>
      </c>
      <c r="K42" s="766">
        <f>[2]ｸﾗﾐ!K7</f>
        <v>1</v>
      </c>
      <c r="L42" s="766">
        <f>[2]ｸﾗﾐ!L7</f>
        <v>0</v>
      </c>
      <c r="M42" s="766">
        <f>[2]ｸﾗﾐ!M7</f>
        <v>0</v>
      </c>
      <c r="N42" s="766">
        <f>[2]ｸﾗﾐ!N7</f>
        <v>0</v>
      </c>
      <c r="O42" s="766">
        <f>[2]ｸﾗﾐ!O7</f>
        <v>0</v>
      </c>
      <c r="P42" s="766">
        <f>[2]ｸﾗﾐ!P7</f>
        <v>0</v>
      </c>
      <c r="Q42" s="766">
        <f>[2]ｸﾗﾐ!Q7</f>
        <v>0</v>
      </c>
      <c r="R42" s="766">
        <f>[2]ｸﾗﾐ!R7</f>
        <v>0</v>
      </c>
      <c r="S42" s="766">
        <f>[2]ｸﾗﾐ!S7</f>
        <v>0</v>
      </c>
      <c r="U42">
        <f>'保健所別（令和8年）'!G108</f>
        <v>1</v>
      </c>
      <c r="V42">
        <f t="shared" si="33"/>
        <v>0</v>
      </c>
    </row>
    <row r="43" spans="2:22" ht="14.4" x14ac:dyDescent="0.2">
      <c r="B43" s="874" t="s">
        <v>86</v>
      </c>
      <c r="C43" s="876">
        <f>SUM(D43:S43)</f>
        <v>5</v>
      </c>
      <c r="D43" s="766">
        <f>[2]ｸﾗﾐ!D8</f>
        <v>0</v>
      </c>
      <c r="E43" s="766">
        <f>[2]ｸﾗﾐ!E8</f>
        <v>0</v>
      </c>
      <c r="F43" s="766">
        <f>[2]ｸﾗﾐ!F8</f>
        <v>0</v>
      </c>
      <c r="G43" s="766">
        <f>[2]ｸﾗﾐ!G8</f>
        <v>0</v>
      </c>
      <c r="H43" s="766">
        <f>[2]ｸﾗﾐ!H8</f>
        <v>1</v>
      </c>
      <c r="I43" s="766">
        <f>[2]ｸﾗﾐ!I8</f>
        <v>1</v>
      </c>
      <c r="J43" s="766">
        <f>[2]ｸﾗﾐ!J8</f>
        <v>3</v>
      </c>
      <c r="K43" s="766">
        <f>[2]ｸﾗﾐ!K8</f>
        <v>0</v>
      </c>
      <c r="L43" s="766">
        <f>[2]ｸﾗﾐ!L8</f>
        <v>0</v>
      </c>
      <c r="M43" s="766">
        <f>[2]ｸﾗﾐ!M8</f>
        <v>0</v>
      </c>
      <c r="N43" s="766">
        <f>[2]ｸﾗﾐ!N8</f>
        <v>0</v>
      </c>
      <c r="O43" s="766">
        <f>[2]ｸﾗﾐ!O8</f>
        <v>0</v>
      </c>
      <c r="P43" s="766">
        <f>[2]ｸﾗﾐ!P8</f>
        <v>0</v>
      </c>
      <c r="Q43" s="766">
        <f>[2]ｸﾗﾐ!Q8</f>
        <v>0</v>
      </c>
      <c r="R43" s="766">
        <f>[2]ｸﾗﾐ!R8</f>
        <v>0</v>
      </c>
      <c r="S43" s="766">
        <f>[2]ｸﾗﾐ!S8</f>
        <v>0</v>
      </c>
      <c r="U43">
        <f>'保健所別（令和8年）'!H108</f>
        <v>5</v>
      </c>
      <c r="V43">
        <f t="shared" si="33"/>
        <v>0</v>
      </c>
    </row>
    <row r="44" spans="2:22" ht="14.4" x14ac:dyDescent="0.2">
      <c r="B44" s="874" t="s">
        <v>87</v>
      </c>
      <c r="C44" s="876">
        <f t="shared" si="32"/>
        <v>2</v>
      </c>
      <c r="D44" s="766">
        <f>[2]ｸﾗﾐ!D9</f>
        <v>0</v>
      </c>
      <c r="E44" s="766">
        <f>[2]ｸﾗﾐ!E9</f>
        <v>0</v>
      </c>
      <c r="F44" s="766">
        <f>[2]ｸﾗﾐ!F9</f>
        <v>0</v>
      </c>
      <c r="G44" s="766">
        <f>[2]ｸﾗﾐ!G9</f>
        <v>0</v>
      </c>
      <c r="H44" s="766">
        <f>[2]ｸﾗﾐ!H9</f>
        <v>1</v>
      </c>
      <c r="I44" s="766">
        <f>[2]ｸﾗﾐ!I9</f>
        <v>1</v>
      </c>
      <c r="J44" s="766">
        <f>[2]ｸﾗﾐ!J9</f>
        <v>0</v>
      </c>
      <c r="K44" s="766">
        <f>[2]ｸﾗﾐ!K9</f>
        <v>0</v>
      </c>
      <c r="L44" s="766">
        <f>[2]ｸﾗﾐ!L9</f>
        <v>0</v>
      </c>
      <c r="M44" s="766">
        <f>[2]ｸﾗﾐ!M9</f>
        <v>0</v>
      </c>
      <c r="N44" s="766">
        <f>[2]ｸﾗﾐ!N9</f>
        <v>0</v>
      </c>
      <c r="O44" s="766">
        <f>[2]ｸﾗﾐ!O9</f>
        <v>0</v>
      </c>
      <c r="P44" s="766">
        <f>[2]ｸﾗﾐ!P9</f>
        <v>0</v>
      </c>
      <c r="Q44" s="766">
        <f>[2]ｸﾗﾐ!Q9</f>
        <v>0</v>
      </c>
      <c r="R44" s="766">
        <f>[2]ｸﾗﾐ!R9</f>
        <v>0</v>
      </c>
      <c r="S44" s="766">
        <f>[2]ｸﾗﾐ!S9</f>
        <v>0</v>
      </c>
      <c r="U44" s="531">
        <f>'保健所別（令和8年）'!I108</f>
        <v>2</v>
      </c>
      <c r="V44">
        <f t="shared" si="33"/>
        <v>0</v>
      </c>
    </row>
    <row r="45" spans="2:22" ht="14.4" x14ac:dyDescent="0.2">
      <c r="B45" s="874" t="s">
        <v>88</v>
      </c>
      <c r="C45" s="875">
        <f t="shared" si="32"/>
        <v>7</v>
      </c>
      <c r="D45" s="766">
        <f>[2]ｸﾗﾐ!D10</f>
        <v>0</v>
      </c>
      <c r="E45" s="766">
        <f>[2]ｸﾗﾐ!E10</f>
        <v>0</v>
      </c>
      <c r="F45" s="766">
        <f>[2]ｸﾗﾐ!F10</f>
        <v>0</v>
      </c>
      <c r="G45" s="766">
        <f>[2]ｸﾗﾐ!G10</f>
        <v>0</v>
      </c>
      <c r="H45" s="766">
        <f>[2]ｸﾗﾐ!H10</f>
        <v>1</v>
      </c>
      <c r="I45" s="766">
        <f>[2]ｸﾗﾐ!I10</f>
        <v>3</v>
      </c>
      <c r="J45" s="766">
        <f>[2]ｸﾗﾐ!J10</f>
        <v>1</v>
      </c>
      <c r="K45" s="766">
        <f>[2]ｸﾗﾐ!K10</f>
        <v>0</v>
      </c>
      <c r="L45" s="766">
        <f>[2]ｸﾗﾐ!L10</f>
        <v>0</v>
      </c>
      <c r="M45" s="766">
        <f>[2]ｸﾗﾐ!M10</f>
        <v>0</v>
      </c>
      <c r="N45" s="766">
        <f>[2]ｸﾗﾐ!N10</f>
        <v>1</v>
      </c>
      <c r="O45" s="766">
        <f>[2]ｸﾗﾐ!O10</f>
        <v>0</v>
      </c>
      <c r="P45" s="766">
        <f>[2]ｸﾗﾐ!P10</f>
        <v>1</v>
      </c>
      <c r="Q45" s="766">
        <f>[2]ｸﾗﾐ!Q10</f>
        <v>0</v>
      </c>
      <c r="R45" s="766">
        <f>[2]ｸﾗﾐ!R10</f>
        <v>0</v>
      </c>
      <c r="S45" s="766">
        <f>[2]ｸﾗﾐ!S10</f>
        <v>0</v>
      </c>
      <c r="U45">
        <f>'保健所別（令和8年）'!J108</f>
        <v>7</v>
      </c>
      <c r="V45">
        <f t="shared" si="33"/>
        <v>0</v>
      </c>
    </row>
    <row r="46" spans="2:22" ht="14.4" x14ac:dyDescent="0.2">
      <c r="B46" s="874" t="s">
        <v>89</v>
      </c>
      <c r="C46" s="875">
        <f t="shared" si="32"/>
        <v>2</v>
      </c>
      <c r="D46" s="766">
        <f>[2]ｸﾗﾐ!D11</f>
        <v>0</v>
      </c>
      <c r="E46" s="766">
        <f>[2]ｸﾗﾐ!E11</f>
        <v>0</v>
      </c>
      <c r="F46" s="766">
        <f>[2]ｸﾗﾐ!F11</f>
        <v>0</v>
      </c>
      <c r="G46" s="766">
        <f>[2]ｸﾗﾐ!G11</f>
        <v>0</v>
      </c>
      <c r="H46" s="766">
        <f>[2]ｸﾗﾐ!H11</f>
        <v>0</v>
      </c>
      <c r="I46" s="766">
        <f>[2]ｸﾗﾐ!I11</f>
        <v>1</v>
      </c>
      <c r="J46" s="766">
        <f>[2]ｸﾗﾐ!J11</f>
        <v>1</v>
      </c>
      <c r="K46" s="766">
        <f>[2]ｸﾗﾐ!K11</f>
        <v>0</v>
      </c>
      <c r="L46" s="766">
        <f>[2]ｸﾗﾐ!L11</f>
        <v>0</v>
      </c>
      <c r="M46" s="766">
        <f>[2]ｸﾗﾐ!M11</f>
        <v>0</v>
      </c>
      <c r="N46" s="766">
        <f>[2]ｸﾗﾐ!N11</f>
        <v>0</v>
      </c>
      <c r="O46" s="766">
        <f>[2]ｸﾗﾐ!O11</f>
        <v>0</v>
      </c>
      <c r="P46" s="766">
        <f>[2]ｸﾗﾐ!P11</f>
        <v>0</v>
      </c>
      <c r="Q46" s="766">
        <f>[2]ｸﾗﾐ!Q11</f>
        <v>0</v>
      </c>
      <c r="R46" s="766">
        <f>[2]ｸﾗﾐ!R11</f>
        <v>0</v>
      </c>
      <c r="S46" s="766">
        <f>[2]ｸﾗﾐ!S11</f>
        <v>0</v>
      </c>
      <c r="U46">
        <f>'保健所別（令和8年）'!K108</f>
        <v>2</v>
      </c>
      <c r="V46">
        <f t="shared" si="33"/>
        <v>0</v>
      </c>
    </row>
    <row r="47" spans="2:22" ht="14.4" x14ac:dyDescent="0.2">
      <c r="B47" s="874" t="s">
        <v>90</v>
      </c>
      <c r="C47" s="875">
        <f t="shared" si="32"/>
        <v>0</v>
      </c>
      <c r="D47" s="766">
        <f>[2]ｸﾗﾐ!D12</f>
        <v>0</v>
      </c>
      <c r="E47" s="766">
        <f>[2]ｸﾗﾐ!E12</f>
        <v>0</v>
      </c>
      <c r="F47" s="766">
        <f>[2]ｸﾗﾐ!F12</f>
        <v>0</v>
      </c>
      <c r="G47" s="766">
        <f>[2]ｸﾗﾐ!G12</f>
        <v>0</v>
      </c>
      <c r="H47" s="766">
        <f>[2]ｸﾗﾐ!H12</f>
        <v>0</v>
      </c>
      <c r="I47" s="766">
        <f>[2]ｸﾗﾐ!I12</f>
        <v>0</v>
      </c>
      <c r="J47" s="766">
        <f>[2]ｸﾗﾐ!J12</f>
        <v>0</v>
      </c>
      <c r="K47" s="766">
        <f>[2]ｸﾗﾐ!K12</f>
        <v>0</v>
      </c>
      <c r="L47" s="766">
        <f>[2]ｸﾗﾐ!L12</f>
        <v>0</v>
      </c>
      <c r="M47" s="766">
        <f>[2]ｸﾗﾐ!M12</f>
        <v>0</v>
      </c>
      <c r="N47" s="766">
        <f>[2]ｸﾗﾐ!N12</f>
        <v>0</v>
      </c>
      <c r="O47" s="766">
        <f>[2]ｸﾗﾐ!O12</f>
        <v>0</v>
      </c>
      <c r="P47" s="766">
        <f>[2]ｸﾗﾐ!P12</f>
        <v>0</v>
      </c>
      <c r="Q47" s="766">
        <f>[2]ｸﾗﾐ!Q12</f>
        <v>0</v>
      </c>
      <c r="R47" s="766">
        <f>[2]ｸﾗﾐ!R12</f>
        <v>0</v>
      </c>
      <c r="S47" s="766">
        <f>[2]ｸﾗﾐ!S12</f>
        <v>0</v>
      </c>
      <c r="U47">
        <f>'保健所別（令和8年）'!L108</f>
        <v>0</v>
      </c>
      <c r="V47">
        <f t="shared" si="33"/>
        <v>0</v>
      </c>
    </row>
    <row r="48" spans="2:22" ht="14.4" x14ac:dyDescent="0.2">
      <c r="B48" s="874" t="s">
        <v>91</v>
      </c>
      <c r="C48" s="875">
        <f t="shared" si="32"/>
        <v>0</v>
      </c>
      <c r="D48" s="766">
        <f>[2]ｸﾗﾐ!D13</f>
        <v>0</v>
      </c>
      <c r="E48" s="766">
        <f>[2]ｸﾗﾐ!E13</f>
        <v>0</v>
      </c>
      <c r="F48" s="766">
        <f>[2]ｸﾗﾐ!F13</f>
        <v>0</v>
      </c>
      <c r="G48" s="766">
        <f>[2]ｸﾗﾐ!G13</f>
        <v>0</v>
      </c>
      <c r="H48" s="766">
        <f>[2]ｸﾗﾐ!H13</f>
        <v>0</v>
      </c>
      <c r="I48" s="766">
        <f>[2]ｸﾗﾐ!I13</f>
        <v>0</v>
      </c>
      <c r="J48" s="766">
        <f>[2]ｸﾗﾐ!J13</f>
        <v>0</v>
      </c>
      <c r="K48" s="766">
        <f>[2]ｸﾗﾐ!K13</f>
        <v>0</v>
      </c>
      <c r="L48" s="766">
        <f>[2]ｸﾗﾐ!L13</f>
        <v>0</v>
      </c>
      <c r="M48" s="766">
        <f>[2]ｸﾗﾐ!M13</f>
        <v>0</v>
      </c>
      <c r="N48" s="766">
        <f>[2]ｸﾗﾐ!N13</f>
        <v>0</v>
      </c>
      <c r="O48" s="766">
        <f>[2]ｸﾗﾐ!O13</f>
        <v>0</v>
      </c>
      <c r="P48" s="766">
        <f>[2]ｸﾗﾐ!P13</f>
        <v>0</v>
      </c>
      <c r="Q48" s="766">
        <f>[2]ｸﾗﾐ!Q13</f>
        <v>0</v>
      </c>
      <c r="R48" s="766">
        <f>[2]ｸﾗﾐ!R13</f>
        <v>0</v>
      </c>
      <c r="S48" s="766">
        <f>[2]ｸﾗﾐ!S13</f>
        <v>0</v>
      </c>
      <c r="U48">
        <f>'保健所別（令和8年）'!M108</f>
        <v>0</v>
      </c>
      <c r="V48">
        <f t="shared" si="33"/>
        <v>0</v>
      </c>
    </row>
    <row r="49" spans="2:22" ht="14.4" x14ac:dyDescent="0.2">
      <c r="B49" s="874" t="s">
        <v>92</v>
      </c>
      <c r="C49" s="875">
        <f t="shared" si="32"/>
        <v>0</v>
      </c>
      <c r="D49" s="766">
        <f>[2]ｸﾗﾐ!D14</f>
        <v>0</v>
      </c>
      <c r="E49" s="766">
        <f>[2]ｸﾗﾐ!E14</f>
        <v>0</v>
      </c>
      <c r="F49" s="766">
        <f>[2]ｸﾗﾐ!F14</f>
        <v>0</v>
      </c>
      <c r="G49" s="766">
        <f>[2]ｸﾗﾐ!G14</f>
        <v>0</v>
      </c>
      <c r="H49" s="766">
        <f>[2]ｸﾗﾐ!H14</f>
        <v>0</v>
      </c>
      <c r="I49" s="766">
        <f>[2]ｸﾗﾐ!I14</f>
        <v>0</v>
      </c>
      <c r="J49" s="766">
        <f>[2]ｸﾗﾐ!J14</f>
        <v>0</v>
      </c>
      <c r="K49" s="766">
        <f>[2]ｸﾗﾐ!K14</f>
        <v>0</v>
      </c>
      <c r="L49" s="766">
        <f>[2]ｸﾗﾐ!L14</f>
        <v>0</v>
      </c>
      <c r="M49" s="766">
        <f>[2]ｸﾗﾐ!M14</f>
        <v>0</v>
      </c>
      <c r="N49" s="766">
        <f>[2]ｸﾗﾐ!N14</f>
        <v>0</v>
      </c>
      <c r="O49" s="766">
        <f>[2]ｸﾗﾐ!O14</f>
        <v>0</v>
      </c>
      <c r="P49" s="766">
        <f>[2]ｸﾗﾐ!P14</f>
        <v>0</v>
      </c>
      <c r="Q49" s="766">
        <f>[2]ｸﾗﾐ!Q14</f>
        <v>0</v>
      </c>
      <c r="R49" s="766">
        <f>[2]ｸﾗﾐ!R14</f>
        <v>0</v>
      </c>
      <c r="S49" s="766">
        <f>[2]ｸﾗﾐ!S14</f>
        <v>0</v>
      </c>
      <c r="U49">
        <f>'保健所別（令和8年）'!N108</f>
        <v>0</v>
      </c>
      <c r="V49">
        <f t="shared" si="33"/>
        <v>0</v>
      </c>
    </row>
    <row r="50" spans="2:22" ht="14.4" x14ac:dyDescent="0.2">
      <c r="B50" s="874" t="s">
        <v>93</v>
      </c>
      <c r="C50" s="875">
        <f t="shared" si="32"/>
        <v>0</v>
      </c>
      <c r="D50" s="766">
        <f>[2]ｸﾗﾐ!D15</f>
        <v>0</v>
      </c>
      <c r="E50" s="766">
        <f>[2]ｸﾗﾐ!E15</f>
        <v>0</v>
      </c>
      <c r="F50" s="766">
        <f>[2]ｸﾗﾐ!F15</f>
        <v>0</v>
      </c>
      <c r="G50" s="766">
        <f>[2]ｸﾗﾐ!G15</f>
        <v>0</v>
      </c>
      <c r="H50" s="766">
        <f>[2]ｸﾗﾐ!H15</f>
        <v>0</v>
      </c>
      <c r="I50" s="766">
        <f>[2]ｸﾗﾐ!I15</f>
        <v>0</v>
      </c>
      <c r="J50" s="766">
        <f>[2]ｸﾗﾐ!J15</f>
        <v>0</v>
      </c>
      <c r="K50" s="766">
        <f>[2]ｸﾗﾐ!K15</f>
        <v>0</v>
      </c>
      <c r="L50" s="766">
        <f>[2]ｸﾗﾐ!L15</f>
        <v>0</v>
      </c>
      <c r="M50" s="766">
        <f>[2]ｸﾗﾐ!M15</f>
        <v>0</v>
      </c>
      <c r="N50" s="766">
        <f>[2]ｸﾗﾐ!N15</f>
        <v>0</v>
      </c>
      <c r="O50" s="766">
        <f>[2]ｸﾗﾐ!O15</f>
        <v>0</v>
      </c>
      <c r="P50" s="766">
        <f>[2]ｸﾗﾐ!P15</f>
        <v>0</v>
      </c>
      <c r="Q50" s="766">
        <f>[2]ｸﾗﾐ!Q15</f>
        <v>0</v>
      </c>
      <c r="R50" s="766">
        <f>[2]ｸﾗﾐ!R15</f>
        <v>0</v>
      </c>
      <c r="S50" s="766">
        <f>[2]ｸﾗﾐ!S15</f>
        <v>0</v>
      </c>
      <c r="T50" s="103"/>
      <c r="U50">
        <f>'保健所別（令和8年）'!O108</f>
        <v>0</v>
      </c>
      <c r="V50">
        <f t="shared" si="33"/>
        <v>0</v>
      </c>
    </row>
    <row r="51" spans="2:22" ht="14.4" x14ac:dyDescent="0.2">
      <c r="B51" s="874" t="s">
        <v>39</v>
      </c>
      <c r="C51" s="875">
        <f t="shared" ref="C51:S51" si="34">SUM(C39:C50)</f>
        <v>23</v>
      </c>
      <c r="D51" s="875">
        <f t="shared" si="34"/>
        <v>0</v>
      </c>
      <c r="E51" s="875">
        <f t="shared" si="34"/>
        <v>1</v>
      </c>
      <c r="F51" s="875">
        <f t="shared" si="34"/>
        <v>0</v>
      </c>
      <c r="G51" s="875">
        <f t="shared" si="34"/>
        <v>0</v>
      </c>
      <c r="H51" s="875">
        <f t="shared" si="34"/>
        <v>3</v>
      </c>
      <c r="I51" s="875">
        <f t="shared" si="34"/>
        <v>7</v>
      </c>
      <c r="J51" s="875">
        <f t="shared" si="34"/>
        <v>7</v>
      </c>
      <c r="K51" s="875">
        <f t="shared" si="34"/>
        <v>3</v>
      </c>
      <c r="L51" s="875">
        <f t="shared" si="34"/>
        <v>0</v>
      </c>
      <c r="M51" s="875">
        <f t="shared" si="34"/>
        <v>0</v>
      </c>
      <c r="N51" s="875">
        <f t="shared" si="34"/>
        <v>1</v>
      </c>
      <c r="O51" s="875">
        <f t="shared" si="34"/>
        <v>0</v>
      </c>
      <c r="P51" s="875">
        <f t="shared" si="34"/>
        <v>1</v>
      </c>
      <c r="Q51" s="875">
        <f t="shared" si="34"/>
        <v>0</v>
      </c>
      <c r="R51" s="875">
        <f t="shared" si="34"/>
        <v>0</v>
      </c>
      <c r="S51" s="875">
        <f t="shared" si="34"/>
        <v>0</v>
      </c>
    </row>
    <row r="52" spans="2:22" x14ac:dyDescent="0.2">
      <c r="B52" s="875" t="s">
        <v>66</v>
      </c>
      <c r="C52" s="877">
        <f>C51/C51</f>
        <v>1</v>
      </c>
      <c r="D52" s="878">
        <f>D51/C51</f>
        <v>0</v>
      </c>
      <c r="E52" s="878">
        <f>E51/C51</f>
        <v>4.3478260869565216E-2</v>
      </c>
      <c r="F52" s="878">
        <f>F51/C51</f>
        <v>0</v>
      </c>
      <c r="G52" s="878">
        <f>G51/C51</f>
        <v>0</v>
      </c>
      <c r="H52" s="878">
        <f>H51/C51</f>
        <v>0.13043478260869565</v>
      </c>
      <c r="I52" s="878">
        <f>I51/C51</f>
        <v>0.30434782608695654</v>
      </c>
      <c r="J52" s="878">
        <f>J51/C51</f>
        <v>0.30434782608695654</v>
      </c>
      <c r="K52" s="878">
        <f>K51/C51</f>
        <v>0.13043478260869565</v>
      </c>
      <c r="L52" s="878">
        <f>L51/C51</f>
        <v>0</v>
      </c>
      <c r="M52" s="878">
        <f>M51/C51</f>
        <v>0</v>
      </c>
      <c r="N52" s="878">
        <f>N51/C51</f>
        <v>4.3478260869565216E-2</v>
      </c>
      <c r="O52" s="878">
        <f>O51/C51</f>
        <v>0</v>
      </c>
      <c r="P52" s="878">
        <f>P51/C51</f>
        <v>4.3478260869565216E-2</v>
      </c>
      <c r="Q52" s="878">
        <f>Q51/C51</f>
        <v>0</v>
      </c>
      <c r="R52" s="878">
        <f>R51/C51</f>
        <v>0</v>
      </c>
      <c r="S52" s="878">
        <f>S51/C51</f>
        <v>0</v>
      </c>
    </row>
    <row r="54" spans="2:22" ht="19.2" x14ac:dyDescent="0.25">
      <c r="B54" s="98" t="str">
        <f>B3</f>
        <v>令和8年　</v>
      </c>
      <c r="C54" s="542" t="s">
        <v>195</v>
      </c>
    </row>
    <row r="55" spans="2:22" ht="84" x14ac:dyDescent="0.2">
      <c r="B55" s="870" t="s">
        <v>225</v>
      </c>
      <c r="C55" s="871" t="s">
        <v>67</v>
      </c>
      <c r="D55" s="872" t="str">
        <f t="shared" ref="D55:S55" si="35">D4</f>
        <v>0歳</v>
      </c>
      <c r="E55" s="872" t="str">
        <f t="shared" si="35"/>
        <v>1-4</v>
      </c>
      <c r="F55" s="872" t="str">
        <f t="shared" si="35"/>
        <v>5-9</v>
      </c>
      <c r="G55" s="872" t="str">
        <f t="shared" si="35"/>
        <v>10-14</v>
      </c>
      <c r="H55" s="872" t="str">
        <f t="shared" si="35"/>
        <v>15-19</v>
      </c>
      <c r="I55" s="872" t="str">
        <f t="shared" si="35"/>
        <v>20-24</v>
      </c>
      <c r="J55" s="872" t="str">
        <f t="shared" si="35"/>
        <v>25-29</v>
      </c>
      <c r="K55" s="872" t="str">
        <f t="shared" si="35"/>
        <v>30-34</v>
      </c>
      <c r="L55" s="872" t="str">
        <f t="shared" si="35"/>
        <v>35-39</v>
      </c>
      <c r="M55" s="872" t="str">
        <f t="shared" si="35"/>
        <v>40-44</v>
      </c>
      <c r="N55" s="872" t="str">
        <f t="shared" si="35"/>
        <v>45-49</v>
      </c>
      <c r="O55" s="873" t="str">
        <f t="shared" si="35"/>
        <v>50-54</v>
      </c>
      <c r="P55" s="873" t="str">
        <f t="shared" si="35"/>
        <v>55-59</v>
      </c>
      <c r="Q55" s="873" t="str">
        <f t="shared" si="35"/>
        <v>60-64</v>
      </c>
      <c r="R55" s="873" t="str">
        <f t="shared" si="35"/>
        <v>65-69</v>
      </c>
      <c r="S55" s="873" t="str">
        <f t="shared" si="35"/>
        <v>70-歳</v>
      </c>
    </row>
    <row r="56" spans="2:22" ht="14.4" x14ac:dyDescent="0.2">
      <c r="B56" s="874" t="s">
        <v>82</v>
      </c>
      <c r="C56" s="965">
        <f>[2]ｸﾗﾐ!C40</f>
        <v>0</v>
      </c>
      <c r="D56" s="764">
        <f>[2]ｸﾗﾐ!D40</f>
        <v>0</v>
      </c>
      <c r="E56" s="764">
        <f>[2]ｸﾗﾐ!E40</f>
        <v>0</v>
      </c>
      <c r="F56" s="764">
        <f>[2]ｸﾗﾐ!F40</f>
        <v>0</v>
      </c>
      <c r="G56" s="764">
        <f>[2]ｸﾗﾐ!G40</f>
        <v>0</v>
      </c>
      <c r="H56" s="764">
        <f>[2]ｸﾗﾐ!H40</f>
        <v>0</v>
      </c>
      <c r="I56" s="764">
        <f>[2]ｸﾗﾐ!I40</f>
        <v>0</v>
      </c>
      <c r="J56" s="764">
        <f>[2]ｸﾗﾐ!J40</f>
        <v>0</v>
      </c>
      <c r="K56" s="764">
        <f>[2]ｸﾗﾐ!K40</f>
        <v>0</v>
      </c>
      <c r="L56" s="764">
        <f>[2]ｸﾗﾐ!L40</f>
        <v>0</v>
      </c>
      <c r="M56" s="764">
        <f>[2]ｸﾗﾐ!M40</f>
        <v>0</v>
      </c>
      <c r="N56" s="764">
        <f>[2]ｸﾗﾐ!N40</f>
        <v>0</v>
      </c>
      <c r="O56" s="764">
        <f>[2]ｸﾗﾐ!O40</f>
        <v>0</v>
      </c>
      <c r="P56" s="764">
        <f>[2]ｸﾗﾐ!P40</f>
        <v>0</v>
      </c>
      <c r="Q56" s="764">
        <f>[2]ｸﾗﾐ!Q40</f>
        <v>0</v>
      </c>
      <c r="R56" s="764">
        <f>[2]ｸﾗﾐ!R40</f>
        <v>0</v>
      </c>
      <c r="S56" s="764">
        <f>[2]ｸﾗﾐ!S40</f>
        <v>0</v>
      </c>
    </row>
    <row r="57" spans="2:22" ht="14.4" x14ac:dyDescent="0.2">
      <c r="B57" s="874" t="s">
        <v>83</v>
      </c>
      <c r="C57" s="965">
        <f>[2]ｸﾗﾐ!C41</f>
        <v>0.08</v>
      </c>
      <c r="D57" s="764">
        <f>[2]ｸﾗﾐ!D41</f>
        <v>0</v>
      </c>
      <c r="E57" s="764">
        <f>[2]ｸﾗﾐ!E41</f>
        <v>0</v>
      </c>
      <c r="F57" s="764">
        <f>[2]ｸﾗﾐ!F41</f>
        <v>0</v>
      </c>
      <c r="G57" s="764">
        <f>[2]ｸﾗﾐ!G41</f>
        <v>0</v>
      </c>
      <c r="H57" s="764">
        <f>[2]ｸﾗﾐ!H41</f>
        <v>0</v>
      </c>
      <c r="I57" s="764">
        <f>[2]ｸﾗﾐ!I41</f>
        <v>0.08</v>
      </c>
      <c r="J57" s="764">
        <f>[2]ｸﾗﾐ!J41</f>
        <v>0</v>
      </c>
      <c r="K57" s="764">
        <f>[2]ｸﾗﾐ!K41</f>
        <v>0</v>
      </c>
      <c r="L57" s="764">
        <f>[2]ｸﾗﾐ!L41</f>
        <v>0</v>
      </c>
      <c r="M57" s="764">
        <f>[2]ｸﾗﾐ!M41</f>
        <v>0</v>
      </c>
      <c r="N57" s="764">
        <f>[2]ｸﾗﾐ!N41</f>
        <v>0</v>
      </c>
      <c r="O57" s="764">
        <f>[2]ｸﾗﾐ!O41</f>
        <v>0</v>
      </c>
      <c r="P57" s="764">
        <f>[2]ｸﾗﾐ!P41</f>
        <v>0</v>
      </c>
      <c r="Q57" s="764">
        <f>[2]ｸﾗﾐ!Q41</f>
        <v>0</v>
      </c>
      <c r="R57" s="764">
        <f>[2]ｸﾗﾐ!R41</f>
        <v>0</v>
      </c>
      <c r="S57" s="764">
        <f>[2]ｸﾗﾐ!S41</f>
        <v>0</v>
      </c>
    </row>
    <row r="58" spans="2:22" ht="14.4" x14ac:dyDescent="0.2">
      <c r="B58" s="874" t="s">
        <v>84</v>
      </c>
      <c r="C58" s="965">
        <f>[2]ｸﾗﾐ!C42</f>
        <v>0.42</v>
      </c>
      <c r="D58" s="764">
        <f>[2]ｸﾗﾐ!D42</f>
        <v>0</v>
      </c>
      <c r="E58" s="764">
        <f>[2]ｸﾗﾐ!E42</f>
        <v>0.08</v>
      </c>
      <c r="F58" s="764">
        <f>[2]ｸﾗﾐ!F42</f>
        <v>0</v>
      </c>
      <c r="G58" s="764">
        <f>[2]ｸﾗﾐ!G42</f>
        <v>0</v>
      </c>
      <c r="H58" s="764">
        <f>[2]ｸﾗﾐ!H42</f>
        <v>0</v>
      </c>
      <c r="I58" s="764">
        <f>[2]ｸﾗﾐ!I42</f>
        <v>0</v>
      </c>
      <c r="J58" s="764">
        <f>[2]ｸﾗﾐ!J42</f>
        <v>0.17</v>
      </c>
      <c r="K58" s="764">
        <f>[2]ｸﾗﾐ!K42</f>
        <v>0.17</v>
      </c>
      <c r="L58" s="764">
        <f>[2]ｸﾗﾐ!L42</f>
        <v>0</v>
      </c>
      <c r="M58" s="764">
        <f>[2]ｸﾗﾐ!M42</f>
        <v>0</v>
      </c>
      <c r="N58" s="764">
        <f>[2]ｸﾗﾐ!N42</f>
        <v>0</v>
      </c>
      <c r="O58" s="764">
        <f>[2]ｸﾗﾐ!O42</f>
        <v>0</v>
      </c>
      <c r="P58" s="764">
        <f>[2]ｸﾗﾐ!P42</f>
        <v>0</v>
      </c>
      <c r="Q58" s="764">
        <f>[2]ｸﾗﾐ!Q42</f>
        <v>0</v>
      </c>
      <c r="R58" s="764">
        <f>[2]ｸﾗﾐ!R42</f>
        <v>0</v>
      </c>
      <c r="S58" s="764">
        <f>[2]ｸﾗﾐ!S42</f>
        <v>0</v>
      </c>
    </row>
    <row r="59" spans="2:22" ht="14.4" x14ac:dyDescent="0.2">
      <c r="B59" s="874" t="s">
        <v>85</v>
      </c>
      <c r="C59" s="965">
        <f>[2]ｸﾗﾐ!C43</f>
        <v>0.08</v>
      </c>
      <c r="D59" s="764">
        <f>[2]ｸﾗﾐ!D43</f>
        <v>0</v>
      </c>
      <c r="E59" s="764">
        <f>[2]ｸﾗﾐ!E43</f>
        <v>0</v>
      </c>
      <c r="F59" s="764">
        <f>[2]ｸﾗﾐ!F43</f>
        <v>0</v>
      </c>
      <c r="G59" s="764">
        <f>[2]ｸﾗﾐ!G43</f>
        <v>0</v>
      </c>
      <c r="H59" s="764">
        <f>[2]ｸﾗﾐ!H43</f>
        <v>0</v>
      </c>
      <c r="I59" s="764">
        <f>[2]ｸﾗﾐ!I43</f>
        <v>0</v>
      </c>
      <c r="J59" s="764">
        <f>[2]ｸﾗﾐ!J43</f>
        <v>0</v>
      </c>
      <c r="K59" s="764">
        <f>[2]ｸﾗﾐ!K43</f>
        <v>0.08</v>
      </c>
      <c r="L59" s="764">
        <f>[2]ｸﾗﾐ!L43</f>
        <v>0</v>
      </c>
      <c r="M59" s="764">
        <f>[2]ｸﾗﾐ!M43</f>
        <v>0</v>
      </c>
      <c r="N59" s="764">
        <f>[2]ｸﾗﾐ!N43</f>
        <v>0</v>
      </c>
      <c r="O59" s="764">
        <f>[2]ｸﾗﾐ!O43</f>
        <v>0</v>
      </c>
      <c r="P59" s="764">
        <f>[2]ｸﾗﾐ!P43</f>
        <v>0</v>
      </c>
      <c r="Q59" s="764">
        <f>[2]ｸﾗﾐ!Q43</f>
        <v>0</v>
      </c>
      <c r="R59" s="764">
        <f>[2]ｸﾗﾐ!R43</f>
        <v>0</v>
      </c>
      <c r="S59" s="764">
        <f>[2]ｸﾗﾐ!S43</f>
        <v>0</v>
      </c>
    </row>
    <row r="60" spans="2:22" ht="14.4" x14ac:dyDescent="0.2">
      <c r="B60" s="874" t="s">
        <v>86</v>
      </c>
      <c r="C60" s="965">
        <f>[2]ｸﾗﾐ!C44</f>
        <v>0.42</v>
      </c>
      <c r="D60" s="764">
        <f>[2]ｸﾗﾐ!D44</f>
        <v>0</v>
      </c>
      <c r="E60" s="764">
        <f>[2]ｸﾗﾐ!E44</f>
        <v>0</v>
      </c>
      <c r="F60" s="764">
        <f>[2]ｸﾗﾐ!F44</f>
        <v>0</v>
      </c>
      <c r="G60" s="764">
        <f>[2]ｸﾗﾐ!G44</f>
        <v>0</v>
      </c>
      <c r="H60" s="764">
        <f>[2]ｸﾗﾐ!H44</f>
        <v>0.08</v>
      </c>
      <c r="I60" s="764">
        <f>[2]ｸﾗﾐ!I44</f>
        <v>0.08</v>
      </c>
      <c r="J60" s="764">
        <f>[2]ｸﾗﾐ!J44</f>
        <v>0.25</v>
      </c>
      <c r="K60" s="764">
        <f>[2]ｸﾗﾐ!K44</f>
        <v>0</v>
      </c>
      <c r="L60" s="764">
        <f>[2]ｸﾗﾐ!L44</f>
        <v>0</v>
      </c>
      <c r="M60" s="764">
        <f>[2]ｸﾗﾐ!M44</f>
        <v>0</v>
      </c>
      <c r="N60" s="764">
        <f>[2]ｸﾗﾐ!N44</f>
        <v>0</v>
      </c>
      <c r="O60" s="764">
        <f>[2]ｸﾗﾐ!O44</f>
        <v>0</v>
      </c>
      <c r="P60" s="764">
        <f>[2]ｸﾗﾐ!P44</f>
        <v>0</v>
      </c>
      <c r="Q60" s="764">
        <f>[2]ｸﾗﾐ!Q44</f>
        <v>0</v>
      </c>
      <c r="R60" s="764">
        <f>[2]ｸﾗﾐ!R44</f>
        <v>0</v>
      </c>
      <c r="S60" s="764">
        <f>[2]ｸﾗﾐ!S44</f>
        <v>0</v>
      </c>
    </row>
    <row r="61" spans="2:22" ht="14.4" x14ac:dyDescent="0.2">
      <c r="B61" s="874" t="s">
        <v>87</v>
      </c>
      <c r="C61" s="965">
        <f>[2]ｸﾗﾐ!C45</f>
        <v>0.17</v>
      </c>
      <c r="D61" s="764">
        <f>[2]ｸﾗﾐ!D45</f>
        <v>0</v>
      </c>
      <c r="E61" s="764">
        <f>[2]ｸﾗﾐ!E45</f>
        <v>0</v>
      </c>
      <c r="F61" s="764">
        <f>[2]ｸﾗﾐ!F45</f>
        <v>0</v>
      </c>
      <c r="G61" s="764">
        <f>[2]ｸﾗﾐ!G45</f>
        <v>0</v>
      </c>
      <c r="H61" s="764">
        <f>[2]ｸﾗﾐ!H45</f>
        <v>0.08</v>
      </c>
      <c r="I61" s="764">
        <f>[2]ｸﾗﾐ!I45</f>
        <v>0.08</v>
      </c>
      <c r="J61" s="764">
        <f>[2]ｸﾗﾐ!J45</f>
        <v>0</v>
      </c>
      <c r="K61" s="764">
        <f>[2]ｸﾗﾐ!K45</f>
        <v>0</v>
      </c>
      <c r="L61" s="764">
        <f>[2]ｸﾗﾐ!L45</f>
        <v>0</v>
      </c>
      <c r="M61" s="764">
        <f>[2]ｸﾗﾐ!M45</f>
        <v>0</v>
      </c>
      <c r="N61" s="764">
        <f>[2]ｸﾗﾐ!N45</f>
        <v>0</v>
      </c>
      <c r="O61" s="764">
        <f>[2]ｸﾗﾐ!O45</f>
        <v>0</v>
      </c>
      <c r="P61" s="764">
        <f>[2]ｸﾗﾐ!P45</f>
        <v>0</v>
      </c>
      <c r="Q61" s="764">
        <f>[2]ｸﾗﾐ!Q45</f>
        <v>0</v>
      </c>
      <c r="R61" s="764">
        <f>[2]ｸﾗﾐ!R45</f>
        <v>0</v>
      </c>
      <c r="S61" s="764">
        <f>[2]ｸﾗﾐ!S45</f>
        <v>0</v>
      </c>
    </row>
    <row r="62" spans="2:22" ht="14.4" x14ac:dyDescent="0.2">
      <c r="B62" s="874" t="s">
        <v>88</v>
      </c>
      <c r="C62" s="965">
        <f>[2]ｸﾗﾐ!C46</f>
        <v>0.57999999999999996</v>
      </c>
      <c r="D62" s="764">
        <f>[2]ｸﾗﾐ!D46</f>
        <v>0</v>
      </c>
      <c r="E62" s="764">
        <f>[2]ｸﾗﾐ!E46</f>
        <v>0</v>
      </c>
      <c r="F62" s="764">
        <f>[2]ｸﾗﾐ!F46</f>
        <v>0</v>
      </c>
      <c r="G62" s="764">
        <f>[2]ｸﾗﾐ!G46</f>
        <v>0</v>
      </c>
      <c r="H62" s="764">
        <f>[2]ｸﾗﾐ!H46</f>
        <v>0.08</v>
      </c>
      <c r="I62" s="764">
        <f>[2]ｸﾗﾐ!I46</f>
        <v>0.25</v>
      </c>
      <c r="J62" s="764">
        <f>[2]ｸﾗﾐ!J46</f>
        <v>0.08</v>
      </c>
      <c r="K62" s="764">
        <f>[2]ｸﾗﾐ!K46</f>
        <v>0</v>
      </c>
      <c r="L62" s="764">
        <f>[2]ｸﾗﾐ!L46</f>
        <v>0</v>
      </c>
      <c r="M62" s="764">
        <f>[2]ｸﾗﾐ!M46</f>
        <v>0</v>
      </c>
      <c r="N62" s="764">
        <f>[2]ｸﾗﾐ!N46</f>
        <v>0.08</v>
      </c>
      <c r="O62" s="764">
        <f>[2]ｸﾗﾐ!O46</f>
        <v>0</v>
      </c>
      <c r="P62" s="764">
        <f>[2]ｸﾗﾐ!P46</f>
        <v>0.08</v>
      </c>
      <c r="Q62" s="764">
        <f>[2]ｸﾗﾐ!Q46</f>
        <v>0</v>
      </c>
      <c r="R62" s="764">
        <f>[2]ｸﾗﾐ!R46</f>
        <v>0</v>
      </c>
      <c r="S62" s="764">
        <f>[2]ｸﾗﾐ!S46</f>
        <v>0</v>
      </c>
    </row>
    <row r="63" spans="2:22" ht="14.4" x14ac:dyDescent="0.2">
      <c r="B63" s="874" t="s">
        <v>89</v>
      </c>
      <c r="C63" s="965">
        <f>[2]ｸﾗﾐ!C47</f>
        <v>0.17</v>
      </c>
      <c r="D63" s="764">
        <f>[2]ｸﾗﾐ!D47</f>
        <v>0</v>
      </c>
      <c r="E63" s="764">
        <f>[2]ｸﾗﾐ!E47</f>
        <v>0</v>
      </c>
      <c r="F63" s="764">
        <f>[2]ｸﾗﾐ!F47</f>
        <v>0</v>
      </c>
      <c r="G63" s="764">
        <f>[2]ｸﾗﾐ!G47</f>
        <v>0</v>
      </c>
      <c r="H63" s="764">
        <f>[2]ｸﾗﾐ!H47</f>
        <v>0</v>
      </c>
      <c r="I63" s="764">
        <f>[2]ｸﾗﾐ!I47</f>
        <v>0.08</v>
      </c>
      <c r="J63" s="764">
        <f>[2]ｸﾗﾐ!J47</f>
        <v>0.08</v>
      </c>
      <c r="K63" s="764">
        <f>[2]ｸﾗﾐ!K47</f>
        <v>0</v>
      </c>
      <c r="L63" s="764">
        <f>[2]ｸﾗﾐ!L47</f>
        <v>0</v>
      </c>
      <c r="M63" s="764">
        <f>[2]ｸﾗﾐ!M47</f>
        <v>0</v>
      </c>
      <c r="N63" s="764">
        <f>[2]ｸﾗﾐ!N47</f>
        <v>0</v>
      </c>
      <c r="O63" s="764">
        <f>[2]ｸﾗﾐ!O47</f>
        <v>0</v>
      </c>
      <c r="P63" s="764">
        <f>[2]ｸﾗﾐ!P47</f>
        <v>0</v>
      </c>
      <c r="Q63" s="764">
        <f>[2]ｸﾗﾐ!Q47</f>
        <v>0</v>
      </c>
      <c r="R63" s="764">
        <f>[2]ｸﾗﾐ!R47</f>
        <v>0</v>
      </c>
      <c r="S63" s="764">
        <f>[2]ｸﾗﾐ!S47</f>
        <v>0</v>
      </c>
    </row>
    <row r="64" spans="2:22" ht="14.4" x14ac:dyDescent="0.2">
      <c r="B64" s="874" t="s">
        <v>90</v>
      </c>
      <c r="C64" s="965">
        <f>[2]ｸﾗﾐ!C48</f>
        <v>0</v>
      </c>
      <c r="D64" s="764">
        <f>[2]ｸﾗﾐ!D48</f>
        <v>0</v>
      </c>
      <c r="E64" s="764">
        <f>[2]ｸﾗﾐ!E48</f>
        <v>0</v>
      </c>
      <c r="F64" s="764">
        <f>[2]ｸﾗﾐ!F48</f>
        <v>0</v>
      </c>
      <c r="G64" s="764">
        <f>[2]ｸﾗﾐ!G48</f>
        <v>0</v>
      </c>
      <c r="H64" s="764">
        <f>[2]ｸﾗﾐ!H48</f>
        <v>0</v>
      </c>
      <c r="I64" s="764">
        <f>[2]ｸﾗﾐ!I48</f>
        <v>0</v>
      </c>
      <c r="J64" s="764">
        <f>[2]ｸﾗﾐ!J48</f>
        <v>0</v>
      </c>
      <c r="K64" s="764">
        <f>[2]ｸﾗﾐ!K48</f>
        <v>0</v>
      </c>
      <c r="L64" s="764">
        <f>[2]ｸﾗﾐ!L48</f>
        <v>0</v>
      </c>
      <c r="M64" s="764">
        <f>[2]ｸﾗﾐ!M48</f>
        <v>0</v>
      </c>
      <c r="N64" s="764">
        <f>[2]ｸﾗﾐ!N48</f>
        <v>0</v>
      </c>
      <c r="O64" s="764">
        <f>[2]ｸﾗﾐ!O48</f>
        <v>0</v>
      </c>
      <c r="P64" s="764">
        <f>[2]ｸﾗﾐ!P48</f>
        <v>0</v>
      </c>
      <c r="Q64" s="764">
        <f>[2]ｸﾗﾐ!Q48</f>
        <v>0</v>
      </c>
      <c r="R64" s="764">
        <f>[2]ｸﾗﾐ!R48</f>
        <v>0</v>
      </c>
      <c r="S64" s="764">
        <f>[2]ｸﾗﾐ!S48</f>
        <v>0</v>
      </c>
    </row>
    <row r="65" spans="2:22" ht="14.4" x14ac:dyDescent="0.2">
      <c r="B65" s="874" t="s">
        <v>91</v>
      </c>
      <c r="C65" s="965">
        <f>[2]ｸﾗﾐ!C49</f>
        <v>0</v>
      </c>
      <c r="D65" s="764">
        <f>[2]ｸﾗﾐ!D49</f>
        <v>0</v>
      </c>
      <c r="E65" s="764">
        <f>[2]ｸﾗﾐ!E49</f>
        <v>0</v>
      </c>
      <c r="F65" s="764">
        <f>[2]ｸﾗﾐ!F49</f>
        <v>0</v>
      </c>
      <c r="G65" s="764">
        <f>[2]ｸﾗﾐ!G49</f>
        <v>0</v>
      </c>
      <c r="H65" s="764">
        <f>[2]ｸﾗﾐ!H49</f>
        <v>0</v>
      </c>
      <c r="I65" s="764">
        <f>[2]ｸﾗﾐ!I49</f>
        <v>0</v>
      </c>
      <c r="J65" s="764">
        <f>[2]ｸﾗﾐ!J49</f>
        <v>0</v>
      </c>
      <c r="K65" s="764">
        <f>[2]ｸﾗﾐ!K49</f>
        <v>0</v>
      </c>
      <c r="L65" s="764">
        <f>[2]ｸﾗﾐ!L49</f>
        <v>0</v>
      </c>
      <c r="M65" s="764">
        <f>[2]ｸﾗﾐ!M49</f>
        <v>0</v>
      </c>
      <c r="N65" s="764">
        <f>[2]ｸﾗﾐ!N49</f>
        <v>0</v>
      </c>
      <c r="O65" s="764">
        <f>[2]ｸﾗﾐ!O49</f>
        <v>0</v>
      </c>
      <c r="P65" s="764">
        <f>[2]ｸﾗﾐ!P49</f>
        <v>0</v>
      </c>
      <c r="Q65" s="764">
        <f>[2]ｸﾗﾐ!Q49</f>
        <v>0</v>
      </c>
      <c r="R65" s="764">
        <f>[2]ｸﾗﾐ!R49</f>
        <v>0</v>
      </c>
      <c r="S65" s="764">
        <f>[2]ｸﾗﾐ!S49</f>
        <v>0</v>
      </c>
    </row>
    <row r="66" spans="2:22" ht="14.4" x14ac:dyDescent="0.2">
      <c r="B66" s="874" t="s">
        <v>92</v>
      </c>
      <c r="C66" s="965">
        <f>[2]ｸﾗﾐ!C50</f>
        <v>0</v>
      </c>
      <c r="D66" s="764">
        <f>[2]ｸﾗﾐ!D50</f>
        <v>0</v>
      </c>
      <c r="E66" s="764">
        <f>[2]ｸﾗﾐ!E50</f>
        <v>0</v>
      </c>
      <c r="F66" s="764">
        <f>[2]ｸﾗﾐ!F50</f>
        <v>0</v>
      </c>
      <c r="G66" s="764">
        <f>[2]ｸﾗﾐ!G50</f>
        <v>0</v>
      </c>
      <c r="H66" s="764">
        <f>[2]ｸﾗﾐ!H50</f>
        <v>0</v>
      </c>
      <c r="I66" s="764">
        <f>[2]ｸﾗﾐ!I50</f>
        <v>0</v>
      </c>
      <c r="J66" s="764">
        <f>[2]ｸﾗﾐ!J50</f>
        <v>0</v>
      </c>
      <c r="K66" s="764">
        <f>[2]ｸﾗﾐ!K50</f>
        <v>0</v>
      </c>
      <c r="L66" s="764">
        <f>[2]ｸﾗﾐ!L50</f>
        <v>0</v>
      </c>
      <c r="M66" s="764">
        <f>[2]ｸﾗﾐ!M50</f>
        <v>0</v>
      </c>
      <c r="N66" s="764">
        <f>[2]ｸﾗﾐ!N50</f>
        <v>0</v>
      </c>
      <c r="O66" s="764">
        <f>[2]ｸﾗﾐ!O50</f>
        <v>0</v>
      </c>
      <c r="P66" s="764">
        <f>[2]ｸﾗﾐ!P50</f>
        <v>0</v>
      </c>
      <c r="Q66" s="764">
        <f>[2]ｸﾗﾐ!Q50</f>
        <v>0</v>
      </c>
      <c r="R66" s="764">
        <f>[2]ｸﾗﾐ!R50</f>
        <v>0</v>
      </c>
      <c r="S66" s="764">
        <f>[2]ｸﾗﾐ!S50</f>
        <v>0</v>
      </c>
    </row>
    <row r="67" spans="2:22" ht="14.4" x14ac:dyDescent="0.2">
      <c r="B67" s="874" t="s">
        <v>93</v>
      </c>
      <c r="C67" s="965">
        <f>[2]ｸﾗﾐ!C51</f>
        <v>0</v>
      </c>
      <c r="D67" s="764">
        <f>[2]ｸﾗﾐ!D51</f>
        <v>0</v>
      </c>
      <c r="E67" s="764">
        <f>[2]ｸﾗﾐ!E51</f>
        <v>0</v>
      </c>
      <c r="F67" s="764">
        <f>[2]ｸﾗﾐ!F51</f>
        <v>0</v>
      </c>
      <c r="G67" s="764">
        <f>[2]ｸﾗﾐ!G51</f>
        <v>0</v>
      </c>
      <c r="H67" s="764">
        <f>[2]ｸﾗﾐ!H51</f>
        <v>0</v>
      </c>
      <c r="I67" s="764">
        <f>[2]ｸﾗﾐ!I51</f>
        <v>0</v>
      </c>
      <c r="J67" s="764">
        <f>[2]ｸﾗﾐ!J51</f>
        <v>0</v>
      </c>
      <c r="K67" s="764">
        <f>[2]ｸﾗﾐ!K51</f>
        <v>0</v>
      </c>
      <c r="L67" s="764">
        <f>[2]ｸﾗﾐ!L51</f>
        <v>0</v>
      </c>
      <c r="M67" s="764">
        <f>[2]ｸﾗﾐ!M51</f>
        <v>0</v>
      </c>
      <c r="N67" s="764">
        <f>[2]ｸﾗﾐ!N51</f>
        <v>0</v>
      </c>
      <c r="O67" s="764">
        <f>[2]ｸﾗﾐ!O51</f>
        <v>0</v>
      </c>
      <c r="P67" s="764">
        <f>[2]ｸﾗﾐ!P51</f>
        <v>0</v>
      </c>
      <c r="Q67" s="764">
        <f>[2]ｸﾗﾐ!Q51</f>
        <v>0</v>
      </c>
      <c r="R67" s="764">
        <f>[2]ｸﾗﾐ!R51</f>
        <v>0</v>
      </c>
      <c r="S67" s="764">
        <f>[2]ｸﾗﾐ!S51</f>
        <v>0</v>
      </c>
    </row>
    <row r="68" spans="2:22" ht="14.4" x14ac:dyDescent="0.2">
      <c r="B68" s="874" t="s">
        <v>39</v>
      </c>
      <c r="C68" s="966">
        <f>[2]ｸﾗﾐ!C52</f>
        <v>1.92</v>
      </c>
      <c r="D68" s="965">
        <f>[2]ｸﾗﾐ!D52</f>
        <v>0</v>
      </c>
      <c r="E68" s="965">
        <f>[2]ｸﾗﾐ!E52</f>
        <v>0.08</v>
      </c>
      <c r="F68" s="965">
        <f>[2]ｸﾗﾐ!F52</f>
        <v>0</v>
      </c>
      <c r="G68" s="965">
        <f>[2]ｸﾗﾐ!G52</f>
        <v>0</v>
      </c>
      <c r="H68" s="965">
        <f>[2]ｸﾗﾐ!H52</f>
        <v>0.24</v>
      </c>
      <c r="I68" s="965">
        <f>[2]ｸﾗﾐ!I52</f>
        <v>0.56999999999999995</v>
      </c>
      <c r="J68" s="965">
        <f>[2]ｸﾗﾐ!J52</f>
        <v>0.57999999999999996</v>
      </c>
      <c r="K68" s="965">
        <f>[2]ｸﾗﾐ!K52</f>
        <v>0.25</v>
      </c>
      <c r="L68" s="965">
        <f>[2]ｸﾗﾐ!L52</f>
        <v>0</v>
      </c>
      <c r="M68" s="965">
        <f>[2]ｸﾗﾐ!M52</f>
        <v>0</v>
      </c>
      <c r="N68" s="965">
        <f>[2]ｸﾗﾐ!N52</f>
        <v>0.08</v>
      </c>
      <c r="O68" s="965">
        <f>[2]ｸﾗﾐ!O52</f>
        <v>0</v>
      </c>
      <c r="P68" s="965">
        <f>[2]ｸﾗﾐ!P52</f>
        <v>0.08</v>
      </c>
      <c r="Q68" s="965">
        <f>[2]ｸﾗﾐ!Q52</f>
        <v>0</v>
      </c>
      <c r="R68" s="965">
        <f>[2]ｸﾗﾐ!R52</f>
        <v>0</v>
      </c>
      <c r="S68" s="965">
        <f>[2]ｸﾗﾐ!S52</f>
        <v>0</v>
      </c>
    </row>
    <row r="69" spans="2:22" x14ac:dyDescent="0.2">
      <c r="B69" s="875" t="s">
        <v>66</v>
      </c>
      <c r="C69" s="877">
        <f>C68/C68</f>
        <v>1</v>
      </c>
      <c r="D69" s="878">
        <f>D68/C68</f>
        <v>0</v>
      </c>
      <c r="E69" s="878">
        <f>E68/C68</f>
        <v>4.1666666666666671E-2</v>
      </c>
      <c r="F69" s="878">
        <f>F68/C68</f>
        <v>0</v>
      </c>
      <c r="G69" s="878">
        <f>G68/C68</f>
        <v>0</v>
      </c>
      <c r="H69" s="878">
        <f>H68/C68</f>
        <v>0.125</v>
      </c>
      <c r="I69" s="878">
        <f>I68/C68</f>
        <v>0.296875</v>
      </c>
      <c r="J69" s="878">
        <f>J68/C68</f>
        <v>0.30208333333333331</v>
      </c>
      <c r="K69" s="878">
        <f>K68/C68</f>
        <v>0.13020833333333334</v>
      </c>
      <c r="L69" s="878">
        <f>L68/C68</f>
        <v>0</v>
      </c>
      <c r="M69" s="878">
        <f>M68/C68</f>
        <v>0</v>
      </c>
      <c r="N69" s="878">
        <f>N68/C68</f>
        <v>4.1666666666666671E-2</v>
      </c>
      <c r="O69" s="964">
        <f>O68/C68</f>
        <v>0</v>
      </c>
      <c r="P69" s="878">
        <f>P68/C68</f>
        <v>4.1666666666666671E-2</v>
      </c>
      <c r="Q69" s="878">
        <f>Q68/C68</f>
        <v>0</v>
      </c>
      <c r="R69" s="878">
        <f>R68/C68</f>
        <v>0</v>
      </c>
      <c r="S69" s="878">
        <f>S68/C68</f>
        <v>0</v>
      </c>
    </row>
    <row r="71" spans="2:22" ht="19.2" x14ac:dyDescent="0.25">
      <c r="B71" s="99" t="str">
        <f>B3</f>
        <v>令和8年　</v>
      </c>
      <c r="C71" s="551" t="s">
        <v>196</v>
      </c>
    </row>
    <row r="72" spans="2:22" ht="37.5" customHeight="1" x14ac:dyDescent="0.2">
      <c r="B72" s="887" t="s">
        <v>226</v>
      </c>
      <c r="C72" s="888" t="s">
        <v>65</v>
      </c>
      <c r="D72" s="872" t="str">
        <f t="shared" ref="D72:S72" si="36">D4</f>
        <v>0歳</v>
      </c>
      <c r="E72" s="872" t="str">
        <f t="shared" si="36"/>
        <v>1-4</v>
      </c>
      <c r="F72" s="872" t="str">
        <f t="shared" si="36"/>
        <v>5-9</v>
      </c>
      <c r="G72" s="872" t="str">
        <f t="shared" si="36"/>
        <v>10-14</v>
      </c>
      <c r="H72" s="872" t="str">
        <f t="shared" si="36"/>
        <v>15-19</v>
      </c>
      <c r="I72" s="872" t="str">
        <f t="shared" si="36"/>
        <v>20-24</v>
      </c>
      <c r="J72" s="872" t="str">
        <f t="shared" si="36"/>
        <v>25-29</v>
      </c>
      <c r="K72" s="872" t="str">
        <f t="shared" si="36"/>
        <v>30-34</v>
      </c>
      <c r="L72" s="872" t="str">
        <f t="shared" si="36"/>
        <v>35-39</v>
      </c>
      <c r="M72" s="872" t="str">
        <f t="shared" si="36"/>
        <v>40-44</v>
      </c>
      <c r="N72" s="872" t="str">
        <f t="shared" si="36"/>
        <v>45-49</v>
      </c>
      <c r="O72" s="873" t="str">
        <f t="shared" si="36"/>
        <v>50-54</v>
      </c>
      <c r="P72" s="873" t="str">
        <f t="shared" si="36"/>
        <v>55-59</v>
      </c>
      <c r="Q72" s="873" t="str">
        <f t="shared" si="36"/>
        <v>60-64</v>
      </c>
      <c r="R72" s="873" t="str">
        <f t="shared" si="36"/>
        <v>65-69</v>
      </c>
      <c r="S72" s="873" t="str">
        <f t="shared" si="36"/>
        <v>70-歳</v>
      </c>
    </row>
    <row r="73" spans="2:22" ht="14.4" x14ac:dyDescent="0.2">
      <c r="B73" s="889" t="s">
        <v>82</v>
      </c>
      <c r="C73" s="789">
        <f t="shared" ref="C73:C84" si="37">SUM(D73:S73)</f>
        <v>18</v>
      </c>
      <c r="D73" s="766">
        <f>[2]ｸﾗﾐ!D21</f>
        <v>0</v>
      </c>
      <c r="E73" s="766">
        <f>[2]ｸﾗﾐ!E21</f>
        <v>0</v>
      </c>
      <c r="F73" s="766">
        <f>[2]ｸﾗﾐ!F21</f>
        <v>0</v>
      </c>
      <c r="G73" s="766">
        <f>[2]ｸﾗﾐ!G21</f>
        <v>0</v>
      </c>
      <c r="H73" s="766">
        <f>[2]ｸﾗﾐ!H21</f>
        <v>2</v>
      </c>
      <c r="I73" s="766">
        <f>[2]ｸﾗﾐ!I21</f>
        <v>7</v>
      </c>
      <c r="J73" s="766">
        <f>[2]ｸﾗﾐ!J21</f>
        <v>6</v>
      </c>
      <c r="K73" s="766">
        <f>[2]ｸﾗﾐ!K21</f>
        <v>0</v>
      </c>
      <c r="L73" s="766">
        <f>[2]ｸﾗﾐ!L21</f>
        <v>2</v>
      </c>
      <c r="M73" s="766">
        <f>[2]ｸﾗﾐ!M21</f>
        <v>0</v>
      </c>
      <c r="N73" s="766">
        <f>[2]ｸﾗﾐ!N21</f>
        <v>0</v>
      </c>
      <c r="O73" s="766">
        <f>[2]ｸﾗﾐ!O21</f>
        <v>0</v>
      </c>
      <c r="P73" s="766">
        <f>[2]ｸﾗﾐ!P21</f>
        <v>0</v>
      </c>
      <c r="Q73" s="766">
        <f>[2]ｸﾗﾐ!Q21</f>
        <v>0</v>
      </c>
      <c r="R73" s="766">
        <f>[2]ｸﾗﾐ!R21</f>
        <v>0</v>
      </c>
      <c r="S73" s="766">
        <f>[2]ｸﾗﾐ!S21</f>
        <v>1</v>
      </c>
      <c r="U73">
        <f t="array" ref="U73:U84">TRANSPOSE('保健所別（令和8年）'!D208:O208)</f>
        <v>18</v>
      </c>
      <c r="V73">
        <f>C73-U73</f>
        <v>0</v>
      </c>
    </row>
    <row r="74" spans="2:22" ht="14.4" x14ac:dyDescent="0.2">
      <c r="B74" s="889" t="s">
        <v>83</v>
      </c>
      <c r="C74" s="789">
        <f t="shared" si="37"/>
        <v>26</v>
      </c>
      <c r="D74" s="766">
        <f>[2]ｸﾗﾐ!D22</f>
        <v>0</v>
      </c>
      <c r="E74" s="766">
        <f>[2]ｸﾗﾐ!E22</f>
        <v>0</v>
      </c>
      <c r="F74" s="766">
        <f>[2]ｸﾗﾐ!F22</f>
        <v>0</v>
      </c>
      <c r="G74" s="766">
        <f>[2]ｸﾗﾐ!G22</f>
        <v>0</v>
      </c>
      <c r="H74" s="766">
        <f>[2]ｸﾗﾐ!H22</f>
        <v>0</v>
      </c>
      <c r="I74" s="766">
        <f>[2]ｸﾗﾐ!I22</f>
        <v>6</v>
      </c>
      <c r="J74" s="766">
        <f>[2]ｸﾗﾐ!J22</f>
        <v>10</v>
      </c>
      <c r="K74" s="766">
        <f>[2]ｸﾗﾐ!K22</f>
        <v>5</v>
      </c>
      <c r="L74" s="766">
        <f>[2]ｸﾗﾐ!L22</f>
        <v>2</v>
      </c>
      <c r="M74" s="766">
        <f>[2]ｸﾗﾐ!M22</f>
        <v>0</v>
      </c>
      <c r="N74" s="766">
        <f>[2]ｸﾗﾐ!N22</f>
        <v>1</v>
      </c>
      <c r="O74" s="766">
        <f>[2]ｸﾗﾐ!O22</f>
        <v>1</v>
      </c>
      <c r="P74" s="766">
        <f>[2]ｸﾗﾐ!P22</f>
        <v>1</v>
      </c>
      <c r="Q74" s="766">
        <f>[2]ｸﾗﾐ!Q22</f>
        <v>0</v>
      </c>
      <c r="R74" s="766">
        <f>[2]ｸﾗﾐ!R22</f>
        <v>0</v>
      </c>
      <c r="S74" s="766">
        <f>[2]ｸﾗﾐ!S22</f>
        <v>0</v>
      </c>
      <c r="U74">
        <v>26</v>
      </c>
      <c r="V74">
        <f t="shared" ref="V74:V84" si="38">C74-U74</f>
        <v>0</v>
      </c>
    </row>
    <row r="75" spans="2:22" ht="14.4" x14ac:dyDescent="0.2">
      <c r="B75" s="889" t="s">
        <v>84</v>
      </c>
      <c r="C75" s="789">
        <f t="shared" si="37"/>
        <v>38</v>
      </c>
      <c r="D75" s="766">
        <f>[2]ｸﾗﾐ!D23</f>
        <v>0</v>
      </c>
      <c r="E75" s="766">
        <f>[2]ｸﾗﾐ!E23</f>
        <v>0</v>
      </c>
      <c r="F75" s="766">
        <f>[2]ｸﾗﾐ!F23</f>
        <v>0</v>
      </c>
      <c r="G75" s="766">
        <f>[2]ｸﾗﾐ!G23</f>
        <v>0</v>
      </c>
      <c r="H75" s="766">
        <f>[2]ｸﾗﾐ!H23</f>
        <v>2</v>
      </c>
      <c r="I75" s="766">
        <f>[2]ｸﾗﾐ!I23</f>
        <v>7</v>
      </c>
      <c r="J75" s="766">
        <f>[2]ｸﾗﾐ!J23</f>
        <v>17</v>
      </c>
      <c r="K75" s="766">
        <f>[2]ｸﾗﾐ!K23</f>
        <v>4</v>
      </c>
      <c r="L75" s="766">
        <f>[2]ｸﾗﾐ!L23</f>
        <v>5</v>
      </c>
      <c r="M75" s="766">
        <f>[2]ｸﾗﾐ!M23</f>
        <v>3</v>
      </c>
      <c r="N75" s="766">
        <f>[2]ｸﾗﾐ!N23</f>
        <v>0</v>
      </c>
      <c r="O75" s="766">
        <f>[2]ｸﾗﾐ!O23</f>
        <v>0</v>
      </c>
      <c r="P75" s="766">
        <f>[2]ｸﾗﾐ!P23</f>
        <v>0</v>
      </c>
      <c r="Q75" s="766">
        <f>[2]ｸﾗﾐ!Q23</f>
        <v>0</v>
      </c>
      <c r="R75" s="766">
        <f>[2]ｸﾗﾐ!R23</f>
        <v>0</v>
      </c>
      <c r="S75" s="766">
        <f>[2]ｸﾗﾐ!S23</f>
        <v>0</v>
      </c>
      <c r="U75">
        <v>38</v>
      </c>
      <c r="V75">
        <f t="shared" si="38"/>
        <v>0</v>
      </c>
    </row>
    <row r="76" spans="2:22" ht="14.4" x14ac:dyDescent="0.2">
      <c r="B76" s="889" t="s">
        <v>85</v>
      </c>
      <c r="C76" s="789">
        <f t="shared" si="37"/>
        <v>23</v>
      </c>
      <c r="D76" s="766">
        <f>[2]ｸﾗﾐ!D24</f>
        <v>0</v>
      </c>
      <c r="E76" s="766">
        <f>[2]ｸﾗﾐ!E24</f>
        <v>0</v>
      </c>
      <c r="F76" s="766">
        <f>[2]ｸﾗﾐ!F24</f>
        <v>0</v>
      </c>
      <c r="G76" s="766">
        <f>[2]ｸﾗﾐ!G24</f>
        <v>0</v>
      </c>
      <c r="H76" s="766">
        <f>[2]ｸﾗﾐ!H24</f>
        <v>2</v>
      </c>
      <c r="I76" s="766">
        <f>[2]ｸﾗﾐ!I24</f>
        <v>8</v>
      </c>
      <c r="J76" s="766">
        <f>[2]ｸﾗﾐ!J24</f>
        <v>3</v>
      </c>
      <c r="K76" s="766">
        <f>[2]ｸﾗﾐ!K24</f>
        <v>6</v>
      </c>
      <c r="L76" s="766">
        <f>[2]ｸﾗﾐ!L24</f>
        <v>2</v>
      </c>
      <c r="M76" s="766">
        <f>[2]ｸﾗﾐ!M24</f>
        <v>1</v>
      </c>
      <c r="N76" s="766">
        <f>[2]ｸﾗﾐ!N24</f>
        <v>0</v>
      </c>
      <c r="O76" s="766">
        <f>[2]ｸﾗﾐ!O24</f>
        <v>0</v>
      </c>
      <c r="P76" s="766">
        <f>[2]ｸﾗﾐ!P24</f>
        <v>1</v>
      </c>
      <c r="Q76" s="766">
        <f>[2]ｸﾗﾐ!Q24</f>
        <v>0</v>
      </c>
      <c r="R76" s="766">
        <f>[2]ｸﾗﾐ!R24</f>
        <v>0</v>
      </c>
      <c r="S76" s="766">
        <f>[2]ｸﾗﾐ!S24</f>
        <v>0</v>
      </c>
      <c r="U76">
        <v>23</v>
      </c>
      <c r="V76">
        <f t="shared" si="38"/>
        <v>0</v>
      </c>
    </row>
    <row r="77" spans="2:22" ht="14.4" x14ac:dyDescent="0.2">
      <c r="B77" s="889" t="s">
        <v>86</v>
      </c>
      <c r="C77" s="890">
        <f t="shared" si="37"/>
        <v>26</v>
      </c>
      <c r="D77" s="766">
        <f>[2]ｸﾗﾐ!D25</f>
        <v>0</v>
      </c>
      <c r="E77" s="766">
        <f>[2]ｸﾗﾐ!E25</f>
        <v>0</v>
      </c>
      <c r="F77" s="766">
        <f>[2]ｸﾗﾐ!F25</f>
        <v>0</v>
      </c>
      <c r="G77" s="766">
        <f>[2]ｸﾗﾐ!G25</f>
        <v>0</v>
      </c>
      <c r="H77" s="766">
        <f>[2]ｸﾗﾐ!H25</f>
        <v>2</v>
      </c>
      <c r="I77" s="766">
        <f>[2]ｸﾗﾐ!I25</f>
        <v>9</v>
      </c>
      <c r="J77" s="766">
        <f>[2]ｸﾗﾐ!J25</f>
        <v>6</v>
      </c>
      <c r="K77" s="766">
        <f>[2]ｸﾗﾐ!K25</f>
        <v>8</v>
      </c>
      <c r="L77" s="766">
        <f>[2]ｸﾗﾐ!L25</f>
        <v>0</v>
      </c>
      <c r="M77" s="766">
        <f>[2]ｸﾗﾐ!M25</f>
        <v>0</v>
      </c>
      <c r="N77" s="766">
        <f>[2]ｸﾗﾐ!N25</f>
        <v>1</v>
      </c>
      <c r="O77" s="766">
        <f>[2]ｸﾗﾐ!O25</f>
        <v>0</v>
      </c>
      <c r="P77" s="766">
        <f>[2]ｸﾗﾐ!P25</f>
        <v>0</v>
      </c>
      <c r="Q77" s="766">
        <f>[2]ｸﾗﾐ!Q25</f>
        <v>0</v>
      </c>
      <c r="R77" s="766">
        <f>[2]ｸﾗﾐ!R25</f>
        <v>0</v>
      </c>
      <c r="S77" s="766">
        <f>[2]ｸﾗﾐ!S25</f>
        <v>0</v>
      </c>
      <c r="U77">
        <v>26</v>
      </c>
      <c r="V77">
        <f t="shared" si="38"/>
        <v>0</v>
      </c>
    </row>
    <row r="78" spans="2:22" ht="14.4" x14ac:dyDescent="0.2">
      <c r="B78" s="889" t="s">
        <v>87</v>
      </c>
      <c r="C78" s="890">
        <f t="shared" si="37"/>
        <v>26</v>
      </c>
      <c r="D78" s="766">
        <f>[2]ｸﾗﾐ!D26</f>
        <v>0</v>
      </c>
      <c r="E78" s="766">
        <f>[2]ｸﾗﾐ!E26</f>
        <v>0</v>
      </c>
      <c r="F78" s="766">
        <f>[2]ｸﾗﾐ!F26</f>
        <v>0</v>
      </c>
      <c r="G78" s="766">
        <f>[2]ｸﾗﾐ!G26</f>
        <v>0</v>
      </c>
      <c r="H78" s="766">
        <f>[2]ｸﾗﾐ!H26</f>
        <v>2</v>
      </c>
      <c r="I78" s="766">
        <f>[2]ｸﾗﾐ!I26</f>
        <v>8</v>
      </c>
      <c r="J78" s="766">
        <f>[2]ｸﾗﾐ!J26</f>
        <v>9</v>
      </c>
      <c r="K78" s="766">
        <f>[2]ｸﾗﾐ!K26</f>
        <v>3</v>
      </c>
      <c r="L78" s="766">
        <f>[2]ｸﾗﾐ!L26</f>
        <v>3</v>
      </c>
      <c r="M78" s="766">
        <f>[2]ｸﾗﾐ!M26</f>
        <v>1</v>
      </c>
      <c r="N78" s="766">
        <f>[2]ｸﾗﾐ!N26</f>
        <v>0</v>
      </c>
      <c r="O78" s="766">
        <f>[2]ｸﾗﾐ!O26</f>
        <v>0</v>
      </c>
      <c r="P78" s="766">
        <f>[2]ｸﾗﾐ!P26</f>
        <v>0</v>
      </c>
      <c r="Q78" s="766">
        <f>[2]ｸﾗﾐ!Q26</f>
        <v>0</v>
      </c>
      <c r="R78" s="766">
        <f>[2]ｸﾗﾐ!R26</f>
        <v>0</v>
      </c>
      <c r="S78" s="766">
        <f>[2]ｸﾗﾐ!S26</f>
        <v>0</v>
      </c>
      <c r="U78" s="531">
        <v>26</v>
      </c>
      <c r="V78">
        <f t="shared" si="38"/>
        <v>0</v>
      </c>
    </row>
    <row r="79" spans="2:22" ht="14.4" x14ac:dyDescent="0.2">
      <c r="B79" s="889" t="s">
        <v>88</v>
      </c>
      <c r="C79" s="789">
        <f t="shared" si="37"/>
        <v>32</v>
      </c>
      <c r="D79" s="766">
        <f>[2]ｸﾗﾐ!D27</f>
        <v>0</v>
      </c>
      <c r="E79" s="766">
        <f>[2]ｸﾗﾐ!E27</f>
        <v>0</v>
      </c>
      <c r="F79" s="766">
        <f>[2]ｸﾗﾐ!F27</f>
        <v>0</v>
      </c>
      <c r="G79" s="766">
        <f>[2]ｸﾗﾐ!G27</f>
        <v>0</v>
      </c>
      <c r="H79" s="766">
        <f>[2]ｸﾗﾐ!H27</f>
        <v>2</v>
      </c>
      <c r="I79" s="766">
        <f>[2]ｸﾗﾐ!I27</f>
        <v>19</v>
      </c>
      <c r="J79" s="766">
        <f>[2]ｸﾗﾐ!J27</f>
        <v>5</v>
      </c>
      <c r="K79" s="766">
        <f>[2]ｸﾗﾐ!K27</f>
        <v>3</v>
      </c>
      <c r="L79" s="766">
        <f>[2]ｸﾗﾐ!L27</f>
        <v>1</v>
      </c>
      <c r="M79" s="766">
        <f>[2]ｸﾗﾐ!M27</f>
        <v>0</v>
      </c>
      <c r="N79" s="766">
        <f>[2]ｸﾗﾐ!N27</f>
        <v>1</v>
      </c>
      <c r="O79" s="766">
        <f>[2]ｸﾗﾐ!O27</f>
        <v>1</v>
      </c>
      <c r="P79" s="766">
        <f>[2]ｸﾗﾐ!P27</f>
        <v>0</v>
      </c>
      <c r="Q79" s="766">
        <f>[2]ｸﾗﾐ!Q27</f>
        <v>0</v>
      </c>
      <c r="R79" s="766">
        <f>[2]ｸﾗﾐ!R27</f>
        <v>0</v>
      </c>
      <c r="S79" s="766">
        <f>[2]ｸﾗﾐ!S27</f>
        <v>0</v>
      </c>
      <c r="U79">
        <v>32</v>
      </c>
      <c r="V79">
        <f t="shared" si="38"/>
        <v>0</v>
      </c>
    </row>
    <row r="80" spans="2:22" ht="14.4" x14ac:dyDescent="0.2">
      <c r="B80" s="889" t="s">
        <v>89</v>
      </c>
      <c r="C80" s="789">
        <f t="shared" si="37"/>
        <v>16</v>
      </c>
      <c r="D80" s="766">
        <f>[2]ｸﾗﾐ!D28</f>
        <v>0</v>
      </c>
      <c r="E80" s="766">
        <f>[2]ｸﾗﾐ!E28</f>
        <v>0</v>
      </c>
      <c r="F80" s="766">
        <f>[2]ｸﾗﾐ!F28</f>
        <v>0</v>
      </c>
      <c r="G80" s="766">
        <f>[2]ｸﾗﾐ!G28</f>
        <v>0</v>
      </c>
      <c r="H80" s="766">
        <f>[2]ｸﾗﾐ!H28</f>
        <v>1</v>
      </c>
      <c r="I80" s="766">
        <f>[2]ｸﾗﾐ!I28</f>
        <v>6</v>
      </c>
      <c r="J80" s="766">
        <f>[2]ｸﾗﾐ!J28</f>
        <v>3</v>
      </c>
      <c r="K80" s="766">
        <f>[2]ｸﾗﾐ!K28</f>
        <v>4</v>
      </c>
      <c r="L80" s="766">
        <f>[2]ｸﾗﾐ!L28</f>
        <v>2</v>
      </c>
      <c r="M80" s="766">
        <f>[2]ｸﾗﾐ!M28</f>
        <v>0</v>
      </c>
      <c r="N80" s="766">
        <f>[2]ｸﾗﾐ!N28</f>
        <v>0</v>
      </c>
      <c r="O80" s="766">
        <f>[2]ｸﾗﾐ!O28</f>
        <v>0</v>
      </c>
      <c r="P80" s="766">
        <f>[2]ｸﾗﾐ!P28</f>
        <v>0</v>
      </c>
      <c r="Q80" s="766">
        <f>[2]ｸﾗﾐ!Q28</f>
        <v>0</v>
      </c>
      <c r="R80" s="766">
        <f>[2]ｸﾗﾐ!R28</f>
        <v>0</v>
      </c>
      <c r="S80" s="766">
        <f>[2]ｸﾗﾐ!S28</f>
        <v>0</v>
      </c>
      <c r="U80">
        <v>16</v>
      </c>
      <c r="V80">
        <f t="shared" si="38"/>
        <v>0</v>
      </c>
    </row>
    <row r="81" spans="2:22" ht="14.4" x14ac:dyDescent="0.2">
      <c r="B81" s="889" t="s">
        <v>90</v>
      </c>
      <c r="C81" s="789">
        <f t="shared" si="37"/>
        <v>0</v>
      </c>
      <c r="D81" s="766">
        <f>[2]ｸﾗﾐ!D29</f>
        <v>0</v>
      </c>
      <c r="E81" s="766">
        <f>[2]ｸﾗﾐ!E29</f>
        <v>0</v>
      </c>
      <c r="F81" s="766">
        <f>[2]ｸﾗﾐ!F29</f>
        <v>0</v>
      </c>
      <c r="G81" s="766">
        <f>[2]ｸﾗﾐ!G29</f>
        <v>0</v>
      </c>
      <c r="H81" s="766">
        <f>[2]ｸﾗﾐ!H29</f>
        <v>0</v>
      </c>
      <c r="I81" s="766">
        <f>[2]ｸﾗﾐ!I29</f>
        <v>0</v>
      </c>
      <c r="J81" s="766">
        <f>[2]ｸﾗﾐ!J29</f>
        <v>0</v>
      </c>
      <c r="K81" s="766">
        <f>[2]ｸﾗﾐ!K29</f>
        <v>0</v>
      </c>
      <c r="L81" s="766">
        <f>[2]ｸﾗﾐ!L29</f>
        <v>0</v>
      </c>
      <c r="M81" s="766">
        <f>[2]ｸﾗﾐ!M29</f>
        <v>0</v>
      </c>
      <c r="N81" s="766">
        <f>[2]ｸﾗﾐ!N29</f>
        <v>0</v>
      </c>
      <c r="O81" s="766">
        <f>[2]ｸﾗﾐ!O29</f>
        <v>0</v>
      </c>
      <c r="P81" s="766">
        <f>[2]ｸﾗﾐ!P29</f>
        <v>0</v>
      </c>
      <c r="Q81" s="766">
        <f>[2]ｸﾗﾐ!Q29</f>
        <v>0</v>
      </c>
      <c r="R81" s="766">
        <f>[2]ｸﾗﾐ!R29</f>
        <v>0</v>
      </c>
      <c r="S81" s="766">
        <f>[2]ｸﾗﾐ!S29</f>
        <v>0</v>
      </c>
      <c r="U81">
        <v>0</v>
      </c>
      <c r="V81">
        <f t="shared" si="38"/>
        <v>0</v>
      </c>
    </row>
    <row r="82" spans="2:22" ht="14.4" x14ac:dyDescent="0.2">
      <c r="B82" s="889" t="s">
        <v>91</v>
      </c>
      <c r="C82" s="789">
        <f t="shared" si="37"/>
        <v>0</v>
      </c>
      <c r="D82" s="766">
        <f>[2]ｸﾗﾐ!D30</f>
        <v>0</v>
      </c>
      <c r="E82" s="766">
        <f>[2]ｸﾗﾐ!E30</f>
        <v>0</v>
      </c>
      <c r="F82" s="766">
        <f>[2]ｸﾗﾐ!F30</f>
        <v>0</v>
      </c>
      <c r="G82" s="766">
        <f>[2]ｸﾗﾐ!G30</f>
        <v>0</v>
      </c>
      <c r="H82" s="766">
        <f>[2]ｸﾗﾐ!H30</f>
        <v>0</v>
      </c>
      <c r="I82" s="766">
        <f>[2]ｸﾗﾐ!I30</f>
        <v>0</v>
      </c>
      <c r="J82" s="766">
        <f>[2]ｸﾗﾐ!J30</f>
        <v>0</v>
      </c>
      <c r="K82" s="766">
        <f>[2]ｸﾗﾐ!K30</f>
        <v>0</v>
      </c>
      <c r="L82" s="766">
        <f>[2]ｸﾗﾐ!L30</f>
        <v>0</v>
      </c>
      <c r="M82" s="766">
        <f>[2]ｸﾗﾐ!M30</f>
        <v>0</v>
      </c>
      <c r="N82" s="766">
        <f>[2]ｸﾗﾐ!N30</f>
        <v>0</v>
      </c>
      <c r="O82" s="766">
        <f>[2]ｸﾗﾐ!O30</f>
        <v>0</v>
      </c>
      <c r="P82" s="766">
        <f>[2]ｸﾗﾐ!P30</f>
        <v>0</v>
      </c>
      <c r="Q82" s="766">
        <f>[2]ｸﾗﾐ!Q30</f>
        <v>0</v>
      </c>
      <c r="R82" s="766">
        <f>[2]ｸﾗﾐ!R30</f>
        <v>0</v>
      </c>
      <c r="S82" s="766">
        <f>[2]ｸﾗﾐ!S30</f>
        <v>0</v>
      </c>
      <c r="U82">
        <v>0</v>
      </c>
      <c r="V82">
        <f t="shared" si="38"/>
        <v>0</v>
      </c>
    </row>
    <row r="83" spans="2:22" ht="14.4" x14ac:dyDescent="0.2">
      <c r="B83" s="889" t="s">
        <v>92</v>
      </c>
      <c r="C83" s="789">
        <f t="shared" si="37"/>
        <v>0</v>
      </c>
      <c r="D83" s="766">
        <f>[2]ｸﾗﾐ!D31</f>
        <v>0</v>
      </c>
      <c r="E83" s="766">
        <f>[2]ｸﾗﾐ!E31</f>
        <v>0</v>
      </c>
      <c r="F83" s="766">
        <f>[2]ｸﾗﾐ!F31</f>
        <v>0</v>
      </c>
      <c r="G83" s="766">
        <f>[2]ｸﾗﾐ!G31</f>
        <v>0</v>
      </c>
      <c r="H83" s="766">
        <f>[2]ｸﾗﾐ!H31</f>
        <v>0</v>
      </c>
      <c r="I83" s="766">
        <f>[2]ｸﾗﾐ!I31</f>
        <v>0</v>
      </c>
      <c r="J83" s="766">
        <f>[2]ｸﾗﾐ!J31</f>
        <v>0</v>
      </c>
      <c r="K83" s="766">
        <f>[2]ｸﾗﾐ!K31</f>
        <v>0</v>
      </c>
      <c r="L83" s="766">
        <f>[2]ｸﾗﾐ!L31</f>
        <v>0</v>
      </c>
      <c r="M83" s="766">
        <f>[2]ｸﾗﾐ!M31</f>
        <v>0</v>
      </c>
      <c r="N83" s="766">
        <f>[2]ｸﾗﾐ!N31</f>
        <v>0</v>
      </c>
      <c r="O83" s="766">
        <f>[2]ｸﾗﾐ!O31</f>
        <v>0</v>
      </c>
      <c r="P83" s="766">
        <f>[2]ｸﾗﾐ!P31</f>
        <v>0</v>
      </c>
      <c r="Q83" s="766">
        <f>[2]ｸﾗﾐ!Q31</f>
        <v>0</v>
      </c>
      <c r="R83" s="766">
        <f>[2]ｸﾗﾐ!R31</f>
        <v>0</v>
      </c>
      <c r="S83" s="766">
        <f>[2]ｸﾗﾐ!S31</f>
        <v>0</v>
      </c>
      <c r="U83">
        <v>0</v>
      </c>
      <c r="V83">
        <f t="shared" si="38"/>
        <v>0</v>
      </c>
    </row>
    <row r="84" spans="2:22" ht="14.4" x14ac:dyDescent="0.2">
      <c r="B84" s="889" t="s">
        <v>93</v>
      </c>
      <c r="C84" s="789">
        <f t="shared" si="37"/>
        <v>0</v>
      </c>
      <c r="D84" s="766">
        <f>[2]ｸﾗﾐ!D32</f>
        <v>0</v>
      </c>
      <c r="E84" s="766">
        <f>[2]ｸﾗﾐ!E32</f>
        <v>0</v>
      </c>
      <c r="F84" s="766">
        <f>[2]ｸﾗﾐ!F32</f>
        <v>0</v>
      </c>
      <c r="G84" s="766">
        <f>[2]ｸﾗﾐ!G32</f>
        <v>0</v>
      </c>
      <c r="H84" s="766">
        <f>[2]ｸﾗﾐ!H32</f>
        <v>0</v>
      </c>
      <c r="I84" s="766">
        <f>[2]ｸﾗﾐ!I32</f>
        <v>0</v>
      </c>
      <c r="J84" s="766">
        <f>[2]ｸﾗﾐ!J32</f>
        <v>0</v>
      </c>
      <c r="K84" s="766">
        <f>[2]ｸﾗﾐ!K32</f>
        <v>0</v>
      </c>
      <c r="L84" s="766">
        <f>[2]ｸﾗﾐ!L32</f>
        <v>0</v>
      </c>
      <c r="M84" s="766">
        <f>[2]ｸﾗﾐ!M32</f>
        <v>0</v>
      </c>
      <c r="N84" s="766">
        <f>[2]ｸﾗﾐ!N32</f>
        <v>0</v>
      </c>
      <c r="O84" s="766">
        <f>[2]ｸﾗﾐ!O32</f>
        <v>0</v>
      </c>
      <c r="P84" s="766">
        <f>[2]ｸﾗﾐ!P32</f>
        <v>0</v>
      </c>
      <c r="Q84" s="766">
        <f>[2]ｸﾗﾐ!Q32</f>
        <v>0</v>
      </c>
      <c r="R84" s="766">
        <f>[2]ｸﾗﾐ!R32</f>
        <v>0</v>
      </c>
      <c r="S84" s="766">
        <f>[2]ｸﾗﾐ!S32</f>
        <v>0</v>
      </c>
      <c r="U84">
        <v>0</v>
      </c>
      <c r="V84">
        <f t="shared" si="38"/>
        <v>0</v>
      </c>
    </row>
    <row r="85" spans="2:22" ht="14.4" x14ac:dyDescent="0.2">
      <c r="B85" s="889" t="s">
        <v>39</v>
      </c>
      <c r="C85" s="789">
        <f t="shared" ref="C85:S85" si="39">SUM(C73:C84)</f>
        <v>205</v>
      </c>
      <c r="D85" s="789">
        <f t="shared" si="39"/>
        <v>0</v>
      </c>
      <c r="E85" s="789">
        <f t="shared" si="39"/>
        <v>0</v>
      </c>
      <c r="F85" s="789">
        <f t="shared" si="39"/>
        <v>0</v>
      </c>
      <c r="G85" s="789">
        <f t="shared" si="39"/>
        <v>0</v>
      </c>
      <c r="H85" s="789">
        <f t="shared" si="39"/>
        <v>13</v>
      </c>
      <c r="I85" s="789">
        <f t="shared" si="39"/>
        <v>70</v>
      </c>
      <c r="J85" s="789">
        <f t="shared" si="39"/>
        <v>59</v>
      </c>
      <c r="K85" s="789">
        <f t="shared" si="39"/>
        <v>33</v>
      </c>
      <c r="L85" s="789">
        <f t="shared" si="39"/>
        <v>17</v>
      </c>
      <c r="M85" s="789">
        <f t="shared" si="39"/>
        <v>5</v>
      </c>
      <c r="N85" s="789">
        <f t="shared" si="39"/>
        <v>3</v>
      </c>
      <c r="O85" s="789">
        <f t="shared" si="39"/>
        <v>2</v>
      </c>
      <c r="P85" s="789">
        <f t="shared" si="39"/>
        <v>2</v>
      </c>
      <c r="Q85" s="789">
        <f t="shared" si="39"/>
        <v>0</v>
      </c>
      <c r="R85" s="789">
        <f t="shared" si="39"/>
        <v>0</v>
      </c>
      <c r="S85" s="789">
        <f t="shared" si="39"/>
        <v>1</v>
      </c>
    </row>
    <row r="86" spans="2:22" x14ac:dyDescent="0.2">
      <c r="B86" s="789" t="s">
        <v>66</v>
      </c>
      <c r="C86" s="891">
        <f>C85/C85</f>
        <v>1</v>
      </c>
      <c r="D86" s="892">
        <f>D85/C85</f>
        <v>0</v>
      </c>
      <c r="E86" s="892">
        <f>E85/C85</f>
        <v>0</v>
      </c>
      <c r="F86" s="892">
        <f>F85/C85</f>
        <v>0</v>
      </c>
      <c r="G86" s="892">
        <f>G85/C85</f>
        <v>0</v>
      </c>
      <c r="H86" s="892">
        <f>H85/C85</f>
        <v>6.3414634146341464E-2</v>
      </c>
      <c r="I86" s="892">
        <f>I85/C85</f>
        <v>0.34146341463414637</v>
      </c>
      <c r="J86" s="892">
        <f>J85/C85</f>
        <v>0.28780487804878047</v>
      </c>
      <c r="K86" s="892">
        <f>K85/C85</f>
        <v>0.16097560975609757</v>
      </c>
      <c r="L86" s="892">
        <f>L85/C85</f>
        <v>8.2926829268292687E-2</v>
      </c>
      <c r="M86" s="892">
        <f>M85/C85</f>
        <v>2.4390243902439025E-2</v>
      </c>
      <c r="N86" s="892">
        <f>N85/C85</f>
        <v>1.4634146341463415E-2</v>
      </c>
      <c r="O86" s="892">
        <f>O85/C85</f>
        <v>9.7560975609756097E-3</v>
      </c>
      <c r="P86" s="892">
        <f>P85/C85</f>
        <v>9.7560975609756097E-3</v>
      </c>
      <c r="Q86" s="892">
        <f>Q85/C85</f>
        <v>0</v>
      </c>
      <c r="R86" s="892">
        <f>R85/C85</f>
        <v>0</v>
      </c>
      <c r="S86" s="892">
        <f>S85/C85</f>
        <v>4.8780487804878049E-3</v>
      </c>
    </row>
    <row r="88" spans="2:22" ht="19.2" x14ac:dyDescent="0.25">
      <c r="B88" s="99" t="str">
        <f>B3</f>
        <v>令和8年　</v>
      </c>
      <c r="C88" s="551" t="s">
        <v>302</v>
      </c>
    </row>
    <row r="89" spans="2:22" ht="84" x14ac:dyDescent="0.2">
      <c r="B89" s="887" t="s">
        <v>227</v>
      </c>
      <c r="C89" s="888" t="s">
        <v>67</v>
      </c>
      <c r="D89" s="872" t="str">
        <f t="shared" ref="D89:S89" si="40">D4</f>
        <v>0歳</v>
      </c>
      <c r="E89" s="872" t="str">
        <f t="shared" si="40"/>
        <v>1-4</v>
      </c>
      <c r="F89" s="872" t="str">
        <f t="shared" si="40"/>
        <v>5-9</v>
      </c>
      <c r="G89" s="872" t="str">
        <f t="shared" si="40"/>
        <v>10-14</v>
      </c>
      <c r="H89" s="872" t="str">
        <f t="shared" si="40"/>
        <v>15-19</v>
      </c>
      <c r="I89" s="872" t="str">
        <f t="shared" si="40"/>
        <v>20-24</v>
      </c>
      <c r="J89" s="872" t="str">
        <f t="shared" si="40"/>
        <v>25-29</v>
      </c>
      <c r="K89" s="872" t="str">
        <f t="shared" si="40"/>
        <v>30-34</v>
      </c>
      <c r="L89" s="872" t="str">
        <f t="shared" si="40"/>
        <v>35-39</v>
      </c>
      <c r="M89" s="872" t="str">
        <f t="shared" si="40"/>
        <v>40-44</v>
      </c>
      <c r="N89" s="872" t="str">
        <f t="shared" si="40"/>
        <v>45-49</v>
      </c>
      <c r="O89" s="873" t="str">
        <f t="shared" si="40"/>
        <v>50-54</v>
      </c>
      <c r="P89" s="873" t="str">
        <f t="shared" si="40"/>
        <v>55-59</v>
      </c>
      <c r="Q89" s="873" t="str">
        <f t="shared" si="40"/>
        <v>60-64</v>
      </c>
      <c r="R89" s="873" t="str">
        <f t="shared" si="40"/>
        <v>65-69</v>
      </c>
      <c r="S89" s="873" t="str">
        <f t="shared" si="40"/>
        <v>70-歳</v>
      </c>
    </row>
    <row r="90" spans="2:22" ht="14.4" x14ac:dyDescent="0.2">
      <c r="B90" s="889" t="s">
        <v>82</v>
      </c>
      <c r="C90" s="968">
        <f>[2]ｸﾗﾐ!C57</f>
        <v>1.5</v>
      </c>
      <c r="D90" s="764">
        <f>[2]ｸﾗﾐ!D57</f>
        <v>0</v>
      </c>
      <c r="E90" s="764">
        <f>[2]ｸﾗﾐ!E57</f>
        <v>0</v>
      </c>
      <c r="F90" s="764">
        <f>[2]ｸﾗﾐ!F57</f>
        <v>0</v>
      </c>
      <c r="G90" s="764">
        <f>[2]ｸﾗﾐ!G57</f>
        <v>0</v>
      </c>
      <c r="H90" s="764">
        <f>[2]ｸﾗﾐ!H57</f>
        <v>0.17</v>
      </c>
      <c r="I90" s="764">
        <f>[2]ｸﾗﾐ!I57</f>
        <v>0.57999999999999996</v>
      </c>
      <c r="J90" s="764">
        <f>[2]ｸﾗﾐ!J57</f>
        <v>0.5</v>
      </c>
      <c r="K90" s="764">
        <f>[2]ｸﾗﾐ!K57</f>
        <v>0</v>
      </c>
      <c r="L90" s="764">
        <f>[2]ｸﾗﾐ!L57</f>
        <v>0.17</v>
      </c>
      <c r="M90" s="764">
        <f>[2]ｸﾗﾐ!M57</f>
        <v>0</v>
      </c>
      <c r="N90" s="764">
        <f>[2]ｸﾗﾐ!N57</f>
        <v>0</v>
      </c>
      <c r="O90" s="764">
        <f>[2]ｸﾗﾐ!O57</f>
        <v>0</v>
      </c>
      <c r="P90" s="764">
        <f>[2]ｸﾗﾐ!P57</f>
        <v>0</v>
      </c>
      <c r="Q90" s="764">
        <f>[2]ｸﾗﾐ!Q57</f>
        <v>0</v>
      </c>
      <c r="R90" s="764">
        <f>[2]ｸﾗﾐ!R57</f>
        <v>0</v>
      </c>
      <c r="S90" s="764">
        <f>[2]ｸﾗﾐ!S57</f>
        <v>0.08</v>
      </c>
    </row>
    <row r="91" spans="2:22" ht="14.4" x14ac:dyDescent="0.2">
      <c r="B91" s="889" t="s">
        <v>83</v>
      </c>
      <c r="C91" s="968">
        <f>[2]ｸﾗﾐ!C58</f>
        <v>2.17</v>
      </c>
      <c r="D91" s="764">
        <f>[2]ｸﾗﾐ!D58</f>
        <v>0</v>
      </c>
      <c r="E91" s="764">
        <f>[2]ｸﾗﾐ!E58</f>
        <v>0</v>
      </c>
      <c r="F91" s="764">
        <f>[2]ｸﾗﾐ!F58</f>
        <v>0</v>
      </c>
      <c r="G91" s="764">
        <f>[2]ｸﾗﾐ!G58</f>
        <v>0</v>
      </c>
      <c r="H91" s="764">
        <f>[2]ｸﾗﾐ!H58</f>
        <v>0</v>
      </c>
      <c r="I91" s="764">
        <f>[2]ｸﾗﾐ!I58</f>
        <v>0.5</v>
      </c>
      <c r="J91" s="764">
        <f>[2]ｸﾗﾐ!J58</f>
        <v>0.83</v>
      </c>
      <c r="K91" s="764">
        <f>[2]ｸﾗﾐ!K58</f>
        <v>0.42</v>
      </c>
      <c r="L91" s="764">
        <f>[2]ｸﾗﾐ!L58</f>
        <v>0.17</v>
      </c>
      <c r="M91" s="764">
        <f>[2]ｸﾗﾐ!M58</f>
        <v>0</v>
      </c>
      <c r="N91" s="764">
        <f>[2]ｸﾗﾐ!N58</f>
        <v>0.08</v>
      </c>
      <c r="O91" s="764">
        <f>[2]ｸﾗﾐ!O58</f>
        <v>0.08</v>
      </c>
      <c r="P91" s="764">
        <f>[2]ｸﾗﾐ!P58</f>
        <v>0.08</v>
      </c>
      <c r="Q91" s="764">
        <f>[2]ｸﾗﾐ!Q58</f>
        <v>0</v>
      </c>
      <c r="R91" s="764">
        <f>[2]ｸﾗﾐ!R58</f>
        <v>0</v>
      </c>
      <c r="S91" s="764">
        <f>[2]ｸﾗﾐ!S58</f>
        <v>0</v>
      </c>
    </row>
    <row r="92" spans="2:22" ht="14.4" x14ac:dyDescent="0.2">
      <c r="B92" s="889" t="s">
        <v>84</v>
      </c>
      <c r="C92" s="968">
        <f>[2]ｸﾗﾐ!C59</f>
        <v>3.17</v>
      </c>
      <c r="D92" s="764">
        <f>[2]ｸﾗﾐ!D59</f>
        <v>0</v>
      </c>
      <c r="E92" s="764">
        <f>[2]ｸﾗﾐ!E59</f>
        <v>0</v>
      </c>
      <c r="F92" s="764">
        <f>[2]ｸﾗﾐ!F59</f>
        <v>0</v>
      </c>
      <c r="G92" s="764">
        <f>[2]ｸﾗﾐ!G59</f>
        <v>0</v>
      </c>
      <c r="H92" s="764">
        <f>[2]ｸﾗﾐ!H59</f>
        <v>0.17</v>
      </c>
      <c r="I92" s="764">
        <f>[2]ｸﾗﾐ!I59</f>
        <v>0.57999999999999996</v>
      </c>
      <c r="J92" s="764">
        <f>[2]ｸﾗﾐ!J59</f>
        <v>1.42</v>
      </c>
      <c r="K92" s="764">
        <f>[2]ｸﾗﾐ!K59</f>
        <v>0.33</v>
      </c>
      <c r="L92" s="764">
        <f>[2]ｸﾗﾐ!L59</f>
        <v>0.42</v>
      </c>
      <c r="M92" s="764">
        <f>[2]ｸﾗﾐ!M59</f>
        <v>0.25</v>
      </c>
      <c r="N92" s="764">
        <f>[2]ｸﾗﾐ!N59</f>
        <v>0</v>
      </c>
      <c r="O92" s="764">
        <f>[2]ｸﾗﾐ!O59</f>
        <v>0</v>
      </c>
      <c r="P92" s="764">
        <f>[2]ｸﾗﾐ!P59</f>
        <v>0</v>
      </c>
      <c r="Q92" s="764">
        <f>[2]ｸﾗﾐ!Q59</f>
        <v>0</v>
      </c>
      <c r="R92" s="764">
        <f>[2]ｸﾗﾐ!R59</f>
        <v>0</v>
      </c>
      <c r="S92" s="764">
        <f>[2]ｸﾗﾐ!S59</f>
        <v>0</v>
      </c>
    </row>
    <row r="93" spans="2:22" ht="14.4" x14ac:dyDescent="0.2">
      <c r="B93" s="889" t="s">
        <v>85</v>
      </c>
      <c r="C93" s="968">
        <f>[2]ｸﾗﾐ!C60</f>
        <v>1.92</v>
      </c>
      <c r="D93" s="764">
        <f>[2]ｸﾗﾐ!D60</f>
        <v>0</v>
      </c>
      <c r="E93" s="764">
        <f>[2]ｸﾗﾐ!E60</f>
        <v>0</v>
      </c>
      <c r="F93" s="764">
        <f>[2]ｸﾗﾐ!F60</f>
        <v>0</v>
      </c>
      <c r="G93" s="764">
        <f>[2]ｸﾗﾐ!G60</f>
        <v>0</v>
      </c>
      <c r="H93" s="764">
        <f>[2]ｸﾗﾐ!H60</f>
        <v>0.17</v>
      </c>
      <c r="I93" s="764">
        <f>[2]ｸﾗﾐ!I60</f>
        <v>0.67</v>
      </c>
      <c r="J93" s="764">
        <f>[2]ｸﾗﾐ!J60</f>
        <v>0.25</v>
      </c>
      <c r="K93" s="764">
        <f>[2]ｸﾗﾐ!K60</f>
        <v>0.5</v>
      </c>
      <c r="L93" s="764">
        <f>[2]ｸﾗﾐ!L60</f>
        <v>0.17</v>
      </c>
      <c r="M93" s="764">
        <f>[2]ｸﾗﾐ!M60</f>
        <v>0.08</v>
      </c>
      <c r="N93" s="764">
        <f>[2]ｸﾗﾐ!N60</f>
        <v>0</v>
      </c>
      <c r="O93" s="764">
        <f>[2]ｸﾗﾐ!O60</f>
        <v>0</v>
      </c>
      <c r="P93" s="764">
        <f>[2]ｸﾗﾐ!P60</f>
        <v>0.08</v>
      </c>
      <c r="Q93" s="764">
        <f>[2]ｸﾗﾐ!Q60</f>
        <v>0</v>
      </c>
      <c r="R93" s="764">
        <f>[2]ｸﾗﾐ!R60</f>
        <v>0</v>
      </c>
      <c r="S93" s="764">
        <f>[2]ｸﾗﾐ!S60</f>
        <v>0</v>
      </c>
    </row>
    <row r="94" spans="2:22" ht="14.4" x14ac:dyDescent="0.2">
      <c r="B94" s="889" t="s">
        <v>86</v>
      </c>
      <c r="C94" s="968">
        <f>[2]ｸﾗﾐ!C61</f>
        <v>2.17</v>
      </c>
      <c r="D94" s="764">
        <f>[2]ｸﾗﾐ!D61</f>
        <v>0</v>
      </c>
      <c r="E94" s="764">
        <f>[2]ｸﾗﾐ!E61</f>
        <v>0</v>
      </c>
      <c r="F94" s="764">
        <f>[2]ｸﾗﾐ!F61</f>
        <v>0</v>
      </c>
      <c r="G94" s="764">
        <f>[2]ｸﾗﾐ!G61</f>
        <v>0</v>
      </c>
      <c r="H94" s="764">
        <f>[2]ｸﾗﾐ!H61</f>
        <v>0.17</v>
      </c>
      <c r="I94" s="764">
        <f>[2]ｸﾗﾐ!I61</f>
        <v>0.75</v>
      </c>
      <c r="J94" s="764">
        <f>[2]ｸﾗﾐ!J61</f>
        <v>0.5</v>
      </c>
      <c r="K94" s="764">
        <f>[2]ｸﾗﾐ!K61</f>
        <v>0.67</v>
      </c>
      <c r="L94" s="764">
        <f>[2]ｸﾗﾐ!L61</f>
        <v>0</v>
      </c>
      <c r="M94" s="764">
        <f>[2]ｸﾗﾐ!M61</f>
        <v>0</v>
      </c>
      <c r="N94" s="764">
        <f>[2]ｸﾗﾐ!N61</f>
        <v>0.08</v>
      </c>
      <c r="O94" s="764">
        <f>[2]ｸﾗﾐ!O61</f>
        <v>0</v>
      </c>
      <c r="P94" s="764">
        <f>[2]ｸﾗﾐ!P61</f>
        <v>0</v>
      </c>
      <c r="Q94" s="764">
        <f>[2]ｸﾗﾐ!Q61</f>
        <v>0</v>
      </c>
      <c r="R94" s="764">
        <f>[2]ｸﾗﾐ!R61</f>
        <v>0</v>
      </c>
      <c r="S94" s="764">
        <f>[2]ｸﾗﾐ!S61</f>
        <v>0</v>
      </c>
    </row>
    <row r="95" spans="2:22" ht="14.4" x14ac:dyDescent="0.2">
      <c r="B95" s="889" t="s">
        <v>87</v>
      </c>
      <c r="C95" s="968">
        <f>[2]ｸﾗﾐ!C62</f>
        <v>2.17</v>
      </c>
      <c r="D95" s="764">
        <f>[2]ｸﾗﾐ!D62</f>
        <v>0</v>
      </c>
      <c r="E95" s="764">
        <f>[2]ｸﾗﾐ!E62</f>
        <v>0</v>
      </c>
      <c r="F95" s="764">
        <f>[2]ｸﾗﾐ!F62</f>
        <v>0</v>
      </c>
      <c r="G95" s="764">
        <f>[2]ｸﾗﾐ!G62</f>
        <v>0</v>
      </c>
      <c r="H95" s="764">
        <f>[2]ｸﾗﾐ!H62</f>
        <v>0.17</v>
      </c>
      <c r="I95" s="764">
        <f>[2]ｸﾗﾐ!I62</f>
        <v>0.67</v>
      </c>
      <c r="J95" s="764">
        <f>[2]ｸﾗﾐ!J62</f>
        <v>0.75</v>
      </c>
      <c r="K95" s="764">
        <f>[2]ｸﾗﾐ!K62</f>
        <v>0.25</v>
      </c>
      <c r="L95" s="764">
        <f>[2]ｸﾗﾐ!L62</f>
        <v>0.25</v>
      </c>
      <c r="M95" s="764">
        <f>[2]ｸﾗﾐ!M62</f>
        <v>0.08</v>
      </c>
      <c r="N95" s="764">
        <f>[2]ｸﾗﾐ!N62</f>
        <v>0</v>
      </c>
      <c r="O95" s="764">
        <f>[2]ｸﾗﾐ!O62</f>
        <v>0</v>
      </c>
      <c r="P95" s="764">
        <f>[2]ｸﾗﾐ!P62</f>
        <v>0</v>
      </c>
      <c r="Q95" s="764">
        <f>[2]ｸﾗﾐ!Q62</f>
        <v>0</v>
      </c>
      <c r="R95" s="764">
        <f>[2]ｸﾗﾐ!R62</f>
        <v>0</v>
      </c>
      <c r="S95" s="764">
        <f>[2]ｸﾗﾐ!S62</f>
        <v>0</v>
      </c>
    </row>
    <row r="96" spans="2:22" ht="14.4" x14ac:dyDescent="0.2">
      <c r="B96" s="889" t="s">
        <v>88</v>
      </c>
      <c r="C96" s="968">
        <f>[2]ｸﾗﾐ!C63</f>
        <v>2.67</v>
      </c>
      <c r="D96" s="764">
        <f>[2]ｸﾗﾐ!D63</f>
        <v>0</v>
      </c>
      <c r="E96" s="764">
        <f>[2]ｸﾗﾐ!E63</f>
        <v>0</v>
      </c>
      <c r="F96" s="764">
        <f>[2]ｸﾗﾐ!F63</f>
        <v>0</v>
      </c>
      <c r="G96" s="764">
        <f>[2]ｸﾗﾐ!G63</f>
        <v>0</v>
      </c>
      <c r="H96" s="764">
        <f>[2]ｸﾗﾐ!H63</f>
        <v>0.17</v>
      </c>
      <c r="I96" s="764">
        <f>[2]ｸﾗﾐ!I63</f>
        <v>1.58</v>
      </c>
      <c r="J96" s="764">
        <f>[2]ｸﾗﾐ!J63</f>
        <v>0.42</v>
      </c>
      <c r="K96" s="764">
        <f>[2]ｸﾗﾐ!K63</f>
        <v>0.25</v>
      </c>
      <c r="L96" s="764">
        <f>[2]ｸﾗﾐ!L63</f>
        <v>0.08</v>
      </c>
      <c r="M96" s="764">
        <f>[2]ｸﾗﾐ!M63</f>
        <v>0</v>
      </c>
      <c r="N96" s="764">
        <f>[2]ｸﾗﾐ!N63</f>
        <v>0.08</v>
      </c>
      <c r="O96" s="764">
        <f>[2]ｸﾗﾐ!O63</f>
        <v>0.08</v>
      </c>
      <c r="P96" s="764">
        <f>[2]ｸﾗﾐ!P63</f>
        <v>0</v>
      </c>
      <c r="Q96" s="764">
        <f>[2]ｸﾗﾐ!Q63</f>
        <v>0</v>
      </c>
      <c r="R96" s="764">
        <f>[2]ｸﾗﾐ!R63</f>
        <v>0</v>
      </c>
      <c r="S96" s="764">
        <f>[2]ｸﾗﾐ!S63</f>
        <v>0</v>
      </c>
    </row>
    <row r="97" spans="2:19" ht="14.4" x14ac:dyDescent="0.2">
      <c r="B97" s="889" t="s">
        <v>89</v>
      </c>
      <c r="C97" s="968">
        <f>[2]ｸﾗﾐ!C64</f>
        <v>1.33</v>
      </c>
      <c r="D97" s="764">
        <f>[2]ｸﾗﾐ!D64</f>
        <v>0</v>
      </c>
      <c r="E97" s="764">
        <f>[2]ｸﾗﾐ!E64</f>
        <v>0</v>
      </c>
      <c r="F97" s="764">
        <f>[2]ｸﾗﾐ!F64</f>
        <v>0</v>
      </c>
      <c r="G97" s="764">
        <f>[2]ｸﾗﾐ!G64</f>
        <v>0</v>
      </c>
      <c r="H97" s="764">
        <f>[2]ｸﾗﾐ!H64</f>
        <v>0.08</v>
      </c>
      <c r="I97" s="764">
        <f>[2]ｸﾗﾐ!I64</f>
        <v>0.5</v>
      </c>
      <c r="J97" s="764">
        <f>[2]ｸﾗﾐ!J64</f>
        <v>0.25</v>
      </c>
      <c r="K97" s="764">
        <f>[2]ｸﾗﾐ!K64</f>
        <v>0.33</v>
      </c>
      <c r="L97" s="764">
        <f>[2]ｸﾗﾐ!L64</f>
        <v>0.17</v>
      </c>
      <c r="M97" s="764">
        <f>[2]ｸﾗﾐ!M64</f>
        <v>0</v>
      </c>
      <c r="N97" s="764">
        <f>[2]ｸﾗﾐ!N64</f>
        <v>0</v>
      </c>
      <c r="O97" s="764">
        <f>[2]ｸﾗﾐ!O64</f>
        <v>0</v>
      </c>
      <c r="P97" s="764">
        <f>[2]ｸﾗﾐ!P64</f>
        <v>0</v>
      </c>
      <c r="Q97" s="764">
        <f>[2]ｸﾗﾐ!Q64</f>
        <v>0</v>
      </c>
      <c r="R97" s="764">
        <f>[2]ｸﾗﾐ!R64</f>
        <v>0</v>
      </c>
      <c r="S97" s="764">
        <f>[2]ｸﾗﾐ!S64</f>
        <v>0</v>
      </c>
    </row>
    <row r="98" spans="2:19" ht="14.4" x14ac:dyDescent="0.2">
      <c r="B98" s="889" t="s">
        <v>90</v>
      </c>
      <c r="C98" s="968">
        <f>[2]ｸﾗﾐ!C65</f>
        <v>0</v>
      </c>
      <c r="D98" s="764">
        <f>[2]ｸﾗﾐ!D65</f>
        <v>0</v>
      </c>
      <c r="E98" s="764">
        <f>[2]ｸﾗﾐ!E65</f>
        <v>0</v>
      </c>
      <c r="F98" s="764">
        <f>[2]ｸﾗﾐ!F65</f>
        <v>0</v>
      </c>
      <c r="G98" s="764">
        <f>[2]ｸﾗﾐ!G65</f>
        <v>0</v>
      </c>
      <c r="H98" s="764">
        <f>[2]ｸﾗﾐ!H65</f>
        <v>0</v>
      </c>
      <c r="I98" s="764">
        <f>[2]ｸﾗﾐ!I65</f>
        <v>0</v>
      </c>
      <c r="J98" s="764">
        <f>[2]ｸﾗﾐ!J65</f>
        <v>0</v>
      </c>
      <c r="K98" s="764">
        <f>[2]ｸﾗﾐ!K65</f>
        <v>0</v>
      </c>
      <c r="L98" s="764">
        <f>[2]ｸﾗﾐ!L65</f>
        <v>0</v>
      </c>
      <c r="M98" s="764">
        <f>[2]ｸﾗﾐ!M65</f>
        <v>0</v>
      </c>
      <c r="N98" s="764">
        <f>[2]ｸﾗﾐ!N65</f>
        <v>0</v>
      </c>
      <c r="O98" s="764">
        <f>[2]ｸﾗﾐ!O65</f>
        <v>0</v>
      </c>
      <c r="P98" s="764">
        <f>[2]ｸﾗﾐ!P65</f>
        <v>0</v>
      </c>
      <c r="Q98" s="764">
        <f>[2]ｸﾗﾐ!Q65</f>
        <v>0</v>
      </c>
      <c r="R98" s="764">
        <f>[2]ｸﾗﾐ!R65</f>
        <v>0</v>
      </c>
      <c r="S98" s="764">
        <f>[2]ｸﾗﾐ!S65</f>
        <v>0</v>
      </c>
    </row>
    <row r="99" spans="2:19" ht="14.4" x14ac:dyDescent="0.2">
      <c r="B99" s="889" t="s">
        <v>91</v>
      </c>
      <c r="C99" s="968">
        <f>[2]ｸﾗﾐ!C66</f>
        <v>0</v>
      </c>
      <c r="D99" s="764">
        <f>[2]ｸﾗﾐ!D66</f>
        <v>0</v>
      </c>
      <c r="E99" s="764">
        <f>[2]ｸﾗﾐ!E66</f>
        <v>0</v>
      </c>
      <c r="F99" s="764">
        <f>[2]ｸﾗﾐ!F66</f>
        <v>0</v>
      </c>
      <c r="G99" s="764">
        <f>[2]ｸﾗﾐ!G66</f>
        <v>0</v>
      </c>
      <c r="H99" s="764">
        <f>[2]ｸﾗﾐ!H66</f>
        <v>0</v>
      </c>
      <c r="I99" s="764">
        <f>[2]ｸﾗﾐ!I66</f>
        <v>0</v>
      </c>
      <c r="J99" s="764">
        <f>[2]ｸﾗﾐ!J66</f>
        <v>0</v>
      </c>
      <c r="K99" s="764">
        <f>[2]ｸﾗﾐ!K66</f>
        <v>0</v>
      </c>
      <c r="L99" s="764">
        <f>[2]ｸﾗﾐ!L66</f>
        <v>0</v>
      </c>
      <c r="M99" s="764">
        <f>[2]ｸﾗﾐ!M66</f>
        <v>0</v>
      </c>
      <c r="N99" s="764">
        <f>[2]ｸﾗﾐ!N66</f>
        <v>0</v>
      </c>
      <c r="O99" s="764">
        <f>[2]ｸﾗﾐ!O66</f>
        <v>0</v>
      </c>
      <c r="P99" s="764">
        <f>[2]ｸﾗﾐ!P66</f>
        <v>0</v>
      </c>
      <c r="Q99" s="764">
        <f>[2]ｸﾗﾐ!Q66</f>
        <v>0</v>
      </c>
      <c r="R99" s="764">
        <f>[2]ｸﾗﾐ!R66</f>
        <v>0</v>
      </c>
      <c r="S99" s="764">
        <f>[2]ｸﾗﾐ!S66</f>
        <v>0</v>
      </c>
    </row>
    <row r="100" spans="2:19" ht="14.4" x14ac:dyDescent="0.2">
      <c r="B100" s="889" t="s">
        <v>92</v>
      </c>
      <c r="C100" s="968">
        <f>[2]ｸﾗﾐ!C67</f>
        <v>0</v>
      </c>
      <c r="D100" s="764">
        <f>[2]ｸﾗﾐ!D67</f>
        <v>0</v>
      </c>
      <c r="E100" s="764">
        <f>[2]ｸﾗﾐ!E67</f>
        <v>0</v>
      </c>
      <c r="F100" s="764">
        <f>[2]ｸﾗﾐ!F67</f>
        <v>0</v>
      </c>
      <c r="G100" s="764">
        <f>[2]ｸﾗﾐ!G67</f>
        <v>0</v>
      </c>
      <c r="H100" s="764">
        <f>[2]ｸﾗﾐ!H67</f>
        <v>0</v>
      </c>
      <c r="I100" s="764">
        <f>[2]ｸﾗﾐ!I67</f>
        <v>0</v>
      </c>
      <c r="J100" s="764">
        <f>[2]ｸﾗﾐ!J67</f>
        <v>0</v>
      </c>
      <c r="K100" s="764">
        <f>[2]ｸﾗﾐ!K67</f>
        <v>0</v>
      </c>
      <c r="L100" s="764">
        <f>[2]ｸﾗﾐ!L67</f>
        <v>0</v>
      </c>
      <c r="M100" s="764">
        <f>[2]ｸﾗﾐ!M67</f>
        <v>0</v>
      </c>
      <c r="N100" s="764">
        <f>[2]ｸﾗﾐ!N67</f>
        <v>0</v>
      </c>
      <c r="O100" s="764">
        <f>[2]ｸﾗﾐ!O67</f>
        <v>0</v>
      </c>
      <c r="P100" s="764">
        <f>[2]ｸﾗﾐ!P67</f>
        <v>0</v>
      </c>
      <c r="Q100" s="764">
        <f>[2]ｸﾗﾐ!Q67</f>
        <v>0</v>
      </c>
      <c r="R100" s="764">
        <f>[2]ｸﾗﾐ!R67</f>
        <v>0</v>
      </c>
      <c r="S100" s="764">
        <f>[2]ｸﾗﾐ!S67</f>
        <v>0</v>
      </c>
    </row>
    <row r="101" spans="2:19" ht="14.4" x14ac:dyDescent="0.2">
      <c r="B101" s="889" t="s">
        <v>93</v>
      </c>
      <c r="C101" s="968">
        <f>[2]ｸﾗﾐ!C68</f>
        <v>0</v>
      </c>
      <c r="D101" s="764">
        <f>[2]ｸﾗﾐ!D68</f>
        <v>0</v>
      </c>
      <c r="E101" s="764">
        <f>[2]ｸﾗﾐ!E68</f>
        <v>0</v>
      </c>
      <c r="F101" s="764">
        <f>[2]ｸﾗﾐ!F68</f>
        <v>0</v>
      </c>
      <c r="G101" s="764">
        <f>[2]ｸﾗﾐ!G68</f>
        <v>0</v>
      </c>
      <c r="H101" s="764">
        <f>[2]ｸﾗﾐ!H68</f>
        <v>0</v>
      </c>
      <c r="I101" s="764">
        <f>[2]ｸﾗﾐ!I68</f>
        <v>0</v>
      </c>
      <c r="J101" s="764">
        <f>[2]ｸﾗﾐ!J68</f>
        <v>0</v>
      </c>
      <c r="K101" s="764">
        <f>[2]ｸﾗﾐ!K68</f>
        <v>0</v>
      </c>
      <c r="L101" s="764">
        <f>[2]ｸﾗﾐ!L68</f>
        <v>0</v>
      </c>
      <c r="M101" s="764">
        <f>[2]ｸﾗﾐ!M68</f>
        <v>0</v>
      </c>
      <c r="N101" s="764">
        <f>[2]ｸﾗﾐ!N68</f>
        <v>0</v>
      </c>
      <c r="O101" s="764">
        <f>[2]ｸﾗﾐ!O68</f>
        <v>0</v>
      </c>
      <c r="P101" s="764">
        <f>[2]ｸﾗﾐ!P68</f>
        <v>0</v>
      </c>
      <c r="Q101" s="764">
        <f>[2]ｸﾗﾐ!Q68</f>
        <v>0</v>
      </c>
      <c r="R101" s="764">
        <f>[2]ｸﾗﾐ!R68</f>
        <v>0</v>
      </c>
      <c r="S101" s="764">
        <f>[2]ｸﾗﾐ!S68</f>
        <v>0</v>
      </c>
    </row>
    <row r="102" spans="2:19" ht="14.4" x14ac:dyDescent="0.2">
      <c r="B102" s="889" t="s">
        <v>39</v>
      </c>
      <c r="C102" s="969">
        <f>[2]ｸﾗﾐ!C69</f>
        <v>17.100000000000001</v>
      </c>
      <c r="D102" s="968">
        <f>[2]ｸﾗﾐ!D69</f>
        <v>0</v>
      </c>
      <c r="E102" s="968">
        <f>[2]ｸﾗﾐ!E69</f>
        <v>0</v>
      </c>
      <c r="F102" s="968">
        <f>[2]ｸﾗﾐ!F69</f>
        <v>0</v>
      </c>
      <c r="G102" s="968">
        <f>[2]ｸﾗﾐ!G69</f>
        <v>0</v>
      </c>
      <c r="H102" s="968">
        <f>[2]ｸﾗﾐ!H69</f>
        <v>1.1000000000000001</v>
      </c>
      <c r="I102" s="968">
        <f>[2]ｸﾗﾐ!I69</f>
        <v>5.83</v>
      </c>
      <c r="J102" s="968">
        <f>[2]ｸﾗﾐ!J69</f>
        <v>4.92</v>
      </c>
      <c r="K102" s="968">
        <f>[2]ｸﾗﾐ!K69</f>
        <v>2.75</v>
      </c>
      <c r="L102" s="968">
        <f>[2]ｸﾗﾐ!L69</f>
        <v>1.4300000000000002</v>
      </c>
      <c r="M102" s="968">
        <f>[2]ｸﾗﾐ!M69</f>
        <v>0.41000000000000003</v>
      </c>
      <c r="N102" s="968">
        <f>[2]ｸﾗﾐ!N69</f>
        <v>0.24</v>
      </c>
      <c r="O102" s="968">
        <f>[2]ｸﾗﾐ!O69</f>
        <v>0.16</v>
      </c>
      <c r="P102" s="968">
        <f>[2]ｸﾗﾐ!P69</f>
        <v>0.16</v>
      </c>
      <c r="Q102" s="968">
        <f>[2]ｸﾗﾐ!Q69</f>
        <v>0</v>
      </c>
      <c r="R102" s="968">
        <f>[2]ｸﾗﾐ!R69</f>
        <v>0</v>
      </c>
      <c r="S102" s="968">
        <f>[2]ｸﾗﾐ!S69</f>
        <v>0.08</v>
      </c>
    </row>
    <row r="103" spans="2:19" x14ac:dyDescent="0.2">
      <c r="B103" s="789" t="s">
        <v>66</v>
      </c>
      <c r="C103" s="892">
        <f>C102/C102</f>
        <v>1</v>
      </c>
      <c r="D103" s="892">
        <f>D102/C102</f>
        <v>0</v>
      </c>
      <c r="E103" s="892">
        <f>E102/C102</f>
        <v>0</v>
      </c>
      <c r="F103" s="892">
        <f>F102/C102</f>
        <v>0</v>
      </c>
      <c r="G103" s="892">
        <f>G102/C102</f>
        <v>0</v>
      </c>
      <c r="H103" s="892">
        <f>H102/C102</f>
        <v>6.4327485380116955E-2</v>
      </c>
      <c r="I103" s="892">
        <f>I102/C102</f>
        <v>0.34093567251461987</v>
      </c>
      <c r="J103" s="892">
        <f>J102/C102</f>
        <v>0.28771929824561399</v>
      </c>
      <c r="K103" s="892">
        <f>K102/C102</f>
        <v>0.16081871345029239</v>
      </c>
      <c r="L103" s="892">
        <f>L102/C102</f>
        <v>8.3625730994152048E-2</v>
      </c>
      <c r="M103" s="892">
        <f>M102/C102</f>
        <v>2.3976608187134502E-2</v>
      </c>
      <c r="N103" s="892">
        <f>N102/C102</f>
        <v>1.4035087719298244E-2</v>
      </c>
      <c r="O103" s="892">
        <f>O102/C102</f>
        <v>9.3567251461988306E-3</v>
      </c>
      <c r="P103" s="892">
        <f>P102/C102</f>
        <v>9.3567251461988306E-3</v>
      </c>
      <c r="Q103" s="892">
        <f>Q102/C102</f>
        <v>0</v>
      </c>
      <c r="R103" s="892">
        <f>R102/C102</f>
        <v>0</v>
      </c>
      <c r="S103" s="892">
        <f>S102/C102</f>
        <v>4.6783625730994153E-3</v>
      </c>
    </row>
    <row r="111" spans="2:19" x14ac:dyDescent="0.2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36" ht="19.8" thickBot="1" x14ac:dyDescent="0.25">
      <c r="B113" s="162" t="str">
        <f>B3</f>
        <v>令和8年　</v>
      </c>
      <c r="C113" t="s">
        <v>197</v>
      </c>
    </row>
    <row r="114" spans="2:36" ht="132.6" thickBot="1" x14ac:dyDescent="0.25">
      <c r="B114" s="561" t="s">
        <v>205</v>
      </c>
      <c r="C114" s="562" t="s">
        <v>65</v>
      </c>
      <c r="D114" s="563" t="str">
        <f t="shared" ref="D114:S114" si="41">D4</f>
        <v>0歳</v>
      </c>
      <c r="E114" s="564" t="str">
        <f t="shared" si="41"/>
        <v>1-4</v>
      </c>
      <c r="F114" s="564" t="str">
        <f t="shared" si="41"/>
        <v>5-9</v>
      </c>
      <c r="G114" s="564" t="str">
        <f t="shared" si="41"/>
        <v>10-14</v>
      </c>
      <c r="H114" s="564" t="str">
        <f t="shared" si="41"/>
        <v>15-19</v>
      </c>
      <c r="I114" s="564" t="str">
        <f t="shared" si="41"/>
        <v>20-24</v>
      </c>
      <c r="J114" s="564" t="str">
        <f t="shared" si="41"/>
        <v>25-29</v>
      </c>
      <c r="K114" s="564" t="str">
        <f t="shared" si="41"/>
        <v>30-34</v>
      </c>
      <c r="L114" s="564" t="str">
        <f t="shared" si="41"/>
        <v>35-39</v>
      </c>
      <c r="M114" s="564" t="str">
        <f t="shared" si="41"/>
        <v>40-44</v>
      </c>
      <c r="N114" s="564" t="str">
        <f t="shared" si="41"/>
        <v>45-49</v>
      </c>
      <c r="O114" s="565" t="str">
        <f t="shared" si="41"/>
        <v>50-54</v>
      </c>
      <c r="P114" s="565" t="str">
        <f t="shared" si="41"/>
        <v>55-59</v>
      </c>
      <c r="Q114" s="565" t="str">
        <f t="shared" si="41"/>
        <v>60-64</v>
      </c>
      <c r="R114" s="565" t="str">
        <f t="shared" si="41"/>
        <v>65-69</v>
      </c>
      <c r="S114" s="566" t="str">
        <f t="shared" si="41"/>
        <v>70-歳</v>
      </c>
      <c r="X114" s="511" t="s">
        <v>203</v>
      </c>
      <c r="Y114" s="512" t="s">
        <v>65</v>
      </c>
      <c r="Z114" s="513" t="s">
        <v>270</v>
      </c>
      <c r="AA114" s="514" t="s">
        <v>68</v>
      </c>
      <c r="AB114" s="514" t="s">
        <v>69</v>
      </c>
      <c r="AC114" s="514" t="s">
        <v>70</v>
      </c>
      <c r="AD114" s="514" t="s">
        <v>71</v>
      </c>
      <c r="AE114" s="514" t="s">
        <v>275</v>
      </c>
      <c r="AF114" s="514" t="s">
        <v>274</v>
      </c>
      <c r="AG114" s="514" t="s">
        <v>271</v>
      </c>
      <c r="AH114" s="514" t="s">
        <v>272</v>
      </c>
      <c r="AI114" s="514" t="s">
        <v>273</v>
      </c>
      <c r="AJ114" s="638" t="s">
        <v>41</v>
      </c>
    </row>
    <row r="115" spans="2:36" ht="14.4" x14ac:dyDescent="0.2">
      <c r="B115" s="567" t="s">
        <v>82</v>
      </c>
      <c r="C115" s="568">
        <f t="shared" ref="C115:C126" si="42">SUM(D115:S115)</f>
        <v>2279</v>
      </c>
      <c r="D115" s="632">
        <f t="shared" ref="D115:S115" si="43">SUM(D149,D183)</f>
        <v>0</v>
      </c>
      <c r="E115" s="632">
        <f t="shared" si="43"/>
        <v>0</v>
      </c>
      <c r="F115" s="632">
        <f t="shared" si="43"/>
        <v>0</v>
      </c>
      <c r="G115" s="632">
        <f t="shared" si="43"/>
        <v>1</v>
      </c>
      <c r="H115" s="632">
        <f t="shared" si="43"/>
        <v>229</v>
      </c>
      <c r="I115" s="632">
        <f t="shared" si="43"/>
        <v>643</v>
      </c>
      <c r="J115" s="632">
        <f t="shared" si="43"/>
        <v>527</v>
      </c>
      <c r="K115" s="632">
        <f t="shared" si="43"/>
        <v>293</v>
      </c>
      <c r="L115" s="632">
        <f t="shared" si="43"/>
        <v>198</v>
      </c>
      <c r="M115" s="632">
        <f t="shared" si="43"/>
        <v>154</v>
      </c>
      <c r="N115" s="632">
        <f t="shared" si="43"/>
        <v>89</v>
      </c>
      <c r="O115" s="632">
        <f t="shared" si="43"/>
        <v>70</v>
      </c>
      <c r="P115" s="632">
        <f t="shared" si="43"/>
        <v>45</v>
      </c>
      <c r="Q115" s="632">
        <f t="shared" si="43"/>
        <v>13</v>
      </c>
      <c r="R115" s="632">
        <f t="shared" si="43"/>
        <v>11</v>
      </c>
      <c r="S115" s="633">
        <f t="shared" si="43"/>
        <v>6</v>
      </c>
      <c r="U115">
        <f t="array" ref="U115:U126">TRANSPOSE('保健所別（令和8年）'!D9:O9)</f>
        <v>2279</v>
      </c>
      <c r="V115">
        <f>C115-U115</f>
        <v>0</v>
      </c>
      <c r="X115" s="516" t="s">
        <v>82</v>
      </c>
      <c r="Y115" s="517">
        <f t="shared" ref="Y115:Y126" si="44">SUM(Z115:AJ115)</f>
        <v>2279</v>
      </c>
      <c r="Z115" s="518">
        <f>SUM(D115:F115)</f>
        <v>0</v>
      </c>
      <c r="AA115" s="518">
        <f t="shared" ref="AA115:AA126" si="45">G115</f>
        <v>1</v>
      </c>
      <c r="AB115" s="518">
        <f t="shared" ref="AB115:AB126" si="46">H115</f>
        <v>229</v>
      </c>
      <c r="AC115" s="518">
        <f t="shared" ref="AC115:AC126" si="47">I115</f>
        <v>643</v>
      </c>
      <c r="AD115" s="518">
        <f t="shared" ref="AD115:AD126" si="48">J115</f>
        <v>527</v>
      </c>
      <c r="AE115" s="518">
        <f t="shared" ref="AE115:AE126" si="49">K115</f>
        <v>293</v>
      </c>
      <c r="AF115" s="518">
        <f t="shared" ref="AF115:AF126" si="50">L115</f>
        <v>198</v>
      </c>
      <c r="AG115" s="518">
        <f>SUM(M115:N115)</f>
        <v>243</v>
      </c>
      <c r="AH115" s="518">
        <f>SUM(O115:P115)</f>
        <v>115</v>
      </c>
      <c r="AI115" s="518">
        <f>SUM(Q115:R115)</f>
        <v>24</v>
      </c>
      <c r="AJ115" s="642">
        <f>S115</f>
        <v>6</v>
      </c>
    </row>
    <row r="116" spans="2:36" ht="14.4" x14ac:dyDescent="0.2">
      <c r="B116" s="569" t="s">
        <v>83</v>
      </c>
      <c r="C116" s="570">
        <f t="shared" si="42"/>
        <v>2124</v>
      </c>
      <c r="D116" s="621">
        <f t="shared" ref="D116:S116" si="51">SUM(D150,D184)</f>
        <v>0</v>
      </c>
      <c r="E116" s="621">
        <f t="shared" si="51"/>
        <v>0</v>
      </c>
      <c r="F116" s="621">
        <f t="shared" si="51"/>
        <v>0</v>
      </c>
      <c r="G116" s="621">
        <f t="shared" si="51"/>
        <v>8</v>
      </c>
      <c r="H116" s="621">
        <f>SUM(H150,H184)</f>
        <v>174</v>
      </c>
      <c r="I116" s="621">
        <f t="shared" si="51"/>
        <v>621</v>
      </c>
      <c r="J116" s="622">
        <f t="shared" si="51"/>
        <v>491</v>
      </c>
      <c r="K116" s="622">
        <f t="shared" si="51"/>
        <v>288</v>
      </c>
      <c r="L116" s="621">
        <f t="shared" si="51"/>
        <v>206</v>
      </c>
      <c r="M116" s="621">
        <f t="shared" si="51"/>
        <v>127</v>
      </c>
      <c r="N116" s="621">
        <f t="shared" si="51"/>
        <v>85</v>
      </c>
      <c r="O116" s="621">
        <f t="shared" si="51"/>
        <v>62</v>
      </c>
      <c r="P116" s="621">
        <f t="shared" si="51"/>
        <v>25</v>
      </c>
      <c r="Q116" s="621">
        <f t="shared" si="51"/>
        <v>18</v>
      </c>
      <c r="R116" s="621">
        <f t="shared" si="51"/>
        <v>9</v>
      </c>
      <c r="S116" s="634">
        <f t="shared" si="51"/>
        <v>10</v>
      </c>
      <c r="U116">
        <v>2124</v>
      </c>
      <c r="V116">
        <f t="shared" ref="V116:V126" si="52">C116-U116</f>
        <v>0</v>
      </c>
      <c r="X116" s="520" t="s">
        <v>83</v>
      </c>
      <c r="Y116" s="521">
        <f t="shared" si="44"/>
        <v>2124</v>
      </c>
      <c r="Z116" s="451">
        <f t="shared" ref="Z116:Z126" si="53">SUM(D116:F116)</f>
        <v>0</v>
      </c>
      <c r="AA116" s="451">
        <f t="shared" si="45"/>
        <v>8</v>
      </c>
      <c r="AB116" s="451">
        <f t="shared" si="46"/>
        <v>174</v>
      </c>
      <c r="AC116" s="451">
        <f t="shared" si="47"/>
        <v>621</v>
      </c>
      <c r="AD116" s="522">
        <f t="shared" si="48"/>
        <v>491</v>
      </c>
      <c r="AE116" s="522">
        <f t="shared" si="49"/>
        <v>288</v>
      </c>
      <c r="AF116" s="522">
        <f t="shared" si="50"/>
        <v>206</v>
      </c>
      <c r="AG116" s="451">
        <f t="shared" ref="AG116:AG126" si="54">SUM(M116:N116)</f>
        <v>212</v>
      </c>
      <c r="AH116" s="451">
        <f t="shared" ref="AH116:AH126" si="55">SUM(O116:P116)</f>
        <v>87</v>
      </c>
      <c r="AI116" s="451">
        <f t="shared" ref="AI116:AI126" si="56">SUM(Q116:R116)</f>
        <v>27</v>
      </c>
      <c r="AJ116" s="643">
        <f t="shared" ref="AJ116:AJ126" si="57">S116</f>
        <v>10</v>
      </c>
    </row>
    <row r="117" spans="2:36" ht="14.4" x14ac:dyDescent="0.2">
      <c r="B117" s="571" t="s">
        <v>84</v>
      </c>
      <c r="C117" s="570">
        <f t="shared" si="42"/>
        <v>2293</v>
      </c>
      <c r="D117" s="624">
        <f t="shared" ref="D117:S117" si="58">SUM(D151,D185)</f>
        <v>0</v>
      </c>
      <c r="E117" s="624">
        <f t="shared" si="58"/>
        <v>1</v>
      </c>
      <c r="F117" s="624">
        <f t="shared" si="58"/>
        <v>0</v>
      </c>
      <c r="G117" s="624">
        <f t="shared" si="58"/>
        <v>3</v>
      </c>
      <c r="H117" s="624">
        <f t="shared" si="58"/>
        <v>201</v>
      </c>
      <c r="I117" s="624">
        <f t="shared" si="58"/>
        <v>678</v>
      </c>
      <c r="J117" s="624">
        <f t="shared" si="58"/>
        <v>539</v>
      </c>
      <c r="K117" s="624">
        <f t="shared" si="58"/>
        <v>317</v>
      </c>
      <c r="L117" s="624">
        <f t="shared" si="58"/>
        <v>215</v>
      </c>
      <c r="M117" s="624">
        <f t="shared" si="58"/>
        <v>124</v>
      </c>
      <c r="N117" s="624">
        <f t="shared" si="58"/>
        <v>83</v>
      </c>
      <c r="O117" s="624">
        <f t="shared" si="58"/>
        <v>48</v>
      </c>
      <c r="P117" s="624">
        <f t="shared" si="58"/>
        <v>45</v>
      </c>
      <c r="Q117" s="624">
        <f t="shared" si="58"/>
        <v>18</v>
      </c>
      <c r="R117" s="624">
        <f t="shared" si="58"/>
        <v>14</v>
      </c>
      <c r="S117" s="635">
        <f t="shared" si="58"/>
        <v>7</v>
      </c>
      <c r="U117">
        <v>2293</v>
      </c>
      <c r="V117">
        <f t="shared" si="52"/>
        <v>0</v>
      </c>
      <c r="X117" s="523" t="s">
        <v>84</v>
      </c>
      <c r="Y117" s="524">
        <f t="shared" si="44"/>
        <v>2293</v>
      </c>
      <c r="Z117" s="525">
        <f t="shared" si="53"/>
        <v>1</v>
      </c>
      <c r="AA117" s="525">
        <f t="shared" si="45"/>
        <v>3</v>
      </c>
      <c r="AB117" s="525">
        <f t="shared" si="46"/>
        <v>201</v>
      </c>
      <c r="AC117" s="525">
        <f t="shared" si="47"/>
        <v>678</v>
      </c>
      <c r="AD117" s="525">
        <f t="shared" si="48"/>
        <v>539</v>
      </c>
      <c r="AE117" s="525">
        <f t="shared" si="49"/>
        <v>317</v>
      </c>
      <c r="AF117" s="525">
        <f t="shared" si="50"/>
        <v>215</v>
      </c>
      <c r="AG117" s="525">
        <f t="shared" si="54"/>
        <v>207</v>
      </c>
      <c r="AH117" s="525">
        <f t="shared" si="55"/>
        <v>93</v>
      </c>
      <c r="AI117" s="525">
        <f t="shared" si="56"/>
        <v>32</v>
      </c>
      <c r="AJ117" s="644">
        <f t="shared" si="57"/>
        <v>7</v>
      </c>
    </row>
    <row r="118" spans="2:36" ht="14.4" x14ac:dyDescent="0.2">
      <c r="B118" s="572" t="s">
        <v>85</v>
      </c>
      <c r="C118" s="570">
        <f t="shared" si="42"/>
        <v>2102</v>
      </c>
      <c r="D118" s="626">
        <f t="shared" ref="D118:S118" si="59">SUM(D152,D186)</f>
        <v>0</v>
      </c>
      <c r="E118" s="626">
        <f t="shared" si="59"/>
        <v>0</v>
      </c>
      <c r="F118" s="626">
        <f t="shared" si="59"/>
        <v>0</v>
      </c>
      <c r="G118" s="626">
        <f t="shared" si="59"/>
        <v>4</v>
      </c>
      <c r="H118" s="626">
        <f t="shared" si="59"/>
        <v>209</v>
      </c>
      <c r="I118" s="626">
        <f t="shared" si="59"/>
        <v>596</v>
      </c>
      <c r="J118" s="626">
        <f t="shared" si="59"/>
        <v>493</v>
      </c>
      <c r="K118" s="626">
        <f t="shared" si="59"/>
        <v>284</v>
      </c>
      <c r="L118" s="626">
        <f t="shared" si="59"/>
        <v>205</v>
      </c>
      <c r="M118" s="626">
        <f t="shared" si="59"/>
        <v>123</v>
      </c>
      <c r="N118" s="626">
        <f t="shared" si="59"/>
        <v>76</v>
      </c>
      <c r="O118" s="626">
        <f t="shared" si="59"/>
        <v>55</v>
      </c>
      <c r="P118" s="626">
        <f t="shared" si="59"/>
        <v>31</v>
      </c>
      <c r="Q118" s="626">
        <f t="shared" si="59"/>
        <v>16</v>
      </c>
      <c r="R118" s="626">
        <f t="shared" si="59"/>
        <v>5</v>
      </c>
      <c r="S118" s="636">
        <f t="shared" si="59"/>
        <v>5</v>
      </c>
      <c r="U118">
        <v>2102</v>
      </c>
      <c r="V118">
        <f t="shared" si="52"/>
        <v>0</v>
      </c>
      <c r="X118" s="527" t="s">
        <v>85</v>
      </c>
      <c r="Y118" s="528">
        <f t="shared" si="44"/>
        <v>2102</v>
      </c>
      <c r="Z118" s="103">
        <f t="shared" si="53"/>
        <v>0</v>
      </c>
      <c r="AA118" s="103">
        <f t="shared" si="45"/>
        <v>4</v>
      </c>
      <c r="AB118" s="103">
        <f t="shared" si="46"/>
        <v>209</v>
      </c>
      <c r="AC118" s="103">
        <f t="shared" si="47"/>
        <v>596</v>
      </c>
      <c r="AD118" s="103">
        <f t="shared" si="48"/>
        <v>493</v>
      </c>
      <c r="AE118" s="103">
        <f t="shared" si="49"/>
        <v>284</v>
      </c>
      <c r="AF118" s="103">
        <f t="shared" si="50"/>
        <v>205</v>
      </c>
      <c r="AG118" s="103">
        <f t="shared" si="54"/>
        <v>199</v>
      </c>
      <c r="AH118" s="103">
        <f t="shared" si="55"/>
        <v>86</v>
      </c>
      <c r="AI118" s="103">
        <f t="shared" si="56"/>
        <v>21</v>
      </c>
      <c r="AJ118" s="645">
        <f t="shared" si="57"/>
        <v>5</v>
      </c>
    </row>
    <row r="119" spans="2:36" ht="14.4" x14ac:dyDescent="0.2">
      <c r="B119" s="569" t="s">
        <v>86</v>
      </c>
      <c r="C119" s="570">
        <f t="shared" si="42"/>
        <v>2188</v>
      </c>
      <c r="D119" s="621">
        <f t="shared" ref="D119:S119" si="60">SUM(D153,D187)</f>
        <v>0</v>
      </c>
      <c r="E119" s="621">
        <f t="shared" si="60"/>
        <v>0</v>
      </c>
      <c r="F119" s="621">
        <f t="shared" si="60"/>
        <v>0</v>
      </c>
      <c r="G119" s="621">
        <f t="shared" si="60"/>
        <v>4</v>
      </c>
      <c r="H119" s="621">
        <f t="shared" si="60"/>
        <v>236</v>
      </c>
      <c r="I119" s="621">
        <f t="shared" si="60"/>
        <v>691</v>
      </c>
      <c r="J119" s="622">
        <f t="shared" si="60"/>
        <v>473</v>
      </c>
      <c r="K119" s="622">
        <f t="shared" si="60"/>
        <v>297</v>
      </c>
      <c r="L119" s="621">
        <f t="shared" si="60"/>
        <v>169</v>
      </c>
      <c r="M119" s="621">
        <f t="shared" si="60"/>
        <v>121</v>
      </c>
      <c r="N119" s="621">
        <f t="shared" si="60"/>
        <v>89</v>
      </c>
      <c r="O119" s="621">
        <f t="shared" si="60"/>
        <v>53</v>
      </c>
      <c r="P119" s="621">
        <f t="shared" si="60"/>
        <v>27</v>
      </c>
      <c r="Q119" s="621">
        <f t="shared" si="60"/>
        <v>20</v>
      </c>
      <c r="R119" s="621">
        <f t="shared" si="60"/>
        <v>7</v>
      </c>
      <c r="S119" s="634">
        <f t="shared" si="60"/>
        <v>1</v>
      </c>
      <c r="U119">
        <v>2188</v>
      </c>
      <c r="V119">
        <f t="shared" si="52"/>
        <v>0</v>
      </c>
      <c r="X119" s="520" t="s">
        <v>86</v>
      </c>
      <c r="Y119" s="529">
        <f t="shared" si="44"/>
        <v>2188</v>
      </c>
      <c r="Z119" s="451">
        <f t="shared" si="53"/>
        <v>0</v>
      </c>
      <c r="AA119" s="451">
        <f t="shared" si="45"/>
        <v>4</v>
      </c>
      <c r="AB119" s="451">
        <f t="shared" si="46"/>
        <v>236</v>
      </c>
      <c r="AC119" s="451">
        <f t="shared" si="47"/>
        <v>691</v>
      </c>
      <c r="AD119" s="522">
        <f t="shared" si="48"/>
        <v>473</v>
      </c>
      <c r="AE119" s="522">
        <f t="shared" si="49"/>
        <v>297</v>
      </c>
      <c r="AF119" s="522">
        <f t="shared" si="50"/>
        <v>169</v>
      </c>
      <c r="AG119" s="451">
        <f t="shared" si="54"/>
        <v>210</v>
      </c>
      <c r="AH119" s="451">
        <f t="shared" si="55"/>
        <v>80</v>
      </c>
      <c r="AI119" s="451">
        <f t="shared" si="56"/>
        <v>27</v>
      </c>
      <c r="AJ119" s="643">
        <f t="shared" si="57"/>
        <v>1</v>
      </c>
    </row>
    <row r="120" spans="2:36" ht="14.4" x14ac:dyDescent="0.2">
      <c r="B120" s="572" t="s">
        <v>87</v>
      </c>
      <c r="C120" s="570">
        <f t="shared" si="42"/>
        <v>2344</v>
      </c>
      <c r="D120" s="628">
        <f t="shared" ref="D120:S120" si="61">SUM(D154,D188)</f>
        <v>0</v>
      </c>
      <c r="E120" s="628">
        <f>SUM(E154,E188)</f>
        <v>0</v>
      </c>
      <c r="F120" s="628">
        <f t="shared" si="61"/>
        <v>0</v>
      </c>
      <c r="G120" s="628">
        <f t="shared" si="61"/>
        <v>1</v>
      </c>
      <c r="H120" s="628">
        <f t="shared" si="61"/>
        <v>226</v>
      </c>
      <c r="I120" s="628">
        <f t="shared" si="61"/>
        <v>704</v>
      </c>
      <c r="J120" s="628">
        <f t="shared" si="61"/>
        <v>511</v>
      </c>
      <c r="K120" s="628">
        <f t="shared" si="61"/>
        <v>296</v>
      </c>
      <c r="L120" s="628">
        <f t="shared" si="61"/>
        <v>207</v>
      </c>
      <c r="M120" s="628">
        <f t="shared" si="61"/>
        <v>140</v>
      </c>
      <c r="N120" s="628">
        <f t="shared" si="61"/>
        <v>114</v>
      </c>
      <c r="O120" s="626">
        <f t="shared" si="61"/>
        <v>62</v>
      </c>
      <c r="P120" s="628">
        <f t="shared" si="61"/>
        <v>44</v>
      </c>
      <c r="Q120" s="628">
        <f t="shared" si="61"/>
        <v>25</v>
      </c>
      <c r="R120" s="628">
        <f t="shared" si="61"/>
        <v>5</v>
      </c>
      <c r="S120" s="637">
        <f t="shared" si="61"/>
        <v>9</v>
      </c>
      <c r="U120">
        <v>2344</v>
      </c>
      <c r="V120">
        <f t="shared" si="52"/>
        <v>0</v>
      </c>
      <c r="X120" s="527" t="s">
        <v>87</v>
      </c>
      <c r="Y120" s="530">
        <f t="shared" si="44"/>
        <v>2344</v>
      </c>
      <c r="Z120" s="531">
        <f t="shared" si="53"/>
        <v>0</v>
      </c>
      <c r="AA120" s="531">
        <f t="shared" si="45"/>
        <v>1</v>
      </c>
      <c r="AB120" s="531">
        <f t="shared" si="46"/>
        <v>226</v>
      </c>
      <c r="AC120" s="531">
        <f t="shared" si="47"/>
        <v>704</v>
      </c>
      <c r="AD120" s="531">
        <f t="shared" si="48"/>
        <v>511</v>
      </c>
      <c r="AE120" s="531">
        <f t="shared" si="49"/>
        <v>296</v>
      </c>
      <c r="AF120" s="531">
        <f t="shared" si="50"/>
        <v>207</v>
      </c>
      <c r="AG120" s="531">
        <f t="shared" si="54"/>
        <v>254</v>
      </c>
      <c r="AH120" s="531">
        <f t="shared" si="55"/>
        <v>106</v>
      </c>
      <c r="AI120" s="531">
        <f t="shared" si="56"/>
        <v>30</v>
      </c>
      <c r="AJ120" s="645">
        <f t="shared" si="57"/>
        <v>9</v>
      </c>
    </row>
    <row r="121" spans="2:36" ht="14.4" x14ac:dyDescent="0.2">
      <c r="B121" s="569" t="s">
        <v>88</v>
      </c>
      <c r="C121" s="570">
        <f t="shared" si="42"/>
        <v>2358</v>
      </c>
      <c r="D121" s="621">
        <f t="shared" ref="D121:S121" si="62">SUM(D155,D189)</f>
        <v>0</v>
      </c>
      <c r="E121" s="621">
        <f t="shared" si="62"/>
        <v>0</v>
      </c>
      <c r="F121" s="621">
        <f t="shared" si="62"/>
        <v>0</v>
      </c>
      <c r="G121" s="621">
        <f t="shared" si="62"/>
        <v>6</v>
      </c>
      <c r="H121" s="621">
        <f t="shared" si="62"/>
        <v>226</v>
      </c>
      <c r="I121" s="621">
        <f t="shared" si="62"/>
        <v>690</v>
      </c>
      <c r="J121" s="621">
        <f t="shared" si="62"/>
        <v>525</v>
      </c>
      <c r="K121" s="621">
        <f t="shared" si="62"/>
        <v>301</v>
      </c>
      <c r="L121" s="621">
        <f t="shared" si="62"/>
        <v>229</v>
      </c>
      <c r="M121" s="621">
        <f t="shared" si="62"/>
        <v>130</v>
      </c>
      <c r="N121" s="621">
        <f t="shared" si="62"/>
        <v>111</v>
      </c>
      <c r="O121" s="621">
        <f t="shared" si="62"/>
        <v>70</v>
      </c>
      <c r="P121" s="621">
        <f t="shared" si="62"/>
        <v>40</v>
      </c>
      <c r="Q121" s="621">
        <f t="shared" si="62"/>
        <v>18</v>
      </c>
      <c r="R121" s="621">
        <f t="shared" si="62"/>
        <v>7</v>
      </c>
      <c r="S121" s="634">
        <f t="shared" si="62"/>
        <v>5</v>
      </c>
      <c r="U121">
        <v>2358</v>
      </c>
      <c r="V121">
        <f t="shared" si="52"/>
        <v>0</v>
      </c>
      <c r="X121" s="520" t="s">
        <v>88</v>
      </c>
      <c r="Y121" s="521">
        <f t="shared" si="44"/>
        <v>2358</v>
      </c>
      <c r="Z121" s="451">
        <f t="shared" si="53"/>
        <v>0</v>
      </c>
      <c r="AA121" s="451">
        <f t="shared" si="45"/>
        <v>6</v>
      </c>
      <c r="AB121" s="451">
        <f t="shared" si="46"/>
        <v>226</v>
      </c>
      <c r="AC121" s="451">
        <f t="shared" si="47"/>
        <v>690</v>
      </c>
      <c r="AD121" s="451">
        <f t="shared" si="48"/>
        <v>525</v>
      </c>
      <c r="AE121" s="451">
        <f t="shared" si="49"/>
        <v>301</v>
      </c>
      <c r="AF121" s="451">
        <f t="shared" si="50"/>
        <v>229</v>
      </c>
      <c r="AG121" s="451">
        <f t="shared" si="54"/>
        <v>241</v>
      </c>
      <c r="AH121" s="451">
        <f t="shared" si="55"/>
        <v>110</v>
      </c>
      <c r="AI121" s="451">
        <f t="shared" si="56"/>
        <v>25</v>
      </c>
      <c r="AJ121" s="643">
        <f t="shared" si="57"/>
        <v>5</v>
      </c>
    </row>
    <row r="122" spans="2:36" ht="14.4" x14ac:dyDescent="0.2">
      <c r="B122" s="572" t="s">
        <v>89</v>
      </c>
      <c r="C122" s="570">
        <f t="shared" si="42"/>
        <v>2132</v>
      </c>
      <c r="D122" s="626">
        <f t="shared" ref="D122:S122" si="63">SUM(D156,D190)</f>
        <v>0</v>
      </c>
      <c r="E122" s="626">
        <f t="shared" si="63"/>
        <v>0</v>
      </c>
      <c r="F122" s="626">
        <f t="shared" si="63"/>
        <v>0</v>
      </c>
      <c r="G122" s="626">
        <f t="shared" si="63"/>
        <v>2</v>
      </c>
      <c r="H122" s="626">
        <f t="shared" si="63"/>
        <v>179</v>
      </c>
      <c r="I122" s="626">
        <f t="shared" si="63"/>
        <v>631</v>
      </c>
      <c r="J122" s="626">
        <f t="shared" si="63"/>
        <v>502</v>
      </c>
      <c r="K122" s="626">
        <f t="shared" si="63"/>
        <v>284</v>
      </c>
      <c r="L122" s="626">
        <f t="shared" si="63"/>
        <v>185</v>
      </c>
      <c r="M122" s="626">
        <f t="shared" si="63"/>
        <v>133</v>
      </c>
      <c r="N122" s="626">
        <f t="shared" si="63"/>
        <v>89</v>
      </c>
      <c r="O122" s="626">
        <f t="shared" si="63"/>
        <v>61</v>
      </c>
      <c r="P122" s="626">
        <f t="shared" si="63"/>
        <v>39</v>
      </c>
      <c r="Q122" s="626">
        <f t="shared" si="63"/>
        <v>17</v>
      </c>
      <c r="R122" s="626">
        <f t="shared" si="63"/>
        <v>4</v>
      </c>
      <c r="S122" s="636">
        <f t="shared" si="63"/>
        <v>6</v>
      </c>
      <c r="U122">
        <v>2132</v>
      </c>
      <c r="V122">
        <f t="shared" si="52"/>
        <v>0</v>
      </c>
      <c r="X122" s="527" t="s">
        <v>89</v>
      </c>
      <c r="Y122" s="528">
        <f t="shared" si="44"/>
        <v>2132</v>
      </c>
      <c r="Z122" s="103">
        <f t="shared" si="53"/>
        <v>0</v>
      </c>
      <c r="AA122" s="103">
        <f t="shared" si="45"/>
        <v>2</v>
      </c>
      <c r="AB122" s="103">
        <f t="shared" si="46"/>
        <v>179</v>
      </c>
      <c r="AC122" s="103">
        <f t="shared" si="47"/>
        <v>631</v>
      </c>
      <c r="AD122" s="103">
        <f t="shared" si="48"/>
        <v>502</v>
      </c>
      <c r="AE122" s="103">
        <f t="shared" si="49"/>
        <v>284</v>
      </c>
      <c r="AF122" s="103">
        <f t="shared" si="50"/>
        <v>185</v>
      </c>
      <c r="AG122" s="103">
        <f t="shared" si="54"/>
        <v>222</v>
      </c>
      <c r="AH122" s="103">
        <f t="shared" si="55"/>
        <v>100</v>
      </c>
      <c r="AI122" s="103">
        <f t="shared" si="56"/>
        <v>21</v>
      </c>
      <c r="AJ122" s="645">
        <f t="shared" si="57"/>
        <v>6</v>
      </c>
    </row>
    <row r="123" spans="2:36" ht="14.4" x14ac:dyDescent="0.2">
      <c r="B123" s="569" t="s">
        <v>90</v>
      </c>
      <c r="C123" s="570">
        <f t="shared" si="42"/>
        <v>0</v>
      </c>
      <c r="D123" s="621">
        <f t="shared" ref="D123:S123" si="64">SUM(D157,D191)</f>
        <v>0</v>
      </c>
      <c r="E123" s="621">
        <f t="shared" si="64"/>
        <v>0</v>
      </c>
      <c r="F123" s="621">
        <f t="shared" si="64"/>
        <v>0</v>
      </c>
      <c r="G123" s="622">
        <f t="shared" si="64"/>
        <v>0</v>
      </c>
      <c r="H123" s="622">
        <f t="shared" si="64"/>
        <v>0</v>
      </c>
      <c r="I123" s="622">
        <f t="shared" si="64"/>
        <v>0</v>
      </c>
      <c r="J123" s="621">
        <f t="shared" si="64"/>
        <v>0</v>
      </c>
      <c r="K123" s="621">
        <f t="shared" si="64"/>
        <v>0</v>
      </c>
      <c r="L123" s="621">
        <f t="shared" si="64"/>
        <v>0</v>
      </c>
      <c r="M123" s="621">
        <f t="shared" si="64"/>
        <v>0</v>
      </c>
      <c r="N123" s="621">
        <f t="shared" si="64"/>
        <v>0</v>
      </c>
      <c r="O123" s="630">
        <f t="shared" si="64"/>
        <v>0</v>
      </c>
      <c r="P123" s="621">
        <f t="shared" si="64"/>
        <v>0</v>
      </c>
      <c r="Q123" s="621">
        <f t="shared" si="64"/>
        <v>0</v>
      </c>
      <c r="R123" s="621">
        <f t="shared" si="64"/>
        <v>0</v>
      </c>
      <c r="S123" s="634">
        <f t="shared" si="64"/>
        <v>0</v>
      </c>
      <c r="U123">
        <v>0</v>
      </c>
      <c r="V123">
        <f t="shared" si="52"/>
        <v>0</v>
      </c>
      <c r="X123" s="520" t="s">
        <v>90</v>
      </c>
      <c r="Y123" s="521">
        <f t="shared" si="44"/>
        <v>0</v>
      </c>
      <c r="Z123" s="451">
        <f t="shared" si="53"/>
        <v>0</v>
      </c>
      <c r="AA123" s="522">
        <f t="shared" si="45"/>
        <v>0</v>
      </c>
      <c r="AB123" s="522">
        <f t="shared" si="46"/>
        <v>0</v>
      </c>
      <c r="AC123" s="522">
        <f t="shared" si="47"/>
        <v>0</v>
      </c>
      <c r="AD123" s="451">
        <f t="shared" si="48"/>
        <v>0</v>
      </c>
      <c r="AE123" s="451">
        <f t="shared" si="49"/>
        <v>0</v>
      </c>
      <c r="AF123" s="451">
        <f t="shared" si="50"/>
        <v>0</v>
      </c>
      <c r="AG123" s="451">
        <f t="shared" si="54"/>
        <v>0</v>
      </c>
      <c r="AH123" s="451">
        <f t="shared" si="55"/>
        <v>0</v>
      </c>
      <c r="AI123" s="451">
        <f t="shared" si="56"/>
        <v>0</v>
      </c>
      <c r="AJ123" s="646">
        <f t="shared" si="57"/>
        <v>0</v>
      </c>
    </row>
    <row r="124" spans="2:36" ht="14.4" x14ac:dyDescent="0.2">
      <c r="B124" s="572" t="s">
        <v>91</v>
      </c>
      <c r="C124" s="570">
        <f t="shared" si="42"/>
        <v>0</v>
      </c>
      <c r="D124" s="626">
        <f t="shared" ref="D124:S124" si="65">SUM(D158,D192)</f>
        <v>0</v>
      </c>
      <c r="E124" s="626">
        <f t="shared" si="65"/>
        <v>0</v>
      </c>
      <c r="F124" s="626">
        <f t="shared" si="65"/>
        <v>0</v>
      </c>
      <c r="G124" s="631">
        <f t="shared" si="65"/>
        <v>0</v>
      </c>
      <c r="H124" s="631">
        <f t="shared" si="65"/>
        <v>0</v>
      </c>
      <c r="I124" s="631">
        <f t="shared" si="65"/>
        <v>0</v>
      </c>
      <c r="J124" s="626">
        <f t="shared" si="65"/>
        <v>0</v>
      </c>
      <c r="K124" s="626">
        <f t="shared" si="65"/>
        <v>0</v>
      </c>
      <c r="L124" s="626">
        <f t="shared" si="65"/>
        <v>0</v>
      </c>
      <c r="M124" s="626">
        <f t="shared" si="65"/>
        <v>0</v>
      </c>
      <c r="N124" s="626">
        <f t="shared" si="65"/>
        <v>0</v>
      </c>
      <c r="O124" s="628">
        <f t="shared" si="65"/>
        <v>0</v>
      </c>
      <c r="P124" s="626">
        <f t="shared" si="65"/>
        <v>0</v>
      </c>
      <c r="Q124" s="626">
        <f t="shared" si="65"/>
        <v>0</v>
      </c>
      <c r="R124" s="626">
        <f t="shared" si="65"/>
        <v>0</v>
      </c>
      <c r="S124" s="636">
        <f t="shared" si="65"/>
        <v>0</v>
      </c>
      <c r="U124">
        <v>0</v>
      </c>
      <c r="V124">
        <f t="shared" si="52"/>
        <v>0</v>
      </c>
      <c r="X124" s="527" t="s">
        <v>91</v>
      </c>
      <c r="Y124" s="528">
        <f t="shared" si="44"/>
        <v>0</v>
      </c>
      <c r="Z124" s="103">
        <f t="shared" si="53"/>
        <v>0</v>
      </c>
      <c r="AA124" s="104">
        <f t="shared" si="45"/>
        <v>0</v>
      </c>
      <c r="AB124" s="104">
        <f t="shared" si="46"/>
        <v>0</v>
      </c>
      <c r="AC124" s="104">
        <f t="shared" si="47"/>
        <v>0</v>
      </c>
      <c r="AD124" s="103">
        <f t="shared" si="48"/>
        <v>0</v>
      </c>
      <c r="AE124" s="103">
        <f t="shared" si="49"/>
        <v>0</v>
      </c>
      <c r="AF124" s="103">
        <f t="shared" si="50"/>
        <v>0</v>
      </c>
      <c r="AG124" s="103">
        <f t="shared" si="54"/>
        <v>0</v>
      </c>
      <c r="AH124" s="103">
        <f t="shared" si="55"/>
        <v>0</v>
      </c>
      <c r="AI124" s="103">
        <f t="shared" si="56"/>
        <v>0</v>
      </c>
      <c r="AJ124" s="647">
        <f t="shared" si="57"/>
        <v>0</v>
      </c>
    </row>
    <row r="125" spans="2:36" ht="14.4" x14ac:dyDescent="0.2">
      <c r="B125" s="569" t="s">
        <v>92</v>
      </c>
      <c r="C125" s="570">
        <f t="shared" si="42"/>
        <v>0</v>
      </c>
      <c r="D125" s="621">
        <f t="shared" ref="D125:S125" si="66">SUM(D159,D193)</f>
        <v>0</v>
      </c>
      <c r="E125" s="621">
        <f t="shared" si="66"/>
        <v>0</v>
      </c>
      <c r="F125" s="621">
        <f t="shared" si="66"/>
        <v>0</v>
      </c>
      <c r="G125" s="621">
        <f t="shared" si="66"/>
        <v>0</v>
      </c>
      <c r="H125" s="621">
        <f t="shared" si="66"/>
        <v>0</v>
      </c>
      <c r="I125" s="621">
        <f t="shared" si="66"/>
        <v>0</v>
      </c>
      <c r="J125" s="621">
        <f t="shared" si="66"/>
        <v>0</v>
      </c>
      <c r="K125" s="621">
        <f t="shared" si="66"/>
        <v>0</v>
      </c>
      <c r="L125" s="621">
        <f t="shared" si="66"/>
        <v>0</v>
      </c>
      <c r="M125" s="621">
        <f t="shared" si="66"/>
        <v>0</v>
      </c>
      <c r="N125" s="621">
        <f t="shared" si="66"/>
        <v>0</v>
      </c>
      <c r="O125" s="621">
        <f t="shared" si="66"/>
        <v>0</v>
      </c>
      <c r="P125" s="621">
        <f t="shared" si="66"/>
        <v>0</v>
      </c>
      <c r="Q125" s="621">
        <f t="shared" si="66"/>
        <v>0</v>
      </c>
      <c r="R125" s="621">
        <f t="shared" si="66"/>
        <v>0</v>
      </c>
      <c r="S125" s="634">
        <f t="shared" si="66"/>
        <v>0</v>
      </c>
      <c r="U125">
        <v>0</v>
      </c>
      <c r="V125">
        <f t="shared" si="52"/>
        <v>0</v>
      </c>
      <c r="X125" s="520" t="s">
        <v>92</v>
      </c>
      <c r="Y125" s="521">
        <f t="shared" si="44"/>
        <v>0</v>
      </c>
      <c r="Z125" s="451">
        <f t="shared" si="53"/>
        <v>0</v>
      </c>
      <c r="AA125" s="451">
        <f t="shared" si="45"/>
        <v>0</v>
      </c>
      <c r="AB125" s="451">
        <f t="shared" si="46"/>
        <v>0</v>
      </c>
      <c r="AC125" s="451">
        <f t="shared" si="47"/>
        <v>0</v>
      </c>
      <c r="AD125" s="451">
        <f t="shared" si="48"/>
        <v>0</v>
      </c>
      <c r="AE125" s="451">
        <f t="shared" si="49"/>
        <v>0</v>
      </c>
      <c r="AF125" s="451">
        <f t="shared" si="50"/>
        <v>0</v>
      </c>
      <c r="AG125" s="451">
        <f t="shared" si="54"/>
        <v>0</v>
      </c>
      <c r="AH125" s="451">
        <f t="shared" si="55"/>
        <v>0</v>
      </c>
      <c r="AI125" s="451">
        <f t="shared" si="56"/>
        <v>0</v>
      </c>
      <c r="AJ125" s="643">
        <f t="shared" si="57"/>
        <v>0</v>
      </c>
    </row>
    <row r="126" spans="2:36" ht="15" thickBot="1" x14ac:dyDescent="0.25">
      <c r="B126" s="572" t="s">
        <v>93</v>
      </c>
      <c r="C126" s="570">
        <f t="shared" si="42"/>
        <v>0</v>
      </c>
      <c r="D126" s="626">
        <f t="shared" ref="D126:S126" si="67">SUM(D160,D194)</f>
        <v>0</v>
      </c>
      <c r="E126" s="626">
        <f t="shared" si="67"/>
        <v>0</v>
      </c>
      <c r="F126" s="626">
        <f t="shared" si="67"/>
        <v>0</v>
      </c>
      <c r="G126" s="626">
        <f t="shared" si="67"/>
        <v>0</v>
      </c>
      <c r="H126" s="626">
        <f t="shared" si="67"/>
        <v>0</v>
      </c>
      <c r="I126" s="626">
        <f t="shared" si="67"/>
        <v>0</v>
      </c>
      <c r="J126" s="626">
        <f t="shared" si="67"/>
        <v>0</v>
      </c>
      <c r="K126" s="626">
        <f t="shared" si="67"/>
        <v>0</v>
      </c>
      <c r="L126" s="626">
        <f t="shared" si="67"/>
        <v>0</v>
      </c>
      <c r="M126" s="626">
        <f t="shared" si="67"/>
        <v>0</v>
      </c>
      <c r="N126" s="626">
        <f t="shared" si="67"/>
        <v>0</v>
      </c>
      <c r="O126" s="626">
        <f t="shared" si="67"/>
        <v>0</v>
      </c>
      <c r="P126" s="626">
        <f t="shared" si="67"/>
        <v>0</v>
      </c>
      <c r="Q126" s="626">
        <f t="shared" si="67"/>
        <v>0</v>
      </c>
      <c r="R126" s="626">
        <f t="shared" si="67"/>
        <v>0</v>
      </c>
      <c r="S126" s="636">
        <f t="shared" si="67"/>
        <v>0</v>
      </c>
      <c r="U126">
        <v>0</v>
      </c>
      <c r="V126">
        <f t="shared" si="52"/>
        <v>0</v>
      </c>
      <c r="X126" s="527" t="s">
        <v>93</v>
      </c>
      <c r="Y126" s="528">
        <f t="shared" si="44"/>
        <v>0</v>
      </c>
      <c r="Z126" s="103">
        <f t="shared" si="53"/>
        <v>0</v>
      </c>
      <c r="AA126" s="103">
        <f t="shared" si="45"/>
        <v>0</v>
      </c>
      <c r="AB126" s="103">
        <f t="shared" si="46"/>
        <v>0</v>
      </c>
      <c r="AC126" s="103">
        <f t="shared" si="47"/>
        <v>0</v>
      </c>
      <c r="AD126" s="103">
        <f t="shared" si="48"/>
        <v>0</v>
      </c>
      <c r="AE126" s="103">
        <f t="shared" si="49"/>
        <v>0</v>
      </c>
      <c r="AF126" s="103">
        <f t="shared" si="50"/>
        <v>0</v>
      </c>
      <c r="AG126" s="103">
        <f t="shared" si="54"/>
        <v>0</v>
      </c>
      <c r="AH126" s="103">
        <f t="shared" si="55"/>
        <v>0</v>
      </c>
      <c r="AI126" s="103">
        <f t="shared" si="56"/>
        <v>0</v>
      </c>
      <c r="AJ126" s="645">
        <f t="shared" si="57"/>
        <v>0</v>
      </c>
    </row>
    <row r="127" spans="2:36" ht="15" thickBot="1" x14ac:dyDescent="0.25">
      <c r="B127" s="426" t="s">
        <v>39</v>
      </c>
      <c r="C127" s="573">
        <f t="shared" ref="C127:S127" si="68">SUM(C115:C126)</f>
        <v>17820</v>
      </c>
      <c r="D127" s="574">
        <f t="shared" si="68"/>
        <v>0</v>
      </c>
      <c r="E127" s="574">
        <f t="shared" si="68"/>
        <v>1</v>
      </c>
      <c r="F127" s="574">
        <f t="shared" si="68"/>
        <v>0</v>
      </c>
      <c r="G127" s="574">
        <f t="shared" si="68"/>
        <v>29</v>
      </c>
      <c r="H127" s="574">
        <f t="shared" si="68"/>
        <v>1680</v>
      </c>
      <c r="I127" s="574">
        <f t="shared" si="68"/>
        <v>5254</v>
      </c>
      <c r="J127" s="574">
        <f t="shared" si="68"/>
        <v>4061</v>
      </c>
      <c r="K127" s="574">
        <f t="shared" si="68"/>
        <v>2360</v>
      </c>
      <c r="L127" s="574">
        <f t="shared" si="68"/>
        <v>1614</v>
      </c>
      <c r="M127" s="574">
        <f t="shared" si="68"/>
        <v>1052</v>
      </c>
      <c r="N127" s="574">
        <f t="shared" si="68"/>
        <v>736</v>
      </c>
      <c r="O127" s="574">
        <f t="shared" si="68"/>
        <v>481</v>
      </c>
      <c r="P127" s="574">
        <f t="shared" si="68"/>
        <v>296</v>
      </c>
      <c r="Q127" s="574">
        <f t="shared" si="68"/>
        <v>145</v>
      </c>
      <c r="R127" s="574">
        <f t="shared" si="68"/>
        <v>62</v>
      </c>
      <c r="S127" s="575">
        <f t="shared" si="68"/>
        <v>49</v>
      </c>
      <c r="X127" s="94" t="s">
        <v>39</v>
      </c>
      <c r="Y127" s="534">
        <f t="shared" ref="Y127:AJ127" si="69">SUM(Y115:Y126)</f>
        <v>17820</v>
      </c>
      <c r="Z127" s="535">
        <f t="shared" si="69"/>
        <v>1</v>
      </c>
      <c r="AA127" s="535">
        <f t="shared" si="69"/>
        <v>29</v>
      </c>
      <c r="AB127" s="535">
        <f t="shared" si="69"/>
        <v>1680</v>
      </c>
      <c r="AC127" s="535">
        <f t="shared" si="69"/>
        <v>5254</v>
      </c>
      <c r="AD127" s="535">
        <f t="shared" si="69"/>
        <v>4061</v>
      </c>
      <c r="AE127" s="535">
        <f t="shared" si="69"/>
        <v>2360</v>
      </c>
      <c r="AF127" s="535">
        <f t="shared" si="69"/>
        <v>1614</v>
      </c>
      <c r="AG127" s="535">
        <f t="shared" si="69"/>
        <v>1788</v>
      </c>
      <c r="AH127" s="535">
        <f t="shared" si="69"/>
        <v>777</v>
      </c>
      <c r="AI127" s="535">
        <f t="shared" si="69"/>
        <v>207</v>
      </c>
      <c r="AJ127" s="648">
        <f t="shared" si="69"/>
        <v>49</v>
      </c>
    </row>
    <row r="128" spans="2:36" ht="13.8" thickBot="1" x14ac:dyDescent="0.25">
      <c r="B128" s="576" t="s">
        <v>66</v>
      </c>
      <c r="C128" s="577">
        <f>C127/C127</f>
        <v>1</v>
      </c>
      <c r="D128" s="578">
        <f>D127/C127</f>
        <v>0</v>
      </c>
      <c r="E128" s="578">
        <f>E127/C127</f>
        <v>5.6116722783389451E-5</v>
      </c>
      <c r="F128" s="578">
        <f>F127/C127</f>
        <v>0</v>
      </c>
      <c r="G128" s="578">
        <f>G127/C127</f>
        <v>1.6273849607182941E-3</v>
      </c>
      <c r="H128" s="578">
        <f>H127/C127</f>
        <v>9.4276094276094277E-2</v>
      </c>
      <c r="I128" s="578">
        <f>I127/C127</f>
        <v>0.29483726150392819</v>
      </c>
      <c r="J128" s="578">
        <f>J127/C127</f>
        <v>0.22789001122334457</v>
      </c>
      <c r="K128" s="578">
        <f>K127/C127</f>
        <v>0.13243546576879911</v>
      </c>
      <c r="L128" s="578">
        <f>L127/C127</f>
        <v>9.0572390572390568E-2</v>
      </c>
      <c r="M128" s="578">
        <f>M127/C127</f>
        <v>5.9034792368125699E-2</v>
      </c>
      <c r="N128" s="578">
        <f>N127/C127</f>
        <v>4.1301907968574636E-2</v>
      </c>
      <c r="O128" s="578">
        <f>O127/C127</f>
        <v>2.6992143658810325E-2</v>
      </c>
      <c r="P128" s="578">
        <f>P127/C127</f>
        <v>1.6610549943883276E-2</v>
      </c>
      <c r="Q128" s="578">
        <f>Q127/C127</f>
        <v>8.1369248035914696E-3</v>
      </c>
      <c r="R128" s="578">
        <f>R127/C127</f>
        <v>3.4792368125701459E-3</v>
      </c>
      <c r="S128" s="579">
        <f>S127/C127</f>
        <v>2.749719416386083E-3</v>
      </c>
      <c r="X128" s="537" t="s">
        <v>66</v>
      </c>
      <c r="Y128" s="538">
        <f>Y127/Y127</f>
        <v>1</v>
      </c>
      <c r="Z128" s="539">
        <f>Z127/Y127</f>
        <v>5.6116722783389451E-5</v>
      </c>
      <c r="AA128" s="539">
        <f>AA127/Y127</f>
        <v>1.6273849607182941E-3</v>
      </c>
      <c r="AB128" s="539">
        <f>AB127/Y127</f>
        <v>9.4276094276094277E-2</v>
      </c>
      <c r="AC128" s="539">
        <f>AC127/Y127</f>
        <v>0.29483726150392819</v>
      </c>
      <c r="AD128" s="539">
        <f>AD127/Y127</f>
        <v>0.22789001122334457</v>
      </c>
      <c r="AE128" s="539">
        <f>AE127/Y127</f>
        <v>0.13243546576879911</v>
      </c>
      <c r="AF128" s="539">
        <f>AF127/Y127</f>
        <v>9.0572390572390568E-2</v>
      </c>
      <c r="AG128" s="539">
        <f>AG127/Y127</f>
        <v>0.10033670033670034</v>
      </c>
      <c r="AH128" s="539">
        <f>AH127/Y127</f>
        <v>4.3602693602693601E-2</v>
      </c>
      <c r="AI128" s="539">
        <f>AI127/Y127</f>
        <v>1.1616161616161616E-2</v>
      </c>
      <c r="AJ128" s="539">
        <f>AJ127/Y127</f>
        <v>2.749719416386083E-3</v>
      </c>
    </row>
    <row r="129" spans="2:23" x14ac:dyDescent="0.2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3" ht="19.2" x14ac:dyDescent="0.2">
      <c r="B130" s="162" t="str">
        <f>B3</f>
        <v>令和8年　</v>
      </c>
      <c r="C130" t="s">
        <v>198</v>
      </c>
    </row>
    <row r="131" spans="2:23" ht="84.6" thickBot="1" x14ac:dyDescent="0.25">
      <c r="B131" s="896" t="s">
        <v>206</v>
      </c>
      <c r="C131" s="897" t="s">
        <v>67</v>
      </c>
      <c r="D131" s="872" t="str">
        <f t="shared" ref="D131:S131" si="70">D4</f>
        <v>0歳</v>
      </c>
      <c r="E131" s="872" t="str">
        <f t="shared" si="70"/>
        <v>1-4</v>
      </c>
      <c r="F131" s="872" t="str">
        <f t="shared" si="70"/>
        <v>5-9</v>
      </c>
      <c r="G131" s="872" t="str">
        <f t="shared" si="70"/>
        <v>10-14</v>
      </c>
      <c r="H131" s="872" t="str">
        <f t="shared" si="70"/>
        <v>15-19</v>
      </c>
      <c r="I131" s="872" t="str">
        <f t="shared" si="70"/>
        <v>20-24</v>
      </c>
      <c r="J131" s="872" t="str">
        <f t="shared" si="70"/>
        <v>25-29</v>
      </c>
      <c r="K131" s="872" t="str">
        <f t="shared" si="70"/>
        <v>30-34</v>
      </c>
      <c r="L131" s="872" t="str">
        <f t="shared" si="70"/>
        <v>35-39</v>
      </c>
      <c r="M131" s="872" t="str">
        <f t="shared" si="70"/>
        <v>40-44</v>
      </c>
      <c r="N131" s="872" t="str">
        <f t="shared" si="70"/>
        <v>45-49</v>
      </c>
      <c r="O131" s="873" t="str">
        <f t="shared" si="70"/>
        <v>50-54</v>
      </c>
      <c r="P131" s="873" t="str">
        <f t="shared" si="70"/>
        <v>55-59</v>
      </c>
      <c r="Q131" s="873" t="str">
        <f t="shared" si="70"/>
        <v>60-64</v>
      </c>
      <c r="R131" s="873" t="str">
        <f t="shared" si="70"/>
        <v>65-69</v>
      </c>
      <c r="S131" s="873" t="str">
        <f t="shared" si="70"/>
        <v>70-歳</v>
      </c>
    </row>
    <row r="132" spans="2:23" ht="14.4" x14ac:dyDescent="0.2">
      <c r="B132" s="898" t="s">
        <v>82</v>
      </c>
      <c r="C132" s="899">
        <f>[3]ｸﾗﾐ!C74</f>
        <v>2.35</v>
      </c>
      <c r="D132" s="764">
        <f>[3]ｸﾗﾐ!D74</f>
        <v>0</v>
      </c>
      <c r="E132" s="764">
        <f>[3]ｸﾗﾐ!E74</f>
        <v>0</v>
      </c>
      <c r="F132" s="764">
        <f>[3]ｸﾗﾐ!F74</f>
        <v>0</v>
      </c>
      <c r="G132" s="764">
        <f>[3]ｸﾗﾐ!G74</f>
        <v>0</v>
      </c>
      <c r="H132" s="764">
        <f>[3]ｸﾗﾐ!H74</f>
        <v>0.24</v>
      </c>
      <c r="I132" s="764">
        <f>[3]ｸﾗﾐ!I74</f>
        <v>0.66</v>
      </c>
      <c r="J132" s="764">
        <f>[3]ｸﾗﾐ!J74</f>
        <v>0.54</v>
      </c>
      <c r="K132" s="764">
        <f>[3]ｸﾗﾐ!K74</f>
        <v>0.3</v>
      </c>
      <c r="L132" s="764">
        <f>[3]ｸﾗﾐ!L74</f>
        <v>0.2</v>
      </c>
      <c r="M132" s="764">
        <f>[3]ｸﾗﾐ!M74</f>
        <v>0.16</v>
      </c>
      <c r="N132" s="764">
        <f>[3]ｸﾗﾐ!N74</f>
        <v>0.09</v>
      </c>
      <c r="O132" s="764">
        <f>[3]ｸﾗﾐ!O74</f>
        <v>7.0000000000000007E-2</v>
      </c>
      <c r="P132" s="764">
        <f>[3]ｸﾗﾐ!P74</f>
        <v>0.05</v>
      </c>
      <c r="Q132" s="764">
        <f>[3]ｸﾗﾐ!Q74</f>
        <v>0.01</v>
      </c>
      <c r="R132" s="764">
        <f>[3]ｸﾗﾐ!R74</f>
        <v>0.01</v>
      </c>
      <c r="S132" s="764">
        <f>[3]ｸﾗﾐ!S74</f>
        <v>0.01</v>
      </c>
      <c r="U132" s="712">
        <f t="array" ref="U132:U143">TRANSPOSE('保健所別（令和8年）'!D15:O15)</f>
        <v>2.35</v>
      </c>
      <c r="V132" s="709"/>
      <c r="W132" s="712">
        <f>C132-U132</f>
        <v>0</v>
      </c>
    </row>
    <row r="133" spans="2:23" ht="14.4" x14ac:dyDescent="0.2">
      <c r="B133" s="898" t="s">
        <v>83</v>
      </c>
      <c r="C133" s="899">
        <f>[3]ｸﾗﾐ!C75</f>
        <v>2.17</v>
      </c>
      <c r="D133" s="764">
        <f>[3]ｸﾗﾐ!D75</f>
        <v>0</v>
      </c>
      <c r="E133" s="764">
        <f>[3]ｸﾗﾐ!E75</f>
        <v>0</v>
      </c>
      <c r="F133" s="764">
        <f>[3]ｸﾗﾐ!F75</f>
        <v>0</v>
      </c>
      <c r="G133" s="764">
        <f>[3]ｸﾗﾐ!G75</f>
        <v>0.01</v>
      </c>
      <c r="H133" s="764">
        <f>[3]ｸﾗﾐ!H75</f>
        <v>0.18</v>
      </c>
      <c r="I133" s="764">
        <f>[3]ｸﾗﾐ!I75</f>
        <v>0.63</v>
      </c>
      <c r="J133" s="764">
        <f>[3]ｸﾗﾐ!J75</f>
        <v>0.5</v>
      </c>
      <c r="K133" s="764">
        <f>[3]ｸﾗﾐ!K75</f>
        <v>0.28999999999999998</v>
      </c>
      <c r="L133" s="764">
        <f>[3]ｸﾗﾐ!L75</f>
        <v>0.21</v>
      </c>
      <c r="M133" s="764">
        <f>[3]ｸﾗﾐ!M75</f>
        <v>0.13</v>
      </c>
      <c r="N133" s="764">
        <f>[3]ｸﾗﾐ!N75</f>
        <v>0.09</v>
      </c>
      <c r="O133" s="764">
        <f>[3]ｸﾗﾐ!O75</f>
        <v>0.06</v>
      </c>
      <c r="P133" s="764">
        <f>[3]ｸﾗﾐ!P75</f>
        <v>0.03</v>
      </c>
      <c r="Q133" s="764">
        <f>[3]ｸﾗﾐ!Q75</f>
        <v>0.02</v>
      </c>
      <c r="R133" s="764">
        <f>[3]ｸﾗﾐ!R75</f>
        <v>0.01</v>
      </c>
      <c r="S133" s="764">
        <f>[3]ｸﾗﾐ!S75</f>
        <v>0.01</v>
      </c>
      <c r="U133">
        <v>2.17</v>
      </c>
      <c r="V133" s="710"/>
      <c r="W133" s="712">
        <f t="shared" ref="W133:W143" si="71">C133-U133</f>
        <v>0</v>
      </c>
    </row>
    <row r="134" spans="2:23" ht="14.4" x14ac:dyDescent="0.2">
      <c r="B134" s="898" t="s">
        <v>84</v>
      </c>
      <c r="C134" s="899">
        <f>[3]ｸﾗﾐ!C76</f>
        <v>2.36</v>
      </c>
      <c r="D134" s="764">
        <f>[3]ｸﾗﾐ!D76</f>
        <v>0</v>
      </c>
      <c r="E134" s="764">
        <f>[3]ｸﾗﾐ!E76</f>
        <v>0</v>
      </c>
      <c r="F134" s="764">
        <f>[3]ｸﾗﾐ!F76</f>
        <v>0</v>
      </c>
      <c r="G134" s="764">
        <f>[3]ｸﾗﾐ!G76</f>
        <v>0</v>
      </c>
      <c r="H134" s="764">
        <f>[3]ｸﾗﾐ!H76</f>
        <v>0.21</v>
      </c>
      <c r="I134" s="764">
        <f>[3]ｸﾗﾐ!I76</f>
        <v>0.7</v>
      </c>
      <c r="J134" s="764">
        <f>[3]ｸﾗﾐ!J76</f>
        <v>0.56000000000000005</v>
      </c>
      <c r="K134" s="764">
        <f>[3]ｸﾗﾐ!K76</f>
        <v>0.33</v>
      </c>
      <c r="L134" s="764">
        <f>[3]ｸﾗﾐ!L76</f>
        <v>0.22</v>
      </c>
      <c r="M134" s="764">
        <f>[3]ｸﾗﾐ!M76</f>
        <v>0.13</v>
      </c>
      <c r="N134" s="764">
        <f>[3]ｸﾗﾐ!N76</f>
        <v>0.09</v>
      </c>
      <c r="O134" s="764">
        <f>[3]ｸﾗﾐ!O76</f>
        <v>0.05</v>
      </c>
      <c r="P134" s="764">
        <f>[3]ｸﾗﾐ!P76</f>
        <v>0.05</v>
      </c>
      <c r="Q134" s="764">
        <f>[3]ｸﾗﾐ!Q76</f>
        <v>0.02</v>
      </c>
      <c r="R134" s="764">
        <f>[3]ｸﾗﾐ!R76</f>
        <v>0.01</v>
      </c>
      <c r="S134" s="764">
        <f>[3]ｸﾗﾐ!S76</f>
        <v>0.01</v>
      </c>
      <c r="U134">
        <v>2.36</v>
      </c>
      <c r="V134" s="710"/>
      <c r="W134" s="712">
        <f t="shared" si="71"/>
        <v>0</v>
      </c>
    </row>
    <row r="135" spans="2:23" ht="14.4" x14ac:dyDescent="0.2">
      <c r="B135" s="898" t="s">
        <v>85</v>
      </c>
      <c r="C135" s="899">
        <f>[3]ｸﾗﾐ!C77</f>
        <v>2.2200000000000002</v>
      </c>
      <c r="D135" s="764">
        <f>[3]ｸﾗﾐ!D77</f>
        <v>0</v>
      </c>
      <c r="E135" s="764">
        <f>[3]ｸﾗﾐ!E77</f>
        <v>0</v>
      </c>
      <c r="F135" s="764">
        <f>[3]ｸﾗﾐ!F77</f>
        <v>0</v>
      </c>
      <c r="G135" s="764">
        <f>[3]ｸﾗﾐ!G77</f>
        <v>0</v>
      </c>
      <c r="H135" s="764">
        <f>[3]ｸﾗﾐ!H77</f>
        <v>0.22</v>
      </c>
      <c r="I135" s="764">
        <f>[3]ｸﾗﾐ!I77</f>
        <v>0.63</v>
      </c>
      <c r="J135" s="764">
        <f>[3]ｸﾗﾐ!J77</f>
        <v>0.52</v>
      </c>
      <c r="K135" s="764">
        <f>[3]ｸﾗﾐ!K77</f>
        <v>0.3</v>
      </c>
      <c r="L135" s="764">
        <f>[3]ｸﾗﾐ!L77</f>
        <v>0.22</v>
      </c>
      <c r="M135" s="764">
        <f>[3]ｸﾗﾐ!M77</f>
        <v>0.13</v>
      </c>
      <c r="N135" s="764">
        <f>[3]ｸﾗﾐ!N77</f>
        <v>0.08</v>
      </c>
      <c r="O135" s="764">
        <f>[3]ｸﾗﾐ!O77</f>
        <v>0.06</v>
      </c>
      <c r="P135" s="764">
        <f>[3]ｸﾗﾐ!P77</f>
        <v>0.03</v>
      </c>
      <c r="Q135" s="764">
        <f>[3]ｸﾗﾐ!Q77</f>
        <v>0.02</v>
      </c>
      <c r="R135" s="764">
        <f>[3]ｸﾗﾐ!R77</f>
        <v>0.01</v>
      </c>
      <c r="S135" s="764">
        <f>[3]ｸﾗﾐ!S77</f>
        <v>0.01</v>
      </c>
      <c r="U135">
        <v>2.2200000000000002</v>
      </c>
      <c r="V135" s="710"/>
      <c r="W135" s="712">
        <f t="shared" si="71"/>
        <v>0</v>
      </c>
    </row>
    <row r="136" spans="2:23" ht="14.4" x14ac:dyDescent="0.2">
      <c r="B136" s="898" t="s">
        <v>86</v>
      </c>
      <c r="C136" s="899">
        <f>[3]ｸﾗﾐ!C78</f>
        <v>2.25</v>
      </c>
      <c r="D136" s="764">
        <f>[3]ｸﾗﾐ!D78</f>
        <v>0</v>
      </c>
      <c r="E136" s="764">
        <f>[3]ｸﾗﾐ!E78</f>
        <v>0</v>
      </c>
      <c r="F136" s="764">
        <f>[3]ｸﾗﾐ!F78</f>
        <v>0</v>
      </c>
      <c r="G136" s="764">
        <f>[3]ｸﾗﾐ!G78</f>
        <v>0</v>
      </c>
      <c r="H136" s="764">
        <f>[3]ｸﾗﾐ!H78</f>
        <v>0.24</v>
      </c>
      <c r="I136" s="764">
        <f>[3]ｸﾗﾐ!I78</f>
        <v>0.71</v>
      </c>
      <c r="J136" s="764">
        <f>[3]ｸﾗﾐ!J78</f>
        <v>0.49</v>
      </c>
      <c r="K136" s="764">
        <f>[3]ｸﾗﾐ!K78</f>
        <v>0.31</v>
      </c>
      <c r="L136" s="764">
        <f>[3]ｸﾗﾐ!L78</f>
        <v>0.17</v>
      </c>
      <c r="M136" s="764">
        <f>[3]ｸﾗﾐ!M78</f>
        <v>0.12</v>
      </c>
      <c r="N136" s="764">
        <f>[3]ｸﾗﾐ!N78</f>
        <v>0.09</v>
      </c>
      <c r="O136" s="764">
        <f>[3]ｸﾗﾐ!O78</f>
        <v>0.05</v>
      </c>
      <c r="P136" s="764">
        <f>[3]ｸﾗﾐ!P78</f>
        <v>0.03</v>
      </c>
      <c r="Q136" s="764">
        <f>[3]ｸﾗﾐ!Q78</f>
        <v>0.02</v>
      </c>
      <c r="R136" s="764">
        <f>[3]ｸﾗﾐ!R78</f>
        <v>0.01</v>
      </c>
      <c r="S136" s="764">
        <f>[3]ｸﾗﾐ!S78</f>
        <v>0</v>
      </c>
      <c r="U136">
        <v>2.25</v>
      </c>
      <c r="V136" s="710"/>
      <c r="W136" s="712">
        <f t="shared" si="71"/>
        <v>0</v>
      </c>
    </row>
    <row r="137" spans="2:23" ht="14.4" x14ac:dyDescent="0.2">
      <c r="B137" s="898" t="s">
        <v>87</v>
      </c>
      <c r="C137" s="899">
        <f>[3]ｸﾗﾐ!C79</f>
        <v>2.42</v>
      </c>
      <c r="D137" s="764">
        <f>[3]ｸﾗﾐ!D79</f>
        <v>0</v>
      </c>
      <c r="E137" s="764">
        <f>[3]ｸﾗﾐ!E79</f>
        <v>0</v>
      </c>
      <c r="F137" s="764">
        <f>[3]ｸﾗﾐ!F79</f>
        <v>0</v>
      </c>
      <c r="G137" s="764">
        <f>[3]ｸﾗﾐ!G79</f>
        <v>0</v>
      </c>
      <c r="H137" s="764">
        <f>[3]ｸﾗﾐ!H79</f>
        <v>0.23</v>
      </c>
      <c r="I137" s="764">
        <f>[3]ｸﾗﾐ!I79</f>
        <v>0.73</v>
      </c>
      <c r="J137" s="764">
        <f>[3]ｸﾗﾐ!J79</f>
        <v>0.53</v>
      </c>
      <c r="K137" s="764">
        <f>[3]ｸﾗﾐ!K79</f>
        <v>0.31</v>
      </c>
      <c r="L137" s="764">
        <f>[3]ｸﾗﾐ!L79</f>
        <v>0.21</v>
      </c>
      <c r="M137" s="764">
        <f>[3]ｸﾗﾐ!M79</f>
        <v>0.14000000000000001</v>
      </c>
      <c r="N137" s="764">
        <f>[3]ｸﾗﾐ!N79</f>
        <v>0.12</v>
      </c>
      <c r="O137" s="764">
        <f>[3]ｸﾗﾐ!O79</f>
        <v>0.06</v>
      </c>
      <c r="P137" s="764">
        <f>[3]ｸﾗﾐ!P79</f>
        <v>0.05</v>
      </c>
      <c r="Q137" s="764">
        <f>[3]ｸﾗﾐ!Q79</f>
        <v>0.03</v>
      </c>
      <c r="R137" s="764">
        <f>[3]ｸﾗﾐ!R79</f>
        <v>0.01</v>
      </c>
      <c r="S137" s="764">
        <f>[3]ｸﾗﾐ!S79</f>
        <v>0.01</v>
      </c>
      <c r="U137">
        <v>2.42</v>
      </c>
      <c r="V137" s="710"/>
      <c r="W137" s="712">
        <f t="shared" si="71"/>
        <v>0</v>
      </c>
    </row>
    <row r="138" spans="2:23" ht="14.4" x14ac:dyDescent="0.2">
      <c r="B138" s="898" t="s">
        <v>88</v>
      </c>
      <c r="C138" s="899">
        <f>[3]ｸﾗﾐ!C80</f>
        <v>2.42</v>
      </c>
      <c r="D138" s="764">
        <f>[3]ｸﾗﾐ!D80</f>
        <v>0</v>
      </c>
      <c r="E138" s="764">
        <f>[3]ｸﾗﾐ!E80</f>
        <v>0</v>
      </c>
      <c r="F138" s="764">
        <f>[3]ｸﾗﾐ!F80</f>
        <v>0</v>
      </c>
      <c r="G138" s="764">
        <f>[3]ｸﾗﾐ!G80</f>
        <v>0.01</v>
      </c>
      <c r="H138" s="764">
        <f>[3]ｸﾗﾐ!H80</f>
        <v>0.23</v>
      </c>
      <c r="I138" s="764">
        <f>[3]ｸﾗﾐ!I80</f>
        <v>0.71</v>
      </c>
      <c r="J138" s="764">
        <f>[3]ｸﾗﾐ!J80</f>
        <v>0.54</v>
      </c>
      <c r="K138" s="764">
        <f>[3]ｸﾗﾐ!K80</f>
        <v>0.31</v>
      </c>
      <c r="L138" s="764">
        <f>[3]ｸﾗﾐ!L80</f>
        <v>0.24</v>
      </c>
      <c r="M138" s="764">
        <f>[3]ｸﾗﾐ!M80</f>
        <v>0.13</v>
      </c>
      <c r="N138" s="764">
        <f>[3]ｸﾗﾐ!N80</f>
        <v>0.11</v>
      </c>
      <c r="O138" s="764">
        <f>[3]ｸﾗﾐ!O80</f>
        <v>7.0000000000000007E-2</v>
      </c>
      <c r="P138" s="764">
        <f>[3]ｸﾗﾐ!P80</f>
        <v>0.04</v>
      </c>
      <c r="Q138" s="764">
        <f>[3]ｸﾗﾐ!Q80</f>
        <v>0.02</v>
      </c>
      <c r="R138" s="764">
        <f>[3]ｸﾗﾐ!R80</f>
        <v>0.01</v>
      </c>
      <c r="S138" s="764">
        <f>[3]ｸﾗﾐ!S80</f>
        <v>0.01</v>
      </c>
      <c r="U138">
        <v>2.42</v>
      </c>
      <c r="V138" s="710"/>
      <c r="W138" s="712">
        <f t="shared" si="71"/>
        <v>0</v>
      </c>
    </row>
    <row r="139" spans="2:23" ht="14.4" x14ac:dyDescent="0.2">
      <c r="B139" s="898" t="s">
        <v>89</v>
      </c>
      <c r="C139" s="899">
        <f>[3]ｸﾗﾐ!C81</f>
        <v>2.23</v>
      </c>
      <c r="D139" s="764">
        <f>[3]ｸﾗﾐ!D81</f>
        <v>0</v>
      </c>
      <c r="E139" s="764">
        <f>[3]ｸﾗﾐ!E81</f>
        <v>0</v>
      </c>
      <c r="F139" s="764">
        <f>[3]ｸﾗﾐ!F81</f>
        <v>0</v>
      </c>
      <c r="G139" s="764">
        <f>[3]ｸﾗﾐ!G81</f>
        <v>0</v>
      </c>
      <c r="H139" s="764">
        <f>[3]ｸﾗﾐ!H81</f>
        <v>0.19</v>
      </c>
      <c r="I139" s="764">
        <f>[3]ｸﾗﾐ!I81</f>
        <v>0.66</v>
      </c>
      <c r="J139" s="764">
        <f>[3]ｸﾗﾐ!J81</f>
        <v>0.53</v>
      </c>
      <c r="K139" s="764">
        <f>[3]ｸﾗﾐ!K81</f>
        <v>0.3</v>
      </c>
      <c r="L139" s="764">
        <f>[3]ｸﾗﾐ!L81</f>
        <v>0.19</v>
      </c>
      <c r="M139" s="764">
        <f>[3]ｸﾗﾐ!M81</f>
        <v>0.14000000000000001</v>
      </c>
      <c r="N139" s="764">
        <f>[3]ｸﾗﾐ!N81</f>
        <v>0.09</v>
      </c>
      <c r="O139" s="764">
        <f>[3]ｸﾗﾐ!O81</f>
        <v>0.06</v>
      </c>
      <c r="P139" s="764">
        <f>[3]ｸﾗﾐ!P81</f>
        <v>0.04</v>
      </c>
      <c r="Q139" s="764">
        <f>[3]ｸﾗﾐ!Q81</f>
        <v>0.02</v>
      </c>
      <c r="R139" s="764">
        <f>[3]ｸﾗﾐ!R81</f>
        <v>0</v>
      </c>
      <c r="S139" s="764">
        <f>[3]ｸﾗﾐ!S81</f>
        <v>0.01</v>
      </c>
      <c r="U139">
        <v>2.23</v>
      </c>
      <c r="V139" s="710"/>
      <c r="W139" s="712">
        <f t="shared" si="71"/>
        <v>0</v>
      </c>
    </row>
    <row r="140" spans="2:23" ht="14.4" x14ac:dyDescent="0.2">
      <c r="B140" s="898" t="s">
        <v>90</v>
      </c>
      <c r="C140" s="899">
        <f>[3]ｸﾗﾐ!C82</f>
        <v>0</v>
      </c>
      <c r="D140" s="764">
        <f>[3]ｸﾗﾐ!D82</f>
        <v>0</v>
      </c>
      <c r="E140" s="764">
        <f>[3]ｸﾗﾐ!E82</f>
        <v>0</v>
      </c>
      <c r="F140" s="764">
        <f>[3]ｸﾗﾐ!F82</f>
        <v>0</v>
      </c>
      <c r="G140" s="764">
        <f>[3]ｸﾗﾐ!G82</f>
        <v>0</v>
      </c>
      <c r="H140" s="764">
        <f>[3]ｸﾗﾐ!H82</f>
        <v>0</v>
      </c>
      <c r="I140" s="764">
        <f>[3]ｸﾗﾐ!I82</f>
        <v>0</v>
      </c>
      <c r="J140" s="764">
        <f>[3]ｸﾗﾐ!J82</f>
        <v>0</v>
      </c>
      <c r="K140" s="764">
        <f>[3]ｸﾗﾐ!K82</f>
        <v>0</v>
      </c>
      <c r="L140" s="764">
        <f>[3]ｸﾗﾐ!L82</f>
        <v>0</v>
      </c>
      <c r="M140" s="764">
        <f>[3]ｸﾗﾐ!M82</f>
        <v>0</v>
      </c>
      <c r="N140" s="764">
        <f>[3]ｸﾗﾐ!N82</f>
        <v>0</v>
      </c>
      <c r="O140" s="764">
        <f>[3]ｸﾗﾐ!O82</f>
        <v>0</v>
      </c>
      <c r="P140" s="764">
        <f>[3]ｸﾗﾐ!P82</f>
        <v>0</v>
      </c>
      <c r="Q140" s="764">
        <f>[3]ｸﾗﾐ!Q82</f>
        <v>0</v>
      </c>
      <c r="R140" s="764">
        <f>[3]ｸﾗﾐ!R82</f>
        <v>0</v>
      </c>
      <c r="S140" s="764">
        <f>[3]ｸﾗﾐ!S82</f>
        <v>0</v>
      </c>
      <c r="U140">
        <v>0</v>
      </c>
      <c r="V140" s="710"/>
      <c r="W140" s="712">
        <f t="shared" si="71"/>
        <v>0</v>
      </c>
    </row>
    <row r="141" spans="2:23" ht="14.4" x14ac:dyDescent="0.2">
      <c r="B141" s="898" t="s">
        <v>91</v>
      </c>
      <c r="C141" s="899">
        <f>[3]ｸﾗﾐ!C83</f>
        <v>0</v>
      </c>
      <c r="D141" s="764">
        <f>[3]ｸﾗﾐ!D83</f>
        <v>0</v>
      </c>
      <c r="E141" s="764">
        <f>[3]ｸﾗﾐ!E83</f>
        <v>0</v>
      </c>
      <c r="F141" s="764">
        <f>[3]ｸﾗﾐ!F83</f>
        <v>0</v>
      </c>
      <c r="G141" s="764">
        <f>[3]ｸﾗﾐ!G83</f>
        <v>0</v>
      </c>
      <c r="H141" s="764">
        <f>[3]ｸﾗﾐ!H83</f>
        <v>0</v>
      </c>
      <c r="I141" s="764">
        <f>[3]ｸﾗﾐ!I83</f>
        <v>0</v>
      </c>
      <c r="J141" s="764">
        <f>[3]ｸﾗﾐ!J83</f>
        <v>0</v>
      </c>
      <c r="K141" s="764">
        <f>[3]ｸﾗﾐ!K83</f>
        <v>0</v>
      </c>
      <c r="L141" s="764">
        <f>[3]ｸﾗﾐ!L83</f>
        <v>0</v>
      </c>
      <c r="M141" s="764">
        <f>[3]ｸﾗﾐ!M83</f>
        <v>0</v>
      </c>
      <c r="N141" s="764">
        <f>[3]ｸﾗﾐ!N83</f>
        <v>0</v>
      </c>
      <c r="O141" s="764">
        <f>[3]ｸﾗﾐ!O83</f>
        <v>0</v>
      </c>
      <c r="P141" s="764">
        <f>[3]ｸﾗﾐ!P83</f>
        <v>0</v>
      </c>
      <c r="Q141" s="764">
        <f>[3]ｸﾗﾐ!Q83</f>
        <v>0</v>
      </c>
      <c r="R141" s="764">
        <f>[3]ｸﾗﾐ!R83</f>
        <v>0</v>
      </c>
      <c r="S141" s="764">
        <f>[3]ｸﾗﾐ!S83</f>
        <v>0</v>
      </c>
      <c r="U141">
        <v>0</v>
      </c>
      <c r="V141" s="710"/>
      <c r="W141" s="712">
        <f t="shared" si="71"/>
        <v>0</v>
      </c>
    </row>
    <row r="142" spans="2:23" ht="14.4" x14ac:dyDescent="0.2">
      <c r="B142" s="898" t="s">
        <v>92</v>
      </c>
      <c r="C142" s="899">
        <f>[3]ｸﾗﾐ!C84</f>
        <v>0</v>
      </c>
      <c r="D142" s="764">
        <f>[3]ｸﾗﾐ!D84</f>
        <v>0</v>
      </c>
      <c r="E142" s="764">
        <f>[3]ｸﾗﾐ!E84</f>
        <v>0</v>
      </c>
      <c r="F142" s="764">
        <f>[3]ｸﾗﾐ!F84</f>
        <v>0</v>
      </c>
      <c r="G142" s="764">
        <f>[3]ｸﾗﾐ!G84</f>
        <v>0</v>
      </c>
      <c r="H142" s="764">
        <f>[3]ｸﾗﾐ!H84</f>
        <v>0</v>
      </c>
      <c r="I142" s="764">
        <f>[3]ｸﾗﾐ!I84</f>
        <v>0</v>
      </c>
      <c r="J142" s="764">
        <f>[3]ｸﾗﾐ!J84</f>
        <v>0</v>
      </c>
      <c r="K142" s="764">
        <f>[3]ｸﾗﾐ!K84</f>
        <v>0</v>
      </c>
      <c r="L142" s="764">
        <f>[3]ｸﾗﾐ!L84</f>
        <v>0</v>
      </c>
      <c r="M142" s="764">
        <f>[3]ｸﾗﾐ!M84</f>
        <v>0</v>
      </c>
      <c r="N142" s="764">
        <f>[3]ｸﾗﾐ!N84</f>
        <v>0</v>
      </c>
      <c r="O142" s="764">
        <f>[3]ｸﾗﾐ!O84</f>
        <v>0</v>
      </c>
      <c r="P142" s="764">
        <f>[3]ｸﾗﾐ!P84</f>
        <v>0</v>
      </c>
      <c r="Q142" s="764">
        <f>[3]ｸﾗﾐ!Q84</f>
        <v>0</v>
      </c>
      <c r="R142" s="764">
        <f>[3]ｸﾗﾐ!R84</f>
        <v>0</v>
      </c>
      <c r="S142" s="764">
        <f>[3]ｸﾗﾐ!S84</f>
        <v>0</v>
      </c>
      <c r="U142">
        <v>0</v>
      </c>
      <c r="V142" s="710"/>
      <c r="W142" s="712">
        <f t="shared" si="71"/>
        <v>0</v>
      </c>
    </row>
    <row r="143" spans="2:23" ht="15" thickBot="1" x14ac:dyDescent="0.25">
      <c r="B143" s="898" t="s">
        <v>93</v>
      </c>
      <c r="C143" s="899">
        <f>[3]ｸﾗﾐ!C85</f>
        <v>0</v>
      </c>
      <c r="D143" s="764">
        <f>[3]ｸﾗﾐ!D85</f>
        <v>0</v>
      </c>
      <c r="E143" s="764">
        <f>[3]ｸﾗﾐ!E85</f>
        <v>0</v>
      </c>
      <c r="F143" s="764">
        <f>[3]ｸﾗﾐ!F85</f>
        <v>0</v>
      </c>
      <c r="G143" s="764">
        <f>[3]ｸﾗﾐ!G85</f>
        <v>0</v>
      </c>
      <c r="H143" s="764">
        <f>[3]ｸﾗﾐ!H85</f>
        <v>0</v>
      </c>
      <c r="I143" s="764">
        <f>[3]ｸﾗﾐ!I85</f>
        <v>0</v>
      </c>
      <c r="J143" s="764">
        <f>[3]ｸﾗﾐ!J85</f>
        <v>0</v>
      </c>
      <c r="K143" s="764">
        <f>[3]ｸﾗﾐ!K85</f>
        <v>0</v>
      </c>
      <c r="L143" s="764">
        <f>[3]ｸﾗﾐ!L85</f>
        <v>0</v>
      </c>
      <c r="M143" s="764">
        <f>[3]ｸﾗﾐ!M85</f>
        <v>0</v>
      </c>
      <c r="N143" s="764">
        <f>[3]ｸﾗﾐ!N85</f>
        <v>0</v>
      </c>
      <c r="O143" s="764">
        <f>[3]ｸﾗﾐ!O85</f>
        <v>0</v>
      </c>
      <c r="P143" s="764">
        <f>[3]ｸﾗﾐ!P85</f>
        <v>0</v>
      </c>
      <c r="Q143" s="764">
        <f>[3]ｸﾗﾐ!Q85</f>
        <v>0</v>
      </c>
      <c r="R143" s="764">
        <f>[3]ｸﾗﾐ!R85</f>
        <v>0</v>
      </c>
      <c r="S143" s="764">
        <f>[3]ｸﾗﾐ!S85</f>
        <v>0</v>
      </c>
      <c r="U143">
        <v>0</v>
      </c>
      <c r="V143" s="711"/>
      <c r="W143" s="712">
        <f t="shared" si="71"/>
        <v>0</v>
      </c>
    </row>
    <row r="144" spans="2:23" ht="14.4" x14ac:dyDescent="0.2">
      <c r="B144" s="882" t="s">
        <v>39</v>
      </c>
      <c r="C144" s="900">
        <f>SUM(C132:C143)</f>
        <v>18.419999999999998</v>
      </c>
      <c r="D144" s="764">
        <f>[3]ｸﾗﾐ!D86</f>
        <v>0</v>
      </c>
      <c r="E144" s="764">
        <f>[3]ｸﾗﾐ!E86</f>
        <v>0</v>
      </c>
      <c r="F144" s="764">
        <f>[3]ｸﾗﾐ!F86</f>
        <v>0</v>
      </c>
      <c r="G144" s="764">
        <f>[3]ｸﾗﾐ!G86</f>
        <v>0.02</v>
      </c>
      <c r="H144" s="764">
        <f>[3]ｸﾗﾐ!H86</f>
        <v>1.7399999999999998</v>
      </c>
      <c r="I144" s="764">
        <f>[3]ｸﾗﾐ!I86</f>
        <v>5.4300000000000006</v>
      </c>
      <c r="J144" s="764">
        <f>[3]ｸﾗﾐ!J86</f>
        <v>4.2100000000000009</v>
      </c>
      <c r="K144" s="764">
        <f>[3]ｸﾗﾐ!K86</f>
        <v>2.4499999999999997</v>
      </c>
      <c r="L144" s="764">
        <f>[3]ｸﾗﾐ!L86</f>
        <v>1.66</v>
      </c>
      <c r="M144" s="764">
        <f>[3]ｸﾗﾐ!M86</f>
        <v>1.08</v>
      </c>
      <c r="N144" s="764">
        <f>[3]ｸﾗﾐ!N86</f>
        <v>0.76</v>
      </c>
      <c r="O144" s="764">
        <f>[3]ｸﾗﾐ!O86</f>
        <v>0.48</v>
      </c>
      <c r="P144" s="764">
        <f>[3]ｸﾗﾐ!P86</f>
        <v>0.31999999999999995</v>
      </c>
      <c r="Q144" s="764">
        <f>[3]ｸﾗﾐ!Q86</f>
        <v>0.16</v>
      </c>
      <c r="R144" s="764">
        <f>[3]ｸﾗﾐ!R86</f>
        <v>7.0000000000000007E-2</v>
      </c>
      <c r="S144" s="764">
        <f>[3]ｸﾗﾐ!S86</f>
        <v>7.0000000000000007E-2</v>
      </c>
    </row>
    <row r="145" spans="2:22" ht="15" thickBot="1" x14ac:dyDescent="0.25">
      <c r="B145" s="427" t="s">
        <v>128</v>
      </c>
      <c r="C145" s="580">
        <f>C144/C144</f>
        <v>1</v>
      </c>
      <c r="D145" s="578">
        <f>D144/C144</f>
        <v>0</v>
      </c>
      <c r="E145" s="578">
        <f>E144/C144</f>
        <v>0</v>
      </c>
      <c r="F145" s="578">
        <f>F144/C144</f>
        <v>0</v>
      </c>
      <c r="G145" s="578">
        <f>G144/C144</f>
        <v>1.0857763300760044E-3</v>
      </c>
      <c r="H145" s="578">
        <f>H144/C144</f>
        <v>9.4462540716612378E-2</v>
      </c>
      <c r="I145" s="578">
        <f>I144/C144</f>
        <v>0.29478827361563525</v>
      </c>
      <c r="J145" s="578">
        <f>J144/C144</f>
        <v>0.22855591748099899</v>
      </c>
      <c r="K145" s="578">
        <f>K144/C144</f>
        <v>0.13300760043431054</v>
      </c>
      <c r="L145" s="578">
        <f>L144/C144</f>
        <v>9.0119435396308359E-2</v>
      </c>
      <c r="M145" s="578">
        <f>M144/C144</f>
        <v>5.8631921824104247E-2</v>
      </c>
      <c r="N145" s="578">
        <f>N144/C144</f>
        <v>4.1259500542888169E-2</v>
      </c>
      <c r="O145" s="578">
        <f>O144/C144</f>
        <v>2.6058631921824105E-2</v>
      </c>
      <c r="P145" s="578">
        <f>P144/C144</f>
        <v>1.737242128121607E-2</v>
      </c>
      <c r="Q145" s="578">
        <f>Q144/C144</f>
        <v>8.6862106406080351E-3</v>
      </c>
      <c r="R145" s="578">
        <f>R144/C144</f>
        <v>3.800217155266016E-3</v>
      </c>
      <c r="S145" s="579">
        <f>S144/C144</f>
        <v>3.800217155266016E-3</v>
      </c>
    </row>
    <row r="147" spans="2:22" ht="19.2" x14ac:dyDescent="0.2">
      <c r="B147" s="98" t="str">
        <f>B3</f>
        <v>令和8年　</v>
      </c>
      <c r="C147" t="s">
        <v>199</v>
      </c>
    </row>
    <row r="148" spans="2:22" ht="84" x14ac:dyDescent="0.2">
      <c r="B148" s="870" t="s">
        <v>207</v>
      </c>
      <c r="C148" s="871" t="s">
        <v>65</v>
      </c>
      <c r="D148" s="872" t="str">
        <f t="shared" ref="D148:S148" si="72">D4</f>
        <v>0歳</v>
      </c>
      <c r="E148" s="872" t="str">
        <f t="shared" si="72"/>
        <v>1-4</v>
      </c>
      <c r="F148" s="872" t="str">
        <f t="shared" si="72"/>
        <v>5-9</v>
      </c>
      <c r="G148" s="872" t="str">
        <f t="shared" si="72"/>
        <v>10-14</v>
      </c>
      <c r="H148" s="872" t="str">
        <f t="shared" si="72"/>
        <v>15-19</v>
      </c>
      <c r="I148" s="872" t="str">
        <f t="shared" si="72"/>
        <v>20-24</v>
      </c>
      <c r="J148" s="872" t="str">
        <f t="shared" si="72"/>
        <v>25-29</v>
      </c>
      <c r="K148" s="872" t="str">
        <f t="shared" si="72"/>
        <v>30-34</v>
      </c>
      <c r="L148" s="872" t="str">
        <f t="shared" si="72"/>
        <v>35-39</v>
      </c>
      <c r="M148" s="872" t="str">
        <f t="shared" si="72"/>
        <v>40-44</v>
      </c>
      <c r="N148" s="872" t="str">
        <f t="shared" si="72"/>
        <v>45-49</v>
      </c>
      <c r="O148" s="873" t="str">
        <f t="shared" si="72"/>
        <v>50-54</v>
      </c>
      <c r="P148" s="873" t="str">
        <f t="shared" si="72"/>
        <v>55-59</v>
      </c>
      <c r="Q148" s="873" t="str">
        <f t="shared" si="72"/>
        <v>60-64</v>
      </c>
      <c r="R148" s="873" t="str">
        <f t="shared" si="72"/>
        <v>65-69</v>
      </c>
      <c r="S148" s="873" t="str">
        <f t="shared" si="72"/>
        <v>70-歳</v>
      </c>
    </row>
    <row r="149" spans="2:22" ht="14.4" x14ac:dyDescent="0.2">
      <c r="B149" s="874" t="s">
        <v>82</v>
      </c>
      <c r="C149" s="901">
        <f>[3]ｸﾗﾐ!C4</f>
        <v>1153</v>
      </c>
      <c r="D149" s="901">
        <f>[3]ｸﾗﾐ!D4</f>
        <v>0</v>
      </c>
      <c r="E149" s="901">
        <f>[3]ｸﾗﾐ!E4</f>
        <v>0</v>
      </c>
      <c r="F149" s="901">
        <f>[3]ｸﾗﾐ!F4</f>
        <v>0</v>
      </c>
      <c r="G149" s="901">
        <f>[3]ｸﾗﾐ!G4</f>
        <v>0</v>
      </c>
      <c r="H149" s="901">
        <f>[3]ｸﾗﾐ!H4</f>
        <v>73</v>
      </c>
      <c r="I149" s="901">
        <f>[3]ｸﾗﾐ!I4</f>
        <v>280</v>
      </c>
      <c r="J149" s="901">
        <f>[3]ｸﾗﾐ!J4</f>
        <v>250</v>
      </c>
      <c r="K149" s="901">
        <f>[3]ｸﾗﾐ!K4</f>
        <v>152</v>
      </c>
      <c r="L149" s="901">
        <f>[3]ｸﾗﾐ!L4</f>
        <v>119</v>
      </c>
      <c r="M149" s="901">
        <f>[3]ｸﾗﾐ!M4</f>
        <v>100</v>
      </c>
      <c r="N149" s="901">
        <f>[3]ｸﾗﾐ!N4</f>
        <v>63</v>
      </c>
      <c r="O149" s="901">
        <f>[3]ｸﾗﾐ!O4</f>
        <v>52</v>
      </c>
      <c r="P149" s="901">
        <f>[3]ｸﾗﾐ!P4</f>
        <v>38</v>
      </c>
      <c r="Q149" s="901">
        <f>[3]ｸﾗﾐ!Q4</f>
        <v>11</v>
      </c>
      <c r="R149" s="901">
        <f>[3]ｸﾗﾐ!R4</f>
        <v>10</v>
      </c>
      <c r="S149" s="901">
        <f>[3]ｸﾗﾐ!S4</f>
        <v>5</v>
      </c>
      <c r="U149">
        <f t="array" ref="U149:U160">TRANSPOSE('保健所別（令和8年）'!D109:O109)</f>
        <v>1153</v>
      </c>
      <c r="V149">
        <f>C149-U149</f>
        <v>0</v>
      </c>
    </row>
    <row r="150" spans="2:22" ht="14.4" x14ac:dyDescent="0.2">
      <c r="B150" s="874" t="s">
        <v>83</v>
      </c>
      <c r="C150" s="901">
        <f>[3]ｸﾗﾐ!C5</f>
        <v>1087</v>
      </c>
      <c r="D150" s="901">
        <f>[3]ｸﾗﾐ!D5</f>
        <v>0</v>
      </c>
      <c r="E150" s="901">
        <f>[3]ｸﾗﾐ!E5</f>
        <v>0</v>
      </c>
      <c r="F150" s="901">
        <f>[3]ｸﾗﾐ!F5</f>
        <v>0</v>
      </c>
      <c r="G150" s="901">
        <f>[3]ｸﾗﾐ!G5</f>
        <v>0</v>
      </c>
      <c r="H150" s="901">
        <f>[3]ｸﾗﾐ!H5</f>
        <v>55</v>
      </c>
      <c r="I150" s="901">
        <f>[3]ｸﾗﾐ!I5</f>
        <v>271</v>
      </c>
      <c r="J150" s="901">
        <f>[3]ｸﾗﾐ!J5</f>
        <v>228</v>
      </c>
      <c r="K150" s="901">
        <f>[3]ｸﾗﾐ!K5</f>
        <v>156</v>
      </c>
      <c r="L150" s="901">
        <f>[3]ｸﾗﾐ!L5</f>
        <v>122</v>
      </c>
      <c r="M150" s="901">
        <f>[3]ｸﾗﾐ!M5</f>
        <v>88</v>
      </c>
      <c r="N150" s="901">
        <f>[3]ｸﾗﾐ!N5</f>
        <v>73</v>
      </c>
      <c r="O150" s="901">
        <f>[3]ｸﾗﾐ!O5</f>
        <v>42</v>
      </c>
      <c r="P150" s="901">
        <f>[3]ｸﾗﾐ!P5</f>
        <v>20</v>
      </c>
      <c r="Q150" s="901">
        <f>[3]ｸﾗﾐ!Q5</f>
        <v>17</v>
      </c>
      <c r="R150" s="901">
        <f>[3]ｸﾗﾐ!R5</f>
        <v>8</v>
      </c>
      <c r="S150" s="901">
        <f>[3]ｸﾗﾐ!S5</f>
        <v>7</v>
      </c>
      <c r="U150">
        <v>1087</v>
      </c>
      <c r="V150">
        <f t="shared" ref="V150:V160" si="73">C150-U150</f>
        <v>0</v>
      </c>
    </row>
    <row r="151" spans="2:22" ht="14.4" x14ac:dyDescent="0.2">
      <c r="B151" s="874" t="s">
        <v>84</v>
      </c>
      <c r="C151" s="901">
        <f>[3]ｸﾗﾐ!C6</f>
        <v>1136</v>
      </c>
      <c r="D151" s="901">
        <f>[3]ｸﾗﾐ!D6</f>
        <v>0</v>
      </c>
      <c r="E151" s="901">
        <f>[3]ｸﾗﾐ!E6</f>
        <v>1</v>
      </c>
      <c r="F151" s="901">
        <f>[3]ｸﾗﾐ!F6</f>
        <v>0</v>
      </c>
      <c r="G151" s="901">
        <f>[3]ｸﾗﾐ!G6</f>
        <v>0</v>
      </c>
      <c r="H151" s="901">
        <f>[3]ｸﾗﾐ!H6</f>
        <v>62</v>
      </c>
      <c r="I151" s="901">
        <f>[3]ｸﾗﾐ!I6</f>
        <v>259</v>
      </c>
      <c r="J151" s="901">
        <f>[3]ｸﾗﾐ!J6</f>
        <v>254</v>
      </c>
      <c r="K151" s="901">
        <f>[3]ｸﾗﾐ!K6</f>
        <v>173</v>
      </c>
      <c r="L151" s="901">
        <f>[3]ｸﾗﾐ!L6</f>
        <v>124</v>
      </c>
      <c r="M151" s="901">
        <f>[3]ｸﾗﾐ!M6</f>
        <v>89</v>
      </c>
      <c r="N151" s="901">
        <f>[3]ｸﾗﾐ!N6</f>
        <v>64</v>
      </c>
      <c r="O151" s="901">
        <f>[3]ｸﾗﾐ!O6</f>
        <v>40</v>
      </c>
      <c r="P151" s="901">
        <f>[3]ｸﾗﾐ!P6</f>
        <v>37</v>
      </c>
      <c r="Q151" s="901">
        <f>[3]ｸﾗﾐ!Q6</f>
        <v>15</v>
      </c>
      <c r="R151" s="901">
        <f>[3]ｸﾗﾐ!R6</f>
        <v>12</v>
      </c>
      <c r="S151" s="901">
        <f>[3]ｸﾗﾐ!S6</f>
        <v>6</v>
      </c>
      <c r="U151">
        <v>1136</v>
      </c>
      <c r="V151">
        <f t="shared" si="73"/>
        <v>0</v>
      </c>
    </row>
    <row r="152" spans="2:22" ht="14.4" x14ac:dyDescent="0.2">
      <c r="B152" s="874" t="s">
        <v>85</v>
      </c>
      <c r="C152" s="901">
        <f>[3]ｸﾗﾐ!C7</f>
        <v>1072</v>
      </c>
      <c r="D152" s="901">
        <f>[3]ｸﾗﾐ!D7</f>
        <v>0</v>
      </c>
      <c r="E152" s="901">
        <f>[3]ｸﾗﾐ!E7</f>
        <v>0</v>
      </c>
      <c r="F152" s="901">
        <f>[3]ｸﾗﾐ!F7</f>
        <v>0</v>
      </c>
      <c r="G152" s="901">
        <f>[3]ｸﾗﾐ!G7</f>
        <v>0</v>
      </c>
      <c r="H152" s="901">
        <f>[3]ｸﾗﾐ!H7</f>
        <v>65</v>
      </c>
      <c r="I152" s="901">
        <f>[3]ｸﾗﾐ!I7</f>
        <v>238</v>
      </c>
      <c r="J152" s="901">
        <f>[3]ｸﾗﾐ!J7</f>
        <v>242</v>
      </c>
      <c r="K152" s="901">
        <f>[3]ｸﾗﾐ!K7</f>
        <v>151</v>
      </c>
      <c r="L152" s="901">
        <f>[3]ｸﾗﾐ!L7</f>
        <v>136</v>
      </c>
      <c r="M152" s="901">
        <f>[3]ｸﾗﾐ!M7</f>
        <v>91</v>
      </c>
      <c r="N152" s="901">
        <f>[3]ｸﾗﾐ!N7</f>
        <v>60</v>
      </c>
      <c r="O152" s="901">
        <f>[3]ｸﾗﾐ!O7</f>
        <v>44</v>
      </c>
      <c r="P152" s="901">
        <f>[3]ｸﾗﾐ!P7</f>
        <v>21</v>
      </c>
      <c r="Q152" s="901">
        <f>[3]ｸﾗﾐ!Q7</f>
        <v>14</v>
      </c>
      <c r="R152" s="901">
        <f>[3]ｸﾗﾐ!R7</f>
        <v>5</v>
      </c>
      <c r="S152" s="901">
        <f>[3]ｸﾗﾐ!S7</f>
        <v>5</v>
      </c>
      <c r="U152">
        <v>1072</v>
      </c>
      <c r="V152">
        <f t="shared" si="73"/>
        <v>0</v>
      </c>
    </row>
    <row r="153" spans="2:22" ht="14.4" x14ac:dyDescent="0.2">
      <c r="B153" s="874" t="s">
        <v>86</v>
      </c>
      <c r="C153" s="901">
        <f>[3]ｸﾗﾐ!C8</f>
        <v>1072</v>
      </c>
      <c r="D153" s="901">
        <f>[3]ｸﾗﾐ!D8</f>
        <v>0</v>
      </c>
      <c r="E153" s="901">
        <f>[3]ｸﾗﾐ!E8</f>
        <v>0</v>
      </c>
      <c r="F153" s="901">
        <f>[3]ｸﾗﾐ!F8</f>
        <v>0</v>
      </c>
      <c r="G153" s="901">
        <f>[3]ｸﾗﾐ!G8</f>
        <v>1</v>
      </c>
      <c r="H153" s="901">
        <f>[3]ｸﾗﾐ!H8</f>
        <v>71</v>
      </c>
      <c r="I153" s="901">
        <f>[3]ｸﾗﾐ!I8</f>
        <v>297</v>
      </c>
      <c r="J153" s="901">
        <f>[3]ｸﾗﾐ!J8</f>
        <v>214</v>
      </c>
      <c r="K153" s="901">
        <f>[3]ｸﾗﾐ!K8</f>
        <v>150</v>
      </c>
      <c r="L153" s="901">
        <f>[3]ｸﾗﾐ!L8</f>
        <v>102</v>
      </c>
      <c r="M153" s="901">
        <f>[3]ｸﾗﾐ!M8</f>
        <v>81</v>
      </c>
      <c r="N153" s="901">
        <f>[3]ｸﾗﾐ!N8</f>
        <v>66</v>
      </c>
      <c r="O153" s="901">
        <f>[3]ｸﾗﾐ!O8</f>
        <v>42</v>
      </c>
      <c r="P153" s="901">
        <f>[3]ｸﾗﾐ!P8</f>
        <v>21</v>
      </c>
      <c r="Q153" s="901">
        <f>[3]ｸﾗﾐ!Q8</f>
        <v>19</v>
      </c>
      <c r="R153" s="901">
        <f>[3]ｸﾗﾐ!R8</f>
        <v>7</v>
      </c>
      <c r="S153" s="901">
        <f>[3]ｸﾗﾐ!S8</f>
        <v>1</v>
      </c>
      <c r="U153">
        <v>1072</v>
      </c>
      <c r="V153">
        <f t="shared" si="73"/>
        <v>0</v>
      </c>
    </row>
    <row r="154" spans="2:22" ht="14.4" x14ac:dyDescent="0.2">
      <c r="B154" s="874" t="s">
        <v>87</v>
      </c>
      <c r="C154" s="901">
        <f>[3]ｸﾗﾐ!C9</f>
        <v>1160</v>
      </c>
      <c r="D154" s="901">
        <f>[3]ｸﾗﾐ!D9</f>
        <v>0</v>
      </c>
      <c r="E154" s="901">
        <f>[3]ｸﾗﾐ!E9</f>
        <v>0</v>
      </c>
      <c r="F154" s="901">
        <f>[3]ｸﾗﾐ!F9</f>
        <v>0</v>
      </c>
      <c r="G154" s="901">
        <f>[3]ｸﾗﾐ!G9</f>
        <v>0</v>
      </c>
      <c r="H154" s="901">
        <f>[3]ｸﾗﾐ!H9</f>
        <v>70</v>
      </c>
      <c r="I154" s="901">
        <f>[3]ｸﾗﾐ!I9</f>
        <v>310</v>
      </c>
      <c r="J154" s="901">
        <f>[3]ｸﾗﾐ!J9</f>
        <v>225</v>
      </c>
      <c r="K154" s="901">
        <f>[3]ｸﾗﾐ!K9</f>
        <v>156</v>
      </c>
      <c r="L154" s="901">
        <f>[3]ｸﾗﾐ!L9</f>
        <v>116</v>
      </c>
      <c r="M154" s="901">
        <f>[3]ｸﾗﾐ!M9</f>
        <v>93</v>
      </c>
      <c r="N154" s="901">
        <f>[3]ｸﾗﾐ!N9</f>
        <v>83</v>
      </c>
      <c r="O154" s="901">
        <f>[3]ｸﾗﾐ!O9</f>
        <v>45</v>
      </c>
      <c r="P154" s="901">
        <f>[3]ｸﾗﾐ!P9</f>
        <v>35</v>
      </c>
      <c r="Q154" s="901">
        <f>[3]ｸﾗﾐ!Q9</f>
        <v>21</v>
      </c>
      <c r="R154" s="901">
        <f>[3]ｸﾗﾐ!R9</f>
        <v>3</v>
      </c>
      <c r="S154" s="901">
        <f>[3]ｸﾗﾐ!S9</f>
        <v>3</v>
      </c>
      <c r="U154">
        <v>1160</v>
      </c>
      <c r="V154">
        <f t="shared" si="73"/>
        <v>0</v>
      </c>
    </row>
    <row r="155" spans="2:22" ht="14.4" x14ac:dyDescent="0.2">
      <c r="B155" s="874" t="s">
        <v>88</v>
      </c>
      <c r="C155" s="901">
        <f>[3]ｸﾗﾐ!C10</f>
        <v>1167</v>
      </c>
      <c r="D155" s="901">
        <f>[3]ｸﾗﾐ!D10</f>
        <v>0</v>
      </c>
      <c r="E155" s="901">
        <f>[3]ｸﾗﾐ!E10</f>
        <v>0</v>
      </c>
      <c r="F155" s="901">
        <f>[3]ｸﾗﾐ!F10</f>
        <v>0</v>
      </c>
      <c r="G155" s="901">
        <f>[3]ｸﾗﾐ!G10</f>
        <v>0</v>
      </c>
      <c r="H155" s="901">
        <f>[3]ｸﾗﾐ!H10</f>
        <v>67</v>
      </c>
      <c r="I155" s="901">
        <f>[3]ｸﾗﾐ!I10</f>
        <v>286</v>
      </c>
      <c r="J155" s="901">
        <f>[3]ｸﾗﾐ!J10</f>
        <v>237</v>
      </c>
      <c r="K155" s="901">
        <f>[3]ｸﾗﾐ!K10</f>
        <v>154</v>
      </c>
      <c r="L155" s="901">
        <f>[3]ｸﾗﾐ!L10</f>
        <v>145</v>
      </c>
      <c r="M155" s="901">
        <f>[3]ｸﾗﾐ!M10</f>
        <v>85</v>
      </c>
      <c r="N155" s="901">
        <f>[3]ｸﾗﾐ!N10</f>
        <v>81</v>
      </c>
      <c r="O155" s="901">
        <f>[3]ｸﾗﾐ!O10</f>
        <v>53</v>
      </c>
      <c r="P155" s="901">
        <f>[3]ｸﾗﾐ!P10</f>
        <v>34</v>
      </c>
      <c r="Q155" s="901">
        <f>[3]ｸﾗﾐ!Q10</f>
        <v>16</v>
      </c>
      <c r="R155" s="901">
        <f>[3]ｸﾗﾐ!R10</f>
        <v>4</v>
      </c>
      <c r="S155" s="901">
        <f>[3]ｸﾗﾐ!S10</f>
        <v>5</v>
      </c>
      <c r="U155">
        <v>1167</v>
      </c>
      <c r="V155">
        <f t="shared" si="73"/>
        <v>0</v>
      </c>
    </row>
    <row r="156" spans="2:22" ht="14.4" x14ac:dyDescent="0.2">
      <c r="B156" s="874" t="s">
        <v>89</v>
      </c>
      <c r="C156" s="901">
        <f>[3]ｸﾗﾐ!C11</f>
        <v>1063</v>
      </c>
      <c r="D156" s="901">
        <f>[3]ｸﾗﾐ!D11</f>
        <v>0</v>
      </c>
      <c r="E156" s="901">
        <f>[3]ｸﾗﾐ!E11</f>
        <v>0</v>
      </c>
      <c r="F156" s="901">
        <f>[3]ｸﾗﾐ!F11</f>
        <v>0</v>
      </c>
      <c r="G156" s="901">
        <f>[3]ｸﾗﾐ!G11</f>
        <v>0</v>
      </c>
      <c r="H156" s="901">
        <f>[3]ｸﾗﾐ!H11</f>
        <v>50</v>
      </c>
      <c r="I156" s="901">
        <f>[3]ｸﾗﾐ!I11</f>
        <v>263</v>
      </c>
      <c r="J156" s="901">
        <f>[3]ｸﾗﾐ!J11</f>
        <v>233</v>
      </c>
      <c r="K156" s="901">
        <f>[3]ｸﾗﾐ!K11</f>
        <v>145</v>
      </c>
      <c r="L156" s="901">
        <f>[3]ｸﾗﾐ!L11</f>
        <v>109</v>
      </c>
      <c r="M156" s="901">
        <f>[3]ｸﾗﾐ!M11</f>
        <v>89</v>
      </c>
      <c r="N156" s="901">
        <f>[3]ｸﾗﾐ!N11</f>
        <v>70</v>
      </c>
      <c r="O156" s="901">
        <f>[3]ｸﾗﾐ!O11</f>
        <v>47</v>
      </c>
      <c r="P156" s="901">
        <f>[3]ｸﾗﾐ!P11</f>
        <v>35</v>
      </c>
      <c r="Q156" s="901">
        <f>[3]ｸﾗﾐ!Q11</f>
        <v>12</v>
      </c>
      <c r="R156" s="901">
        <f>[3]ｸﾗﾐ!R11</f>
        <v>4</v>
      </c>
      <c r="S156" s="901">
        <f>[3]ｸﾗﾐ!S11</f>
        <v>6</v>
      </c>
      <c r="U156">
        <v>1063</v>
      </c>
      <c r="V156">
        <f t="shared" si="73"/>
        <v>0</v>
      </c>
    </row>
    <row r="157" spans="2:22" ht="14.4" x14ac:dyDescent="0.2">
      <c r="B157" s="874" t="s">
        <v>90</v>
      </c>
      <c r="C157" s="901">
        <f>[3]ｸﾗﾐ!C12</f>
        <v>0</v>
      </c>
      <c r="D157" s="901">
        <f>[3]ｸﾗﾐ!D12</f>
        <v>0</v>
      </c>
      <c r="E157" s="901">
        <f>[3]ｸﾗﾐ!E12</f>
        <v>0</v>
      </c>
      <c r="F157" s="901">
        <f>[3]ｸﾗﾐ!F12</f>
        <v>0</v>
      </c>
      <c r="G157" s="901">
        <f>[3]ｸﾗﾐ!G12</f>
        <v>0</v>
      </c>
      <c r="H157" s="901">
        <f>[3]ｸﾗﾐ!H12</f>
        <v>0</v>
      </c>
      <c r="I157" s="901">
        <f>[3]ｸﾗﾐ!I12</f>
        <v>0</v>
      </c>
      <c r="J157" s="901">
        <f>[3]ｸﾗﾐ!J12</f>
        <v>0</v>
      </c>
      <c r="K157" s="901">
        <f>[3]ｸﾗﾐ!K12</f>
        <v>0</v>
      </c>
      <c r="L157" s="901">
        <f>[3]ｸﾗﾐ!L12</f>
        <v>0</v>
      </c>
      <c r="M157" s="901">
        <f>[3]ｸﾗﾐ!M12</f>
        <v>0</v>
      </c>
      <c r="N157" s="901">
        <f>[3]ｸﾗﾐ!N12</f>
        <v>0</v>
      </c>
      <c r="O157" s="901">
        <f>[3]ｸﾗﾐ!O12</f>
        <v>0</v>
      </c>
      <c r="P157" s="901">
        <f>[3]ｸﾗﾐ!P12</f>
        <v>0</v>
      </c>
      <c r="Q157" s="901">
        <f>[3]ｸﾗﾐ!Q12</f>
        <v>0</v>
      </c>
      <c r="R157" s="901">
        <f>[3]ｸﾗﾐ!R12</f>
        <v>0</v>
      </c>
      <c r="S157" s="901">
        <f>[3]ｸﾗﾐ!S12</f>
        <v>0</v>
      </c>
      <c r="U157">
        <v>0</v>
      </c>
      <c r="V157">
        <f t="shared" si="73"/>
        <v>0</v>
      </c>
    </row>
    <row r="158" spans="2:22" ht="14.4" x14ac:dyDescent="0.2">
      <c r="B158" s="874" t="s">
        <v>91</v>
      </c>
      <c r="C158" s="901">
        <f>[3]ｸﾗﾐ!C13</f>
        <v>0</v>
      </c>
      <c r="D158" s="901">
        <f>[3]ｸﾗﾐ!D13</f>
        <v>0</v>
      </c>
      <c r="E158" s="901">
        <f>[3]ｸﾗﾐ!E13</f>
        <v>0</v>
      </c>
      <c r="F158" s="901">
        <f>[3]ｸﾗﾐ!F13</f>
        <v>0</v>
      </c>
      <c r="G158" s="901">
        <f>[3]ｸﾗﾐ!G13</f>
        <v>0</v>
      </c>
      <c r="H158" s="901">
        <f>[3]ｸﾗﾐ!H13</f>
        <v>0</v>
      </c>
      <c r="I158" s="901">
        <f>[3]ｸﾗﾐ!I13</f>
        <v>0</v>
      </c>
      <c r="J158" s="901">
        <f>[3]ｸﾗﾐ!J13</f>
        <v>0</v>
      </c>
      <c r="K158" s="901">
        <f>[3]ｸﾗﾐ!K13</f>
        <v>0</v>
      </c>
      <c r="L158" s="901">
        <f>[3]ｸﾗﾐ!L13</f>
        <v>0</v>
      </c>
      <c r="M158" s="901">
        <f>[3]ｸﾗﾐ!M13</f>
        <v>0</v>
      </c>
      <c r="N158" s="901">
        <f>[3]ｸﾗﾐ!N13</f>
        <v>0</v>
      </c>
      <c r="O158" s="901">
        <f>[3]ｸﾗﾐ!O13</f>
        <v>0</v>
      </c>
      <c r="P158" s="901">
        <f>[3]ｸﾗﾐ!P13</f>
        <v>0</v>
      </c>
      <c r="Q158" s="901">
        <f>[3]ｸﾗﾐ!Q13</f>
        <v>0</v>
      </c>
      <c r="R158" s="901">
        <f>[3]ｸﾗﾐ!R13</f>
        <v>0</v>
      </c>
      <c r="S158" s="901">
        <f>[3]ｸﾗﾐ!S13</f>
        <v>0</v>
      </c>
      <c r="U158">
        <v>0</v>
      </c>
      <c r="V158">
        <f t="shared" si="73"/>
        <v>0</v>
      </c>
    </row>
    <row r="159" spans="2:22" ht="14.4" x14ac:dyDescent="0.2">
      <c r="B159" s="874" t="s">
        <v>92</v>
      </c>
      <c r="C159" s="901">
        <f>[3]ｸﾗﾐ!C14</f>
        <v>0</v>
      </c>
      <c r="D159" s="901">
        <f>[3]ｸﾗﾐ!D14</f>
        <v>0</v>
      </c>
      <c r="E159" s="901">
        <f>[3]ｸﾗﾐ!E14</f>
        <v>0</v>
      </c>
      <c r="F159" s="901">
        <f>[3]ｸﾗﾐ!F14</f>
        <v>0</v>
      </c>
      <c r="G159" s="901">
        <f>[3]ｸﾗﾐ!G14</f>
        <v>0</v>
      </c>
      <c r="H159" s="901">
        <f>[3]ｸﾗﾐ!H14</f>
        <v>0</v>
      </c>
      <c r="I159" s="901">
        <f>[3]ｸﾗﾐ!I14</f>
        <v>0</v>
      </c>
      <c r="J159" s="901">
        <f>[3]ｸﾗﾐ!J14</f>
        <v>0</v>
      </c>
      <c r="K159" s="901">
        <f>[3]ｸﾗﾐ!K14</f>
        <v>0</v>
      </c>
      <c r="L159" s="901">
        <f>[3]ｸﾗﾐ!L14</f>
        <v>0</v>
      </c>
      <c r="M159" s="901">
        <f>[3]ｸﾗﾐ!M14</f>
        <v>0</v>
      </c>
      <c r="N159" s="901">
        <f>[3]ｸﾗﾐ!N14</f>
        <v>0</v>
      </c>
      <c r="O159" s="901">
        <f>[3]ｸﾗﾐ!O14</f>
        <v>0</v>
      </c>
      <c r="P159" s="901">
        <f>[3]ｸﾗﾐ!P14</f>
        <v>0</v>
      </c>
      <c r="Q159" s="901">
        <f>[3]ｸﾗﾐ!Q14</f>
        <v>0</v>
      </c>
      <c r="R159" s="901">
        <f>[3]ｸﾗﾐ!R14</f>
        <v>0</v>
      </c>
      <c r="S159" s="901">
        <f>[3]ｸﾗﾐ!S14</f>
        <v>0</v>
      </c>
      <c r="U159">
        <v>0</v>
      </c>
      <c r="V159">
        <f t="shared" si="73"/>
        <v>0</v>
      </c>
    </row>
    <row r="160" spans="2:22" ht="14.4" x14ac:dyDescent="0.2">
      <c r="B160" s="874" t="s">
        <v>93</v>
      </c>
      <c r="C160" s="901">
        <f>[3]ｸﾗﾐ!C15</f>
        <v>0</v>
      </c>
      <c r="D160" s="901">
        <f>[3]ｸﾗﾐ!D15</f>
        <v>0</v>
      </c>
      <c r="E160" s="901">
        <f>[3]ｸﾗﾐ!E15</f>
        <v>0</v>
      </c>
      <c r="F160" s="901">
        <f>[3]ｸﾗﾐ!F15</f>
        <v>0</v>
      </c>
      <c r="G160" s="901">
        <f>[3]ｸﾗﾐ!G15</f>
        <v>0</v>
      </c>
      <c r="H160" s="901">
        <f>[3]ｸﾗﾐ!H15</f>
        <v>0</v>
      </c>
      <c r="I160" s="901">
        <f>[3]ｸﾗﾐ!I15</f>
        <v>0</v>
      </c>
      <c r="J160" s="901">
        <f>[3]ｸﾗﾐ!J15</f>
        <v>0</v>
      </c>
      <c r="K160" s="901">
        <f>[3]ｸﾗﾐ!K15</f>
        <v>0</v>
      </c>
      <c r="L160" s="901">
        <f>[3]ｸﾗﾐ!L15</f>
        <v>0</v>
      </c>
      <c r="M160" s="901">
        <f>[3]ｸﾗﾐ!M15</f>
        <v>0</v>
      </c>
      <c r="N160" s="901">
        <f>[3]ｸﾗﾐ!N15</f>
        <v>0</v>
      </c>
      <c r="O160" s="901">
        <f>[3]ｸﾗﾐ!O15</f>
        <v>0</v>
      </c>
      <c r="P160" s="901">
        <f>[3]ｸﾗﾐ!P15</f>
        <v>0</v>
      </c>
      <c r="Q160" s="901">
        <f>[3]ｸﾗﾐ!Q15</f>
        <v>0</v>
      </c>
      <c r="R160" s="901">
        <f>[3]ｸﾗﾐ!R15</f>
        <v>0</v>
      </c>
      <c r="S160" s="901">
        <f>[3]ｸﾗﾐ!S15</f>
        <v>0</v>
      </c>
      <c r="U160">
        <v>0</v>
      </c>
      <c r="V160">
        <f t="shared" si="73"/>
        <v>0</v>
      </c>
    </row>
    <row r="161" spans="2:23" ht="14.4" x14ac:dyDescent="0.2">
      <c r="B161" s="874" t="s">
        <v>39</v>
      </c>
      <c r="C161" s="901">
        <f t="shared" ref="C161:S161" si="74">SUM(C149:C160)</f>
        <v>8910</v>
      </c>
      <c r="D161" s="901">
        <f t="shared" si="74"/>
        <v>0</v>
      </c>
      <c r="E161" s="901">
        <f t="shared" si="74"/>
        <v>1</v>
      </c>
      <c r="F161" s="901">
        <f t="shared" si="74"/>
        <v>0</v>
      </c>
      <c r="G161" s="901">
        <f t="shared" si="74"/>
        <v>1</v>
      </c>
      <c r="H161" s="901">
        <f t="shared" si="74"/>
        <v>513</v>
      </c>
      <c r="I161" s="901">
        <f t="shared" si="74"/>
        <v>2204</v>
      </c>
      <c r="J161" s="901">
        <f t="shared" si="74"/>
        <v>1883</v>
      </c>
      <c r="K161" s="901">
        <f t="shared" si="74"/>
        <v>1237</v>
      </c>
      <c r="L161" s="901">
        <f t="shared" si="74"/>
        <v>973</v>
      </c>
      <c r="M161" s="901">
        <f t="shared" si="74"/>
        <v>716</v>
      </c>
      <c r="N161" s="901">
        <f t="shared" si="74"/>
        <v>560</v>
      </c>
      <c r="O161" s="901">
        <f t="shared" si="74"/>
        <v>365</v>
      </c>
      <c r="P161" s="901">
        <f t="shared" si="74"/>
        <v>241</v>
      </c>
      <c r="Q161" s="901">
        <f t="shared" si="74"/>
        <v>125</v>
      </c>
      <c r="R161" s="901">
        <f t="shared" si="74"/>
        <v>53</v>
      </c>
      <c r="S161" s="901">
        <f t="shared" si="74"/>
        <v>38</v>
      </c>
    </row>
    <row r="162" spans="2:23" x14ac:dyDescent="0.2">
      <c r="B162" s="875" t="s">
        <v>66</v>
      </c>
      <c r="C162" s="878">
        <f>C161/C161</f>
        <v>1</v>
      </c>
      <c r="D162" s="878">
        <f>D161/C161</f>
        <v>0</v>
      </c>
      <c r="E162" s="878">
        <f>E161/C161</f>
        <v>1.122334455667789E-4</v>
      </c>
      <c r="F162" s="878">
        <f>F161/C161</f>
        <v>0</v>
      </c>
      <c r="G162" s="878">
        <f>G161/C161</f>
        <v>1.122334455667789E-4</v>
      </c>
      <c r="H162" s="878">
        <f>H161/C161</f>
        <v>5.7575757575757579E-2</v>
      </c>
      <c r="I162" s="878">
        <f>I161/C161</f>
        <v>0.24736251402918069</v>
      </c>
      <c r="J162" s="878">
        <f>J161/C161</f>
        <v>0.21133557800224467</v>
      </c>
      <c r="K162" s="878">
        <f>K161/C161</f>
        <v>0.13883277216610551</v>
      </c>
      <c r="L162" s="878">
        <f>L161/C161</f>
        <v>0.10920314253647587</v>
      </c>
      <c r="M162" s="878">
        <f>M161/C161</f>
        <v>8.035914702581369E-2</v>
      </c>
      <c r="N162" s="878">
        <f>N161/C161</f>
        <v>6.2850729517396189E-2</v>
      </c>
      <c r="O162" s="878">
        <f>O161/C161</f>
        <v>4.0965207631874299E-2</v>
      </c>
      <c r="P162" s="878">
        <f>P161/C161</f>
        <v>2.7048260381593716E-2</v>
      </c>
      <c r="Q162" s="878">
        <f>Q161/C161</f>
        <v>1.4029180695847363E-2</v>
      </c>
      <c r="R162" s="878">
        <f>R161/C161</f>
        <v>5.948372615039282E-3</v>
      </c>
      <c r="S162" s="878">
        <f>S161/C161</f>
        <v>4.2648709315375984E-3</v>
      </c>
    </row>
    <row r="164" spans="2:23" ht="19.2" x14ac:dyDescent="0.2">
      <c r="B164" s="98" t="str">
        <f>B3</f>
        <v>令和8年　</v>
      </c>
      <c r="C164" t="s">
        <v>200</v>
      </c>
    </row>
    <row r="165" spans="2:23" ht="84.6" thickBot="1" x14ac:dyDescent="0.25">
      <c r="B165" s="870" t="s">
        <v>208</v>
      </c>
      <c r="C165" s="871" t="s">
        <v>67</v>
      </c>
      <c r="D165" s="872" t="str">
        <f t="shared" ref="D165:S165" si="75">D4</f>
        <v>0歳</v>
      </c>
      <c r="E165" s="872" t="str">
        <f t="shared" si="75"/>
        <v>1-4</v>
      </c>
      <c r="F165" s="872" t="str">
        <f t="shared" si="75"/>
        <v>5-9</v>
      </c>
      <c r="G165" s="872" t="str">
        <f t="shared" si="75"/>
        <v>10-14</v>
      </c>
      <c r="H165" s="872" t="str">
        <f t="shared" si="75"/>
        <v>15-19</v>
      </c>
      <c r="I165" s="872" t="str">
        <f t="shared" si="75"/>
        <v>20-24</v>
      </c>
      <c r="J165" s="872" t="str">
        <f t="shared" si="75"/>
        <v>25-29</v>
      </c>
      <c r="K165" s="872" t="str">
        <f t="shared" si="75"/>
        <v>30-34</v>
      </c>
      <c r="L165" s="872" t="str">
        <f t="shared" si="75"/>
        <v>35-39</v>
      </c>
      <c r="M165" s="872" t="str">
        <f t="shared" si="75"/>
        <v>40-44</v>
      </c>
      <c r="N165" s="872" t="str">
        <f t="shared" si="75"/>
        <v>45-49</v>
      </c>
      <c r="O165" s="873" t="str">
        <f t="shared" si="75"/>
        <v>50-54</v>
      </c>
      <c r="P165" s="873" t="str">
        <f t="shared" si="75"/>
        <v>55-59</v>
      </c>
      <c r="Q165" s="873" t="str">
        <f t="shared" si="75"/>
        <v>60-64</v>
      </c>
      <c r="R165" s="873" t="str">
        <f t="shared" si="75"/>
        <v>65-69</v>
      </c>
      <c r="S165" s="873" t="str">
        <f t="shared" si="75"/>
        <v>70-歳</v>
      </c>
    </row>
    <row r="166" spans="2:23" ht="14.4" x14ac:dyDescent="0.2">
      <c r="B166" s="874" t="s">
        <v>82</v>
      </c>
      <c r="C166" s="885">
        <f>[3]ｸﾗﾐ!C40</f>
        <v>1.19</v>
      </c>
      <c r="D166" s="963">
        <f>[3]ｸﾗﾐ!D40</f>
        <v>0</v>
      </c>
      <c r="E166" s="963">
        <f>[3]ｸﾗﾐ!E40</f>
        <v>0</v>
      </c>
      <c r="F166" s="963">
        <f>[3]ｸﾗﾐ!F40</f>
        <v>0</v>
      </c>
      <c r="G166" s="963">
        <f>[3]ｸﾗﾐ!G40</f>
        <v>0</v>
      </c>
      <c r="H166" s="963">
        <f>[3]ｸﾗﾐ!H40</f>
        <v>0.08</v>
      </c>
      <c r="I166" s="963">
        <f>[3]ｸﾗﾐ!I40</f>
        <v>0.28999999999999998</v>
      </c>
      <c r="J166" s="963">
        <f>[3]ｸﾗﾐ!J40</f>
        <v>0.26</v>
      </c>
      <c r="K166" s="963">
        <f>[3]ｸﾗﾐ!K40</f>
        <v>0.16</v>
      </c>
      <c r="L166" s="963">
        <f>[3]ｸﾗﾐ!L40</f>
        <v>0.12</v>
      </c>
      <c r="M166" s="963">
        <f>[3]ｸﾗﾐ!M40</f>
        <v>0.1</v>
      </c>
      <c r="N166" s="963">
        <f>[3]ｸﾗﾐ!N40</f>
        <v>7.0000000000000007E-2</v>
      </c>
      <c r="O166" s="963">
        <f>[3]ｸﾗﾐ!O40</f>
        <v>0.05</v>
      </c>
      <c r="P166" s="963">
        <f>[3]ｸﾗﾐ!P40</f>
        <v>0.04</v>
      </c>
      <c r="Q166" s="963">
        <f>[3]ｸﾗﾐ!Q40</f>
        <v>0.01</v>
      </c>
      <c r="R166" s="963">
        <f>[3]ｸﾗﾐ!R40</f>
        <v>0.01</v>
      </c>
      <c r="S166" s="963">
        <f>[3]ｸﾗﾐ!S40</f>
        <v>0.01</v>
      </c>
      <c r="U166">
        <f t="array" ref="U166:U177">TRANSPOSE('保健所別（令和8年）'!D115:O115)</f>
        <v>1.19</v>
      </c>
      <c r="V166" s="709"/>
      <c r="W166" s="712">
        <f>C166-U166</f>
        <v>0</v>
      </c>
    </row>
    <row r="167" spans="2:23" ht="14.4" x14ac:dyDescent="0.2">
      <c r="B167" s="874" t="s">
        <v>83</v>
      </c>
      <c r="C167" s="885">
        <f>[3]ｸﾗﾐ!C41</f>
        <v>1.1100000000000001</v>
      </c>
      <c r="D167" s="963">
        <f>[3]ｸﾗﾐ!D41</f>
        <v>0</v>
      </c>
      <c r="E167" s="963">
        <f>[3]ｸﾗﾐ!E41</f>
        <v>0</v>
      </c>
      <c r="F167" s="963">
        <f>[3]ｸﾗﾐ!F41</f>
        <v>0</v>
      </c>
      <c r="G167" s="963">
        <f>[3]ｸﾗﾐ!G41</f>
        <v>0</v>
      </c>
      <c r="H167" s="963">
        <f>[3]ｸﾗﾐ!H41</f>
        <v>0.06</v>
      </c>
      <c r="I167" s="963">
        <f>[3]ｸﾗﾐ!I41</f>
        <v>0.28000000000000003</v>
      </c>
      <c r="J167" s="963">
        <f>[3]ｸﾗﾐ!J41</f>
        <v>0.23</v>
      </c>
      <c r="K167" s="963">
        <f>[3]ｸﾗﾐ!K41</f>
        <v>0.16</v>
      </c>
      <c r="L167" s="963">
        <f>[3]ｸﾗﾐ!L41</f>
        <v>0.12</v>
      </c>
      <c r="M167" s="963">
        <f>[3]ｸﾗﾐ!M41</f>
        <v>0.09</v>
      </c>
      <c r="N167" s="963">
        <f>[3]ｸﾗﾐ!N41</f>
        <v>7.0000000000000007E-2</v>
      </c>
      <c r="O167" s="963">
        <f>[3]ｸﾗﾐ!O41</f>
        <v>0.04</v>
      </c>
      <c r="P167" s="963">
        <f>[3]ｸﾗﾐ!P41</f>
        <v>0.02</v>
      </c>
      <c r="Q167" s="963">
        <f>[3]ｸﾗﾐ!Q41</f>
        <v>0.02</v>
      </c>
      <c r="R167" s="963">
        <f>[3]ｸﾗﾐ!R41</f>
        <v>0.01</v>
      </c>
      <c r="S167" s="963">
        <f>[3]ｸﾗﾐ!S41</f>
        <v>0.01</v>
      </c>
      <c r="U167">
        <v>1.1100000000000001</v>
      </c>
      <c r="V167" s="710"/>
      <c r="W167" s="712">
        <f t="shared" ref="W167:W177" si="76">C167-U167</f>
        <v>0</v>
      </c>
    </row>
    <row r="168" spans="2:23" ht="14.4" x14ac:dyDescent="0.2">
      <c r="B168" s="874" t="s">
        <v>84</v>
      </c>
      <c r="C168" s="885">
        <f>[3]ｸﾗﾐ!C42</f>
        <v>1.17</v>
      </c>
      <c r="D168" s="963">
        <f>[3]ｸﾗﾐ!D42</f>
        <v>0</v>
      </c>
      <c r="E168" s="963">
        <f>[3]ｸﾗﾐ!E42</f>
        <v>0</v>
      </c>
      <c r="F168" s="963">
        <f>[3]ｸﾗﾐ!F42</f>
        <v>0</v>
      </c>
      <c r="G168" s="963">
        <f>[3]ｸﾗﾐ!G42</f>
        <v>0</v>
      </c>
      <c r="H168" s="963">
        <f>[3]ｸﾗﾐ!H42</f>
        <v>0.06</v>
      </c>
      <c r="I168" s="963">
        <f>[3]ｸﾗﾐ!I42</f>
        <v>0.27</v>
      </c>
      <c r="J168" s="963">
        <f>[3]ｸﾗﾐ!J42</f>
        <v>0.26</v>
      </c>
      <c r="K168" s="963">
        <f>[3]ｸﾗﾐ!K42</f>
        <v>0.18</v>
      </c>
      <c r="L168" s="963">
        <f>[3]ｸﾗﾐ!L42</f>
        <v>0.13</v>
      </c>
      <c r="M168" s="963">
        <f>[3]ｸﾗﾐ!M42</f>
        <v>0.09</v>
      </c>
      <c r="N168" s="963">
        <f>[3]ｸﾗﾐ!N42</f>
        <v>7.0000000000000007E-2</v>
      </c>
      <c r="O168" s="963">
        <f>[3]ｸﾗﾐ!O42</f>
        <v>0.04</v>
      </c>
      <c r="P168" s="963">
        <f>[3]ｸﾗﾐ!P42</f>
        <v>0.04</v>
      </c>
      <c r="Q168" s="963">
        <f>[3]ｸﾗﾐ!Q42</f>
        <v>0.02</v>
      </c>
      <c r="R168" s="963">
        <f>[3]ｸﾗﾐ!R42</f>
        <v>0.01</v>
      </c>
      <c r="S168" s="963">
        <f>[3]ｸﾗﾐ!S42</f>
        <v>0.01</v>
      </c>
      <c r="U168">
        <v>1.17</v>
      </c>
      <c r="V168" s="710"/>
      <c r="W168" s="712">
        <f t="shared" si="76"/>
        <v>0</v>
      </c>
    </row>
    <row r="169" spans="2:23" ht="14.4" x14ac:dyDescent="0.2">
      <c r="B169" s="874" t="s">
        <v>85</v>
      </c>
      <c r="C169" s="885">
        <f>[3]ｸﾗﾐ!C43</f>
        <v>1.1299999999999999</v>
      </c>
      <c r="D169" s="963">
        <f>[3]ｸﾗﾐ!D43</f>
        <v>0</v>
      </c>
      <c r="E169" s="963">
        <f>[3]ｸﾗﾐ!E43</f>
        <v>0</v>
      </c>
      <c r="F169" s="963">
        <f>[3]ｸﾗﾐ!F43</f>
        <v>0</v>
      </c>
      <c r="G169" s="963">
        <f>[3]ｸﾗﾐ!G43</f>
        <v>0</v>
      </c>
      <c r="H169" s="963">
        <f>[3]ｸﾗﾐ!H43</f>
        <v>7.0000000000000007E-2</v>
      </c>
      <c r="I169" s="963">
        <f>[3]ｸﾗﾐ!I43</f>
        <v>0.25</v>
      </c>
      <c r="J169" s="963">
        <f>[3]ｸﾗﾐ!J43</f>
        <v>0.26</v>
      </c>
      <c r="K169" s="963">
        <f>[3]ｸﾗﾐ!K43</f>
        <v>0.16</v>
      </c>
      <c r="L169" s="963">
        <f>[3]ｸﾗﾐ!L43</f>
        <v>0.14000000000000001</v>
      </c>
      <c r="M169" s="963">
        <f>[3]ｸﾗﾐ!M43</f>
        <v>0.1</v>
      </c>
      <c r="N169" s="963">
        <f>[3]ｸﾗﾐ!N43</f>
        <v>0.06</v>
      </c>
      <c r="O169" s="963">
        <f>[3]ｸﾗﾐ!O43</f>
        <v>0.05</v>
      </c>
      <c r="P169" s="963">
        <f>[3]ｸﾗﾐ!P43</f>
        <v>0.02</v>
      </c>
      <c r="Q169" s="963">
        <f>[3]ｸﾗﾐ!Q43</f>
        <v>0.01</v>
      </c>
      <c r="R169" s="963">
        <f>[3]ｸﾗﾐ!R43</f>
        <v>0.01</v>
      </c>
      <c r="S169" s="963">
        <f>[3]ｸﾗﾐ!S43</f>
        <v>0.01</v>
      </c>
      <c r="U169">
        <v>1.1299999999999999</v>
      </c>
      <c r="V169" s="710"/>
      <c r="W169" s="712">
        <f t="shared" si="76"/>
        <v>0</v>
      </c>
    </row>
    <row r="170" spans="2:23" ht="14.4" x14ac:dyDescent="0.2">
      <c r="B170" s="874" t="s">
        <v>86</v>
      </c>
      <c r="C170" s="885">
        <f>[3]ｸﾗﾐ!C44</f>
        <v>1.1000000000000001</v>
      </c>
      <c r="D170" s="963">
        <f>[3]ｸﾗﾐ!D44</f>
        <v>0</v>
      </c>
      <c r="E170" s="963">
        <f>[3]ｸﾗﾐ!E44</f>
        <v>0</v>
      </c>
      <c r="F170" s="963">
        <f>[3]ｸﾗﾐ!F44</f>
        <v>0</v>
      </c>
      <c r="G170" s="963">
        <f>[3]ｸﾗﾐ!G44</f>
        <v>0</v>
      </c>
      <c r="H170" s="963">
        <f>[3]ｸﾗﾐ!H44</f>
        <v>7.0000000000000007E-2</v>
      </c>
      <c r="I170" s="963">
        <f>[3]ｸﾗﾐ!I44</f>
        <v>0.31</v>
      </c>
      <c r="J170" s="963">
        <f>[3]ｸﾗﾐ!J44</f>
        <v>0.22</v>
      </c>
      <c r="K170" s="963">
        <f>[3]ｸﾗﾐ!K44</f>
        <v>0.15</v>
      </c>
      <c r="L170" s="963">
        <f>[3]ｸﾗﾐ!L44</f>
        <v>0.1</v>
      </c>
      <c r="M170" s="963">
        <f>[3]ｸﾗﾐ!M44</f>
        <v>0.08</v>
      </c>
      <c r="N170" s="963">
        <f>[3]ｸﾗﾐ!N44</f>
        <v>7.0000000000000007E-2</v>
      </c>
      <c r="O170" s="963">
        <f>[3]ｸﾗﾐ!O44</f>
        <v>0.04</v>
      </c>
      <c r="P170" s="963">
        <f>[3]ｸﾗﾐ!P44</f>
        <v>0.02</v>
      </c>
      <c r="Q170" s="963">
        <f>[3]ｸﾗﾐ!Q44</f>
        <v>0.02</v>
      </c>
      <c r="R170" s="963">
        <f>[3]ｸﾗﾐ!R44</f>
        <v>0.01</v>
      </c>
      <c r="S170" s="963">
        <f>[3]ｸﾗﾐ!S44</f>
        <v>0</v>
      </c>
      <c r="U170">
        <v>1.1000000000000001</v>
      </c>
      <c r="V170" s="710"/>
      <c r="W170" s="712">
        <f t="shared" si="76"/>
        <v>0</v>
      </c>
    </row>
    <row r="171" spans="2:23" ht="14.4" x14ac:dyDescent="0.2">
      <c r="B171" s="874" t="s">
        <v>87</v>
      </c>
      <c r="C171" s="885">
        <f>[3]ｸﾗﾐ!C45</f>
        <v>1.2</v>
      </c>
      <c r="D171" s="963">
        <f>[3]ｸﾗﾐ!D45</f>
        <v>0</v>
      </c>
      <c r="E171" s="963">
        <f>[3]ｸﾗﾐ!E45</f>
        <v>0</v>
      </c>
      <c r="F171" s="963">
        <f>[3]ｸﾗﾐ!F45</f>
        <v>0</v>
      </c>
      <c r="G171" s="963">
        <f>[3]ｸﾗﾐ!G45</f>
        <v>0</v>
      </c>
      <c r="H171" s="963">
        <f>[3]ｸﾗﾐ!H45</f>
        <v>7.0000000000000007E-2</v>
      </c>
      <c r="I171" s="963">
        <f>[3]ｸﾗﾐ!I45</f>
        <v>0.32</v>
      </c>
      <c r="J171" s="963">
        <f>[3]ｸﾗﾐ!J45</f>
        <v>0.23</v>
      </c>
      <c r="K171" s="963">
        <f>[3]ｸﾗﾐ!K45</f>
        <v>0.16</v>
      </c>
      <c r="L171" s="963">
        <f>[3]ｸﾗﾐ!L45</f>
        <v>0.12</v>
      </c>
      <c r="M171" s="963">
        <f>[3]ｸﾗﾐ!M45</f>
        <v>0.1</v>
      </c>
      <c r="N171" s="963">
        <f>[3]ｸﾗﾐ!N45</f>
        <v>0.09</v>
      </c>
      <c r="O171" s="963">
        <f>[3]ｸﾗﾐ!O45</f>
        <v>0.05</v>
      </c>
      <c r="P171" s="963">
        <f>[3]ｸﾗﾐ!P45</f>
        <v>0.04</v>
      </c>
      <c r="Q171" s="963">
        <f>[3]ｸﾗﾐ!Q45</f>
        <v>0.02</v>
      </c>
      <c r="R171" s="963">
        <f>[3]ｸﾗﾐ!R45</f>
        <v>0</v>
      </c>
      <c r="S171" s="963">
        <f>[3]ｸﾗﾐ!S45</f>
        <v>0</v>
      </c>
      <c r="U171">
        <v>1.2</v>
      </c>
      <c r="V171" s="710"/>
      <c r="W171" s="712">
        <f t="shared" si="76"/>
        <v>0</v>
      </c>
    </row>
    <row r="172" spans="2:23" ht="14.4" x14ac:dyDescent="0.2">
      <c r="B172" s="874" t="s">
        <v>88</v>
      </c>
      <c r="C172" s="885">
        <f>[3]ｸﾗﾐ!C46</f>
        <v>1.2</v>
      </c>
      <c r="D172" s="963">
        <f>[3]ｸﾗﾐ!D46</f>
        <v>0</v>
      </c>
      <c r="E172" s="963">
        <f>[3]ｸﾗﾐ!E46</f>
        <v>0</v>
      </c>
      <c r="F172" s="963">
        <f>[3]ｸﾗﾐ!F46</f>
        <v>0</v>
      </c>
      <c r="G172" s="963">
        <f>[3]ｸﾗﾐ!G46</f>
        <v>0</v>
      </c>
      <c r="H172" s="963">
        <f>[3]ｸﾗﾐ!H46</f>
        <v>7.0000000000000007E-2</v>
      </c>
      <c r="I172" s="963">
        <f>[3]ｸﾗﾐ!I46</f>
        <v>0.28999999999999998</v>
      </c>
      <c r="J172" s="963">
        <f>[3]ｸﾗﾐ!J46</f>
        <v>0.24</v>
      </c>
      <c r="K172" s="963">
        <f>[3]ｸﾗﾐ!K46</f>
        <v>0.16</v>
      </c>
      <c r="L172" s="963">
        <f>[3]ｸﾗﾐ!L46</f>
        <v>0.15</v>
      </c>
      <c r="M172" s="963">
        <f>[3]ｸﾗﾐ!M46</f>
        <v>0.09</v>
      </c>
      <c r="N172" s="963">
        <f>[3]ｸﾗﾐ!N46</f>
        <v>0.08</v>
      </c>
      <c r="O172" s="963">
        <f>[3]ｸﾗﾐ!O46</f>
        <v>0.05</v>
      </c>
      <c r="P172" s="963">
        <f>[3]ｸﾗﾐ!P46</f>
        <v>0.03</v>
      </c>
      <c r="Q172" s="963">
        <f>[3]ｸﾗﾐ!Q46</f>
        <v>0.02</v>
      </c>
      <c r="R172" s="963">
        <f>[3]ｸﾗﾐ!R46</f>
        <v>0</v>
      </c>
      <c r="S172" s="963">
        <f>[3]ｸﾗﾐ!S46</f>
        <v>0.01</v>
      </c>
      <c r="U172">
        <v>1.2</v>
      </c>
      <c r="V172" s="710"/>
      <c r="W172" s="712">
        <f t="shared" si="76"/>
        <v>0</v>
      </c>
    </row>
    <row r="173" spans="2:23" ht="14.4" x14ac:dyDescent="0.2">
      <c r="B173" s="874" t="s">
        <v>89</v>
      </c>
      <c r="C173" s="885">
        <f>[3]ｸﾗﾐ!C47</f>
        <v>1.1100000000000001</v>
      </c>
      <c r="D173" s="963">
        <f>[3]ｸﾗﾐ!D47</f>
        <v>0</v>
      </c>
      <c r="E173" s="963">
        <f>[3]ｸﾗﾐ!E47</f>
        <v>0</v>
      </c>
      <c r="F173" s="963">
        <f>[3]ｸﾗﾐ!F47</f>
        <v>0</v>
      </c>
      <c r="G173" s="963">
        <f>[3]ｸﾗﾐ!G47</f>
        <v>0</v>
      </c>
      <c r="H173" s="963">
        <f>[3]ｸﾗﾐ!H47</f>
        <v>0.05</v>
      </c>
      <c r="I173" s="963">
        <f>[3]ｸﾗﾐ!I47</f>
        <v>0.28000000000000003</v>
      </c>
      <c r="J173" s="963">
        <f>[3]ｸﾗﾐ!J47</f>
        <v>0.24</v>
      </c>
      <c r="K173" s="963">
        <f>[3]ｸﾗﾐ!K47</f>
        <v>0.15</v>
      </c>
      <c r="L173" s="963">
        <f>[3]ｸﾗﾐ!L47</f>
        <v>0.11</v>
      </c>
      <c r="M173" s="963">
        <f>[3]ｸﾗﾐ!M47</f>
        <v>0.09</v>
      </c>
      <c r="N173" s="963">
        <f>[3]ｸﾗﾐ!N47</f>
        <v>7.0000000000000007E-2</v>
      </c>
      <c r="O173" s="963">
        <f>[3]ｸﾗﾐ!O47</f>
        <v>0.05</v>
      </c>
      <c r="P173" s="963">
        <f>[3]ｸﾗﾐ!P47</f>
        <v>0.04</v>
      </c>
      <c r="Q173" s="963">
        <f>[3]ｸﾗﾐ!Q47</f>
        <v>0.01</v>
      </c>
      <c r="R173" s="963">
        <f>[3]ｸﾗﾐ!R47</f>
        <v>0</v>
      </c>
      <c r="S173" s="963">
        <f>[3]ｸﾗﾐ!S47</f>
        <v>0.01</v>
      </c>
      <c r="U173">
        <v>1.1100000000000001</v>
      </c>
      <c r="V173" s="710"/>
      <c r="W173" s="712">
        <f t="shared" si="76"/>
        <v>0</v>
      </c>
    </row>
    <row r="174" spans="2:23" ht="14.4" x14ac:dyDescent="0.2">
      <c r="B174" s="874" t="s">
        <v>90</v>
      </c>
      <c r="C174" s="885">
        <f>[3]ｸﾗﾐ!C48</f>
        <v>0</v>
      </c>
      <c r="D174" s="963">
        <f>[3]ｸﾗﾐ!D48</f>
        <v>0</v>
      </c>
      <c r="E174" s="963">
        <f>[3]ｸﾗﾐ!E48</f>
        <v>0</v>
      </c>
      <c r="F174" s="963">
        <f>[3]ｸﾗﾐ!F48</f>
        <v>0</v>
      </c>
      <c r="G174" s="963">
        <f>[3]ｸﾗﾐ!G48</f>
        <v>0</v>
      </c>
      <c r="H174" s="963">
        <f>[3]ｸﾗﾐ!H48</f>
        <v>0</v>
      </c>
      <c r="I174" s="963">
        <f>[3]ｸﾗﾐ!I48</f>
        <v>0</v>
      </c>
      <c r="J174" s="963">
        <f>[3]ｸﾗﾐ!J48</f>
        <v>0</v>
      </c>
      <c r="K174" s="963">
        <f>[3]ｸﾗﾐ!K48</f>
        <v>0</v>
      </c>
      <c r="L174" s="963">
        <f>[3]ｸﾗﾐ!L48</f>
        <v>0</v>
      </c>
      <c r="M174" s="963">
        <f>[3]ｸﾗﾐ!M48</f>
        <v>0</v>
      </c>
      <c r="N174" s="963">
        <f>[3]ｸﾗﾐ!N48</f>
        <v>0</v>
      </c>
      <c r="O174" s="963">
        <f>[3]ｸﾗﾐ!O48</f>
        <v>0</v>
      </c>
      <c r="P174" s="963">
        <f>[3]ｸﾗﾐ!P48</f>
        <v>0</v>
      </c>
      <c r="Q174" s="963">
        <f>[3]ｸﾗﾐ!Q48</f>
        <v>0</v>
      </c>
      <c r="R174" s="963">
        <f>[3]ｸﾗﾐ!R48</f>
        <v>0</v>
      </c>
      <c r="S174" s="963">
        <f>[3]ｸﾗﾐ!S48</f>
        <v>0</v>
      </c>
      <c r="U174">
        <v>0</v>
      </c>
      <c r="V174" s="710"/>
      <c r="W174" s="712">
        <f t="shared" si="76"/>
        <v>0</v>
      </c>
    </row>
    <row r="175" spans="2:23" ht="14.4" x14ac:dyDescent="0.2">
      <c r="B175" s="874" t="s">
        <v>91</v>
      </c>
      <c r="C175" s="885">
        <f>[3]ｸﾗﾐ!C49</f>
        <v>0</v>
      </c>
      <c r="D175" s="963">
        <f>[3]ｸﾗﾐ!D49</f>
        <v>0</v>
      </c>
      <c r="E175" s="963">
        <f>[3]ｸﾗﾐ!E49</f>
        <v>0</v>
      </c>
      <c r="F175" s="963">
        <f>[3]ｸﾗﾐ!F49</f>
        <v>0</v>
      </c>
      <c r="G175" s="963">
        <f>[3]ｸﾗﾐ!G49</f>
        <v>0</v>
      </c>
      <c r="H175" s="963">
        <f>[3]ｸﾗﾐ!H49</f>
        <v>0</v>
      </c>
      <c r="I175" s="963">
        <f>[3]ｸﾗﾐ!I49</f>
        <v>0</v>
      </c>
      <c r="J175" s="963">
        <f>[3]ｸﾗﾐ!J49</f>
        <v>0</v>
      </c>
      <c r="K175" s="963">
        <f>[3]ｸﾗﾐ!K49</f>
        <v>0</v>
      </c>
      <c r="L175" s="963">
        <f>[3]ｸﾗﾐ!L49</f>
        <v>0</v>
      </c>
      <c r="M175" s="963">
        <f>[3]ｸﾗﾐ!M49</f>
        <v>0</v>
      </c>
      <c r="N175" s="963">
        <f>[3]ｸﾗﾐ!N49</f>
        <v>0</v>
      </c>
      <c r="O175" s="963">
        <f>[3]ｸﾗﾐ!O49</f>
        <v>0</v>
      </c>
      <c r="P175" s="963">
        <f>[3]ｸﾗﾐ!P49</f>
        <v>0</v>
      </c>
      <c r="Q175" s="963">
        <f>[3]ｸﾗﾐ!Q49</f>
        <v>0</v>
      </c>
      <c r="R175" s="963">
        <f>[3]ｸﾗﾐ!R49</f>
        <v>0</v>
      </c>
      <c r="S175" s="963">
        <f>[3]ｸﾗﾐ!S49</f>
        <v>0</v>
      </c>
      <c r="U175">
        <v>0</v>
      </c>
      <c r="V175" s="710"/>
      <c r="W175" s="712">
        <f t="shared" si="76"/>
        <v>0</v>
      </c>
    </row>
    <row r="176" spans="2:23" ht="14.4" x14ac:dyDescent="0.2">
      <c r="B176" s="874" t="s">
        <v>92</v>
      </c>
      <c r="C176" s="885">
        <f>[3]ｸﾗﾐ!C50</f>
        <v>0</v>
      </c>
      <c r="D176" s="963">
        <f>[3]ｸﾗﾐ!D50</f>
        <v>0</v>
      </c>
      <c r="E176" s="963">
        <f>[3]ｸﾗﾐ!E50</f>
        <v>0</v>
      </c>
      <c r="F176" s="963">
        <f>[3]ｸﾗﾐ!F50</f>
        <v>0</v>
      </c>
      <c r="G176" s="963">
        <f>[3]ｸﾗﾐ!G50</f>
        <v>0</v>
      </c>
      <c r="H176" s="963">
        <f>[3]ｸﾗﾐ!H50</f>
        <v>0</v>
      </c>
      <c r="I176" s="963">
        <f>[3]ｸﾗﾐ!I50</f>
        <v>0</v>
      </c>
      <c r="J176" s="963">
        <f>[3]ｸﾗﾐ!J50</f>
        <v>0</v>
      </c>
      <c r="K176" s="963">
        <f>[3]ｸﾗﾐ!K50</f>
        <v>0</v>
      </c>
      <c r="L176" s="963">
        <f>[3]ｸﾗﾐ!L50</f>
        <v>0</v>
      </c>
      <c r="M176" s="963">
        <f>[3]ｸﾗﾐ!M50</f>
        <v>0</v>
      </c>
      <c r="N176" s="963">
        <f>[3]ｸﾗﾐ!N50</f>
        <v>0</v>
      </c>
      <c r="O176" s="963">
        <f>[3]ｸﾗﾐ!O50</f>
        <v>0</v>
      </c>
      <c r="P176" s="963">
        <f>[3]ｸﾗﾐ!P50</f>
        <v>0</v>
      </c>
      <c r="Q176" s="963">
        <f>[3]ｸﾗﾐ!Q50</f>
        <v>0</v>
      </c>
      <c r="R176" s="963">
        <f>[3]ｸﾗﾐ!R50</f>
        <v>0</v>
      </c>
      <c r="S176" s="963">
        <f>[3]ｸﾗﾐ!S50</f>
        <v>0</v>
      </c>
      <c r="U176">
        <v>0</v>
      </c>
      <c r="V176" s="710"/>
      <c r="W176" s="712">
        <f t="shared" si="76"/>
        <v>0</v>
      </c>
    </row>
    <row r="177" spans="2:23" ht="15" thickBot="1" x14ac:dyDescent="0.25">
      <c r="B177" s="874" t="s">
        <v>93</v>
      </c>
      <c r="C177" s="885">
        <f>[3]ｸﾗﾐ!C51</f>
        <v>0</v>
      </c>
      <c r="D177" s="963">
        <f>[3]ｸﾗﾐ!D51</f>
        <v>0</v>
      </c>
      <c r="E177" s="963">
        <f>[3]ｸﾗﾐ!E51</f>
        <v>0</v>
      </c>
      <c r="F177" s="963">
        <f>[3]ｸﾗﾐ!F51</f>
        <v>0</v>
      </c>
      <c r="G177" s="963">
        <f>[3]ｸﾗﾐ!G51</f>
        <v>0</v>
      </c>
      <c r="H177" s="963">
        <f>[3]ｸﾗﾐ!H51</f>
        <v>0</v>
      </c>
      <c r="I177" s="963">
        <f>[3]ｸﾗﾐ!I51</f>
        <v>0</v>
      </c>
      <c r="J177" s="963">
        <f>[3]ｸﾗﾐ!J51</f>
        <v>0</v>
      </c>
      <c r="K177" s="963">
        <f>[3]ｸﾗﾐ!K51</f>
        <v>0</v>
      </c>
      <c r="L177" s="963">
        <f>[3]ｸﾗﾐ!L51</f>
        <v>0</v>
      </c>
      <c r="M177" s="963">
        <f>[3]ｸﾗﾐ!M51</f>
        <v>0</v>
      </c>
      <c r="N177" s="963">
        <f>[3]ｸﾗﾐ!N51</f>
        <v>0</v>
      </c>
      <c r="O177" s="963">
        <f>[3]ｸﾗﾐ!O51</f>
        <v>0</v>
      </c>
      <c r="P177" s="963">
        <f>[3]ｸﾗﾐ!P51</f>
        <v>0</v>
      </c>
      <c r="Q177" s="963">
        <f>[3]ｸﾗﾐ!Q51</f>
        <v>0</v>
      </c>
      <c r="R177" s="963">
        <f>[3]ｸﾗﾐ!R51</f>
        <v>0</v>
      </c>
      <c r="S177" s="963">
        <f>[3]ｸﾗﾐ!S51</f>
        <v>0</v>
      </c>
      <c r="U177">
        <v>0</v>
      </c>
      <c r="V177" s="711"/>
      <c r="W177" s="712">
        <f t="shared" si="76"/>
        <v>0</v>
      </c>
    </row>
    <row r="178" spans="2:23" ht="14.4" x14ac:dyDescent="0.2">
      <c r="B178" s="874" t="s">
        <v>39</v>
      </c>
      <c r="C178" s="886">
        <f>SUM(C166:C177)</f>
        <v>9.2099999999999991</v>
      </c>
      <c r="D178" s="885">
        <f>[3]ｸﾗﾐ!D52</f>
        <v>0</v>
      </c>
      <c r="E178" s="885">
        <f>[3]ｸﾗﾐ!E52</f>
        <v>0</v>
      </c>
      <c r="F178" s="885">
        <f>[3]ｸﾗﾐ!F52</f>
        <v>0</v>
      </c>
      <c r="G178" s="885">
        <f>[3]ｸﾗﾐ!G52</f>
        <v>0</v>
      </c>
      <c r="H178" s="885">
        <f>[3]ｸﾗﾐ!H52</f>
        <v>0.53</v>
      </c>
      <c r="I178" s="885">
        <f>[3]ｸﾗﾐ!I52</f>
        <v>2.29</v>
      </c>
      <c r="J178" s="885">
        <f>[3]ｸﾗﾐ!J52</f>
        <v>1.94</v>
      </c>
      <c r="K178" s="885">
        <f>[3]ｸﾗﾐ!K52</f>
        <v>1.28</v>
      </c>
      <c r="L178" s="885">
        <f>[3]ｸﾗﾐ!L52</f>
        <v>0.99</v>
      </c>
      <c r="M178" s="885">
        <f>[3]ｸﾗﾐ!M52</f>
        <v>0.74</v>
      </c>
      <c r="N178" s="885">
        <f>[3]ｸﾗﾐ!N52</f>
        <v>0.58000000000000007</v>
      </c>
      <c r="O178" s="885">
        <f>[3]ｸﾗﾐ!O52</f>
        <v>0.37</v>
      </c>
      <c r="P178" s="885">
        <f>[3]ｸﾗﾐ!P52</f>
        <v>0.25</v>
      </c>
      <c r="Q178" s="885">
        <f>[3]ｸﾗﾐ!Q52</f>
        <v>0.13</v>
      </c>
      <c r="R178" s="885">
        <f>[3]ｸﾗﾐ!R52</f>
        <v>0.05</v>
      </c>
      <c r="S178" s="885">
        <f>[3]ｸﾗﾐ!S52</f>
        <v>6.0000000000000005E-2</v>
      </c>
    </row>
    <row r="179" spans="2:23" x14ac:dyDescent="0.2">
      <c r="B179" s="138"/>
      <c r="C179" s="902">
        <f>C178/C178</f>
        <v>1</v>
      </c>
      <c r="D179" s="902">
        <f>D178/C178</f>
        <v>0</v>
      </c>
      <c r="E179" s="902">
        <f>E178/C178</f>
        <v>0</v>
      </c>
      <c r="F179" s="902">
        <f>F178/C178</f>
        <v>0</v>
      </c>
      <c r="G179" s="902">
        <f>G178/C178</f>
        <v>0</v>
      </c>
      <c r="H179" s="902">
        <f>H178/C178</f>
        <v>5.7546145494028242E-2</v>
      </c>
      <c r="I179" s="902">
        <f>I178/C178</f>
        <v>0.24864277958740502</v>
      </c>
      <c r="J179" s="902">
        <f>J178/C178</f>
        <v>0.21064060803474485</v>
      </c>
      <c r="K179" s="902">
        <f>K178/C178</f>
        <v>0.13897937024972856</v>
      </c>
      <c r="L179" s="902">
        <f>L178/C178</f>
        <v>0.10749185667752444</v>
      </c>
      <c r="M179" s="902">
        <f>M178/C178</f>
        <v>8.0347448425624329E-2</v>
      </c>
      <c r="N179" s="902">
        <f>N178/C178</f>
        <v>6.2975027144408266E-2</v>
      </c>
      <c r="O179" s="902">
        <f>O178/C178</f>
        <v>4.0173724212812165E-2</v>
      </c>
      <c r="P179" s="902">
        <f>P178/C178</f>
        <v>2.714440825190011E-2</v>
      </c>
      <c r="Q179" s="902">
        <f>Q178/C178</f>
        <v>1.4115092290988058E-2</v>
      </c>
      <c r="R179" s="902">
        <f>R178/C178</f>
        <v>5.4288816503800224E-3</v>
      </c>
      <c r="S179" s="878">
        <f>S178/C178</f>
        <v>6.5146579804560272E-3</v>
      </c>
    </row>
    <row r="181" spans="2:23" ht="19.2" x14ac:dyDescent="0.2">
      <c r="B181" s="99" t="str">
        <f>B3</f>
        <v>令和8年　</v>
      </c>
      <c r="C181" t="s">
        <v>201</v>
      </c>
    </row>
    <row r="182" spans="2:23" ht="84" x14ac:dyDescent="0.2">
      <c r="B182" s="887" t="s">
        <v>209</v>
      </c>
      <c r="C182" s="888" t="s">
        <v>65</v>
      </c>
      <c r="D182" s="872" t="str">
        <f t="shared" ref="D182:S182" si="77">D4</f>
        <v>0歳</v>
      </c>
      <c r="E182" s="872" t="str">
        <f t="shared" si="77"/>
        <v>1-4</v>
      </c>
      <c r="F182" s="872" t="str">
        <f t="shared" si="77"/>
        <v>5-9</v>
      </c>
      <c r="G182" s="872" t="str">
        <f t="shared" si="77"/>
        <v>10-14</v>
      </c>
      <c r="H182" s="872" t="str">
        <f t="shared" si="77"/>
        <v>15-19</v>
      </c>
      <c r="I182" s="872" t="str">
        <f t="shared" si="77"/>
        <v>20-24</v>
      </c>
      <c r="J182" s="872" t="str">
        <f t="shared" si="77"/>
        <v>25-29</v>
      </c>
      <c r="K182" s="872" t="str">
        <f t="shared" si="77"/>
        <v>30-34</v>
      </c>
      <c r="L182" s="872" t="str">
        <f t="shared" si="77"/>
        <v>35-39</v>
      </c>
      <c r="M182" s="872" t="str">
        <f t="shared" si="77"/>
        <v>40-44</v>
      </c>
      <c r="N182" s="872" t="str">
        <f t="shared" si="77"/>
        <v>45-49</v>
      </c>
      <c r="O182" s="873" t="str">
        <f t="shared" si="77"/>
        <v>50-54</v>
      </c>
      <c r="P182" s="873" t="str">
        <f t="shared" si="77"/>
        <v>55-59</v>
      </c>
      <c r="Q182" s="873" t="str">
        <f t="shared" si="77"/>
        <v>60-64</v>
      </c>
      <c r="R182" s="873" t="str">
        <f t="shared" si="77"/>
        <v>65-69</v>
      </c>
      <c r="S182" s="873" t="str">
        <f t="shared" si="77"/>
        <v>70-歳</v>
      </c>
    </row>
    <row r="183" spans="2:23" ht="14.4" x14ac:dyDescent="0.2">
      <c r="B183" s="889" t="s">
        <v>82</v>
      </c>
      <c r="C183" s="903">
        <f>[3]ｸﾗﾐ!C21</f>
        <v>1126</v>
      </c>
      <c r="D183" s="970">
        <f>[3]ｸﾗﾐ!D21</f>
        <v>0</v>
      </c>
      <c r="E183" s="970">
        <f>[3]ｸﾗﾐ!E21</f>
        <v>0</v>
      </c>
      <c r="F183" s="970">
        <f>[3]ｸﾗﾐ!F21</f>
        <v>0</v>
      </c>
      <c r="G183" s="970">
        <f>[3]ｸﾗﾐ!G21</f>
        <v>1</v>
      </c>
      <c r="H183" s="970">
        <f>[3]ｸﾗﾐ!H21</f>
        <v>156</v>
      </c>
      <c r="I183" s="970">
        <f>[3]ｸﾗﾐ!I21</f>
        <v>363</v>
      </c>
      <c r="J183" s="970">
        <f>[3]ｸﾗﾐ!J21</f>
        <v>277</v>
      </c>
      <c r="K183" s="970">
        <f>[3]ｸﾗﾐ!K21</f>
        <v>141</v>
      </c>
      <c r="L183" s="970">
        <f>[3]ｸﾗﾐ!L21</f>
        <v>79</v>
      </c>
      <c r="M183" s="970">
        <f>[3]ｸﾗﾐ!M21</f>
        <v>54</v>
      </c>
      <c r="N183" s="970">
        <f>[3]ｸﾗﾐ!N21</f>
        <v>26</v>
      </c>
      <c r="O183" s="970">
        <f>[3]ｸﾗﾐ!O21</f>
        <v>18</v>
      </c>
      <c r="P183" s="970">
        <f>[3]ｸﾗﾐ!P21</f>
        <v>7</v>
      </c>
      <c r="Q183" s="970">
        <f>[3]ｸﾗﾐ!Q21</f>
        <v>2</v>
      </c>
      <c r="R183" s="970">
        <f>[3]ｸﾗﾐ!R21</f>
        <v>1</v>
      </c>
      <c r="S183" s="970">
        <f>[3]ｸﾗﾐ!S21</f>
        <v>1</v>
      </c>
      <c r="U183">
        <f t="array" ref="U183:U194">TRANSPOSE('保健所別（令和8年）'!D209:O209)</f>
        <v>1126</v>
      </c>
      <c r="V183">
        <f>C183-U183</f>
        <v>0</v>
      </c>
    </row>
    <row r="184" spans="2:23" ht="14.4" x14ac:dyDescent="0.2">
      <c r="B184" s="889" t="s">
        <v>83</v>
      </c>
      <c r="C184" s="903">
        <f>[3]ｸﾗﾐ!C22</f>
        <v>1037</v>
      </c>
      <c r="D184" s="970">
        <f>[3]ｸﾗﾐ!D22</f>
        <v>0</v>
      </c>
      <c r="E184" s="970">
        <f>[3]ｸﾗﾐ!E22</f>
        <v>0</v>
      </c>
      <c r="F184" s="970">
        <f>[3]ｸﾗﾐ!F22</f>
        <v>0</v>
      </c>
      <c r="G184" s="970">
        <f>[3]ｸﾗﾐ!G22</f>
        <v>8</v>
      </c>
      <c r="H184" s="970">
        <f>[3]ｸﾗﾐ!H22</f>
        <v>119</v>
      </c>
      <c r="I184" s="970">
        <f>[3]ｸﾗﾐ!I22</f>
        <v>350</v>
      </c>
      <c r="J184" s="970">
        <f>[3]ｸﾗﾐ!J22</f>
        <v>263</v>
      </c>
      <c r="K184" s="970">
        <f>[3]ｸﾗﾐ!K22</f>
        <v>132</v>
      </c>
      <c r="L184" s="970">
        <f>[3]ｸﾗﾐ!L22</f>
        <v>84</v>
      </c>
      <c r="M184" s="970">
        <f>[3]ｸﾗﾐ!M22</f>
        <v>39</v>
      </c>
      <c r="N184" s="970">
        <f>[3]ｸﾗﾐ!N22</f>
        <v>12</v>
      </c>
      <c r="O184" s="970">
        <f>[3]ｸﾗﾐ!O22</f>
        <v>20</v>
      </c>
      <c r="P184" s="970">
        <f>[3]ｸﾗﾐ!P22</f>
        <v>5</v>
      </c>
      <c r="Q184" s="970">
        <f>[3]ｸﾗﾐ!Q22</f>
        <v>1</v>
      </c>
      <c r="R184" s="970">
        <f>[3]ｸﾗﾐ!R22</f>
        <v>1</v>
      </c>
      <c r="S184" s="970">
        <f>[3]ｸﾗﾐ!S22</f>
        <v>3</v>
      </c>
      <c r="U184">
        <v>1037</v>
      </c>
      <c r="V184">
        <f t="shared" ref="V184:V194" si="78">C184-U184</f>
        <v>0</v>
      </c>
    </row>
    <row r="185" spans="2:23" ht="14.4" x14ac:dyDescent="0.2">
      <c r="B185" s="889" t="s">
        <v>84</v>
      </c>
      <c r="C185" s="903">
        <f>[3]ｸﾗﾐ!C23</f>
        <v>1157</v>
      </c>
      <c r="D185" s="970">
        <f>[3]ｸﾗﾐ!D23</f>
        <v>0</v>
      </c>
      <c r="E185" s="970">
        <f>[3]ｸﾗﾐ!E23</f>
        <v>0</v>
      </c>
      <c r="F185" s="970">
        <f>[3]ｸﾗﾐ!F23</f>
        <v>0</v>
      </c>
      <c r="G185" s="970">
        <f>[3]ｸﾗﾐ!G23</f>
        <v>3</v>
      </c>
      <c r="H185" s="970">
        <f>[3]ｸﾗﾐ!H23</f>
        <v>139</v>
      </c>
      <c r="I185" s="970">
        <f>[3]ｸﾗﾐ!I23</f>
        <v>419</v>
      </c>
      <c r="J185" s="970">
        <f>[3]ｸﾗﾐ!J23</f>
        <v>285</v>
      </c>
      <c r="K185" s="970">
        <f>[3]ｸﾗﾐ!K23</f>
        <v>144</v>
      </c>
      <c r="L185" s="970">
        <f>[3]ｸﾗﾐ!L23</f>
        <v>91</v>
      </c>
      <c r="M185" s="970">
        <f>[3]ｸﾗﾐ!M23</f>
        <v>35</v>
      </c>
      <c r="N185" s="970">
        <f>[3]ｸﾗﾐ!N23</f>
        <v>19</v>
      </c>
      <c r="O185" s="970">
        <f>[3]ｸﾗﾐ!O23</f>
        <v>8</v>
      </c>
      <c r="P185" s="970">
        <f>[3]ｸﾗﾐ!P23</f>
        <v>8</v>
      </c>
      <c r="Q185" s="970">
        <f>[3]ｸﾗﾐ!Q23</f>
        <v>3</v>
      </c>
      <c r="R185" s="970">
        <f>[3]ｸﾗﾐ!R23</f>
        <v>2</v>
      </c>
      <c r="S185" s="970">
        <f>[3]ｸﾗﾐ!S23</f>
        <v>1</v>
      </c>
      <c r="U185">
        <v>1157</v>
      </c>
      <c r="V185">
        <f t="shared" si="78"/>
        <v>0</v>
      </c>
    </row>
    <row r="186" spans="2:23" ht="14.4" x14ac:dyDescent="0.2">
      <c r="B186" s="889" t="s">
        <v>85</v>
      </c>
      <c r="C186" s="903">
        <f>[3]ｸﾗﾐ!C24</f>
        <v>1030</v>
      </c>
      <c r="D186" s="970">
        <f>[3]ｸﾗﾐ!D24</f>
        <v>0</v>
      </c>
      <c r="E186" s="970">
        <f>[3]ｸﾗﾐ!E24</f>
        <v>0</v>
      </c>
      <c r="F186" s="970">
        <f>[3]ｸﾗﾐ!F24</f>
        <v>0</v>
      </c>
      <c r="G186" s="970">
        <f>[3]ｸﾗﾐ!G24</f>
        <v>4</v>
      </c>
      <c r="H186" s="970">
        <f>[3]ｸﾗﾐ!H24</f>
        <v>144</v>
      </c>
      <c r="I186" s="970">
        <f>[3]ｸﾗﾐ!I24</f>
        <v>358</v>
      </c>
      <c r="J186" s="970">
        <f>[3]ｸﾗﾐ!J24</f>
        <v>251</v>
      </c>
      <c r="K186" s="970">
        <f>[3]ｸﾗﾐ!K24</f>
        <v>133</v>
      </c>
      <c r="L186" s="970">
        <f>[3]ｸﾗﾐ!L24</f>
        <v>69</v>
      </c>
      <c r="M186" s="970">
        <f>[3]ｸﾗﾐ!M24</f>
        <v>32</v>
      </c>
      <c r="N186" s="970">
        <f>[3]ｸﾗﾐ!N24</f>
        <v>16</v>
      </c>
      <c r="O186" s="970">
        <f>[3]ｸﾗﾐ!O24</f>
        <v>11</v>
      </c>
      <c r="P186" s="970">
        <f>[3]ｸﾗﾐ!P24</f>
        <v>10</v>
      </c>
      <c r="Q186" s="970">
        <f>[3]ｸﾗﾐ!Q24</f>
        <v>2</v>
      </c>
      <c r="R186" s="970">
        <f>[3]ｸﾗﾐ!R24</f>
        <v>0</v>
      </c>
      <c r="S186" s="970">
        <f>[3]ｸﾗﾐ!S24</f>
        <v>0</v>
      </c>
      <c r="U186">
        <v>1030</v>
      </c>
      <c r="V186">
        <f t="shared" si="78"/>
        <v>0</v>
      </c>
    </row>
    <row r="187" spans="2:23" ht="14.4" x14ac:dyDescent="0.2">
      <c r="B187" s="889" t="s">
        <v>86</v>
      </c>
      <c r="C187" s="903">
        <f>[3]ｸﾗﾐ!C25</f>
        <v>1116</v>
      </c>
      <c r="D187" s="970">
        <f>[3]ｸﾗﾐ!D25</f>
        <v>0</v>
      </c>
      <c r="E187" s="970">
        <f>[3]ｸﾗﾐ!E25</f>
        <v>0</v>
      </c>
      <c r="F187" s="970">
        <f>[3]ｸﾗﾐ!F25</f>
        <v>0</v>
      </c>
      <c r="G187" s="970">
        <f>[3]ｸﾗﾐ!G25</f>
        <v>3</v>
      </c>
      <c r="H187" s="970">
        <f>[3]ｸﾗﾐ!H25</f>
        <v>165</v>
      </c>
      <c r="I187" s="970">
        <f>[3]ｸﾗﾐ!I25</f>
        <v>394</v>
      </c>
      <c r="J187" s="970">
        <f>[3]ｸﾗﾐ!J25</f>
        <v>259</v>
      </c>
      <c r="K187" s="970">
        <f>[3]ｸﾗﾐ!K25</f>
        <v>147</v>
      </c>
      <c r="L187" s="970">
        <f>[3]ｸﾗﾐ!L25</f>
        <v>67</v>
      </c>
      <c r="M187" s="970">
        <f>[3]ｸﾗﾐ!M25</f>
        <v>40</v>
      </c>
      <c r="N187" s="970">
        <f>[3]ｸﾗﾐ!N25</f>
        <v>23</v>
      </c>
      <c r="O187" s="970">
        <f>[3]ｸﾗﾐ!O25</f>
        <v>11</v>
      </c>
      <c r="P187" s="970">
        <f>[3]ｸﾗﾐ!P25</f>
        <v>6</v>
      </c>
      <c r="Q187" s="970">
        <f>[3]ｸﾗﾐ!Q25</f>
        <v>1</v>
      </c>
      <c r="R187" s="970">
        <f>[3]ｸﾗﾐ!R25</f>
        <v>0</v>
      </c>
      <c r="S187" s="970">
        <f>[3]ｸﾗﾐ!S25</f>
        <v>0</v>
      </c>
      <c r="U187">
        <v>1116</v>
      </c>
      <c r="V187">
        <f t="shared" si="78"/>
        <v>0</v>
      </c>
    </row>
    <row r="188" spans="2:23" ht="14.4" x14ac:dyDescent="0.2">
      <c r="B188" s="889" t="s">
        <v>87</v>
      </c>
      <c r="C188" s="903">
        <f>[3]ｸﾗﾐ!C26</f>
        <v>1184</v>
      </c>
      <c r="D188" s="970">
        <f>[3]ｸﾗﾐ!D26</f>
        <v>0</v>
      </c>
      <c r="E188" s="970">
        <f>[3]ｸﾗﾐ!E26</f>
        <v>0</v>
      </c>
      <c r="F188" s="970">
        <f>[3]ｸﾗﾐ!F26</f>
        <v>0</v>
      </c>
      <c r="G188" s="970">
        <f>[3]ｸﾗﾐ!G26</f>
        <v>1</v>
      </c>
      <c r="H188" s="970">
        <f>[3]ｸﾗﾐ!H26</f>
        <v>156</v>
      </c>
      <c r="I188" s="970">
        <f>[3]ｸﾗﾐ!I26</f>
        <v>394</v>
      </c>
      <c r="J188" s="970">
        <f>[3]ｸﾗﾐ!J26</f>
        <v>286</v>
      </c>
      <c r="K188" s="970">
        <f>[3]ｸﾗﾐ!K26</f>
        <v>140</v>
      </c>
      <c r="L188" s="970">
        <f>[3]ｸﾗﾐ!L26</f>
        <v>91</v>
      </c>
      <c r="M188" s="970">
        <f>[3]ｸﾗﾐ!M26</f>
        <v>47</v>
      </c>
      <c r="N188" s="970">
        <f>[3]ｸﾗﾐ!N26</f>
        <v>31</v>
      </c>
      <c r="O188" s="970">
        <f>[3]ｸﾗﾐ!O26</f>
        <v>17</v>
      </c>
      <c r="P188" s="970">
        <f>[3]ｸﾗﾐ!P26</f>
        <v>9</v>
      </c>
      <c r="Q188" s="970">
        <f>[3]ｸﾗﾐ!Q26</f>
        <v>4</v>
      </c>
      <c r="R188" s="970">
        <f>[3]ｸﾗﾐ!R26</f>
        <v>2</v>
      </c>
      <c r="S188" s="970">
        <f>[3]ｸﾗﾐ!S26</f>
        <v>6</v>
      </c>
      <c r="U188">
        <v>1184</v>
      </c>
      <c r="V188">
        <f t="shared" si="78"/>
        <v>0</v>
      </c>
    </row>
    <row r="189" spans="2:23" ht="14.4" x14ac:dyDescent="0.2">
      <c r="B189" s="889" t="s">
        <v>88</v>
      </c>
      <c r="C189" s="903">
        <f>[3]ｸﾗﾐ!C27</f>
        <v>1191</v>
      </c>
      <c r="D189" s="970">
        <f>[3]ｸﾗﾐ!D27</f>
        <v>0</v>
      </c>
      <c r="E189" s="970">
        <f>[3]ｸﾗﾐ!E27</f>
        <v>0</v>
      </c>
      <c r="F189" s="970">
        <f>[3]ｸﾗﾐ!F27</f>
        <v>0</v>
      </c>
      <c r="G189" s="970">
        <f>[3]ｸﾗﾐ!G27</f>
        <v>6</v>
      </c>
      <c r="H189" s="970">
        <f>[3]ｸﾗﾐ!H27</f>
        <v>159</v>
      </c>
      <c r="I189" s="970">
        <f>[3]ｸﾗﾐ!I27</f>
        <v>404</v>
      </c>
      <c r="J189" s="970">
        <f>[3]ｸﾗﾐ!J27</f>
        <v>288</v>
      </c>
      <c r="K189" s="970">
        <f>[3]ｸﾗﾐ!K27</f>
        <v>147</v>
      </c>
      <c r="L189" s="970">
        <f>[3]ｸﾗﾐ!L27</f>
        <v>84</v>
      </c>
      <c r="M189" s="970">
        <f>[3]ｸﾗﾐ!M27</f>
        <v>45</v>
      </c>
      <c r="N189" s="970">
        <f>[3]ｸﾗﾐ!N27</f>
        <v>30</v>
      </c>
      <c r="O189" s="970">
        <f>[3]ｸﾗﾐ!O27</f>
        <v>17</v>
      </c>
      <c r="P189" s="970">
        <f>[3]ｸﾗﾐ!P27</f>
        <v>6</v>
      </c>
      <c r="Q189" s="970">
        <f>[3]ｸﾗﾐ!Q27</f>
        <v>2</v>
      </c>
      <c r="R189" s="970">
        <f>[3]ｸﾗﾐ!R27</f>
        <v>3</v>
      </c>
      <c r="S189" s="970">
        <f>[3]ｸﾗﾐ!S27</f>
        <v>0</v>
      </c>
      <c r="U189">
        <v>1191</v>
      </c>
      <c r="V189">
        <f t="shared" si="78"/>
        <v>0</v>
      </c>
    </row>
    <row r="190" spans="2:23" ht="14.4" x14ac:dyDescent="0.2">
      <c r="B190" s="889" t="s">
        <v>89</v>
      </c>
      <c r="C190" s="903">
        <f>[3]ｸﾗﾐ!C28</f>
        <v>1069</v>
      </c>
      <c r="D190" s="970">
        <f>[3]ｸﾗﾐ!D28</f>
        <v>0</v>
      </c>
      <c r="E190" s="970">
        <f>[3]ｸﾗﾐ!E28</f>
        <v>0</v>
      </c>
      <c r="F190" s="970">
        <f>[3]ｸﾗﾐ!F28</f>
        <v>0</v>
      </c>
      <c r="G190" s="970">
        <f>[3]ｸﾗﾐ!G28</f>
        <v>2</v>
      </c>
      <c r="H190" s="970">
        <f>[3]ｸﾗﾐ!H28</f>
        <v>129</v>
      </c>
      <c r="I190" s="970">
        <f>[3]ｸﾗﾐ!I28</f>
        <v>368</v>
      </c>
      <c r="J190" s="970">
        <f>[3]ｸﾗﾐ!J28</f>
        <v>269</v>
      </c>
      <c r="K190" s="970">
        <f>[3]ｸﾗﾐ!K28</f>
        <v>139</v>
      </c>
      <c r="L190" s="970">
        <f>[3]ｸﾗﾐ!L28</f>
        <v>76</v>
      </c>
      <c r="M190" s="970">
        <f>[3]ｸﾗﾐ!M28</f>
        <v>44</v>
      </c>
      <c r="N190" s="970">
        <f>[3]ｸﾗﾐ!N28</f>
        <v>19</v>
      </c>
      <c r="O190" s="970">
        <f>[3]ｸﾗﾐ!O28</f>
        <v>14</v>
      </c>
      <c r="P190" s="970">
        <f>[3]ｸﾗﾐ!P28</f>
        <v>4</v>
      </c>
      <c r="Q190" s="970">
        <f>[3]ｸﾗﾐ!Q28</f>
        <v>5</v>
      </c>
      <c r="R190" s="970">
        <f>[3]ｸﾗﾐ!R28</f>
        <v>0</v>
      </c>
      <c r="S190" s="970">
        <f>[3]ｸﾗﾐ!S28</f>
        <v>0</v>
      </c>
      <c r="U190">
        <v>1069</v>
      </c>
      <c r="V190">
        <f t="shared" si="78"/>
        <v>0</v>
      </c>
    </row>
    <row r="191" spans="2:23" ht="14.4" x14ac:dyDescent="0.2">
      <c r="B191" s="889" t="s">
        <v>90</v>
      </c>
      <c r="C191" s="903">
        <f>[3]ｸﾗﾐ!C29</f>
        <v>0</v>
      </c>
      <c r="D191" s="970">
        <f>[3]ｸﾗﾐ!D29</f>
        <v>0</v>
      </c>
      <c r="E191" s="970">
        <f>[3]ｸﾗﾐ!E29</f>
        <v>0</v>
      </c>
      <c r="F191" s="970">
        <f>[3]ｸﾗﾐ!F29</f>
        <v>0</v>
      </c>
      <c r="G191" s="970">
        <f>[3]ｸﾗﾐ!G29</f>
        <v>0</v>
      </c>
      <c r="H191" s="970">
        <f>[3]ｸﾗﾐ!H29</f>
        <v>0</v>
      </c>
      <c r="I191" s="970">
        <f>[3]ｸﾗﾐ!I29</f>
        <v>0</v>
      </c>
      <c r="J191" s="970">
        <f>[3]ｸﾗﾐ!J29</f>
        <v>0</v>
      </c>
      <c r="K191" s="970">
        <f>[3]ｸﾗﾐ!K29</f>
        <v>0</v>
      </c>
      <c r="L191" s="970">
        <f>[3]ｸﾗﾐ!L29</f>
        <v>0</v>
      </c>
      <c r="M191" s="970">
        <f>[3]ｸﾗﾐ!M29</f>
        <v>0</v>
      </c>
      <c r="N191" s="970">
        <f>[3]ｸﾗﾐ!N29</f>
        <v>0</v>
      </c>
      <c r="O191" s="970">
        <f>[3]ｸﾗﾐ!O29</f>
        <v>0</v>
      </c>
      <c r="P191" s="970">
        <f>[3]ｸﾗﾐ!P29</f>
        <v>0</v>
      </c>
      <c r="Q191" s="970">
        <f>[3]ｸﾗﾐ!Q29</f>
        <v>0</v>
      </c>
      <c r="R191" s="970">
        <f>[3]ｸﾗﾐ!R29</f>
        <v>0</v>
      </c>
      <c r="S191" s="970">
        <f>[3]ｸﾗﾐ!S29</f>
        <v>0</v>
      </c>
      <c r="U191">
        <v>0</v>
      </c>
      <c r="V191">
        <f t="shared" si="78"/>
        <v>0</v>
      </c>
    </row>
    <row r="192" spans="2:23" ht="14.4" x14ac:dyDescent="0.2">
      <c r="B192" s="889" t="s">
        <v>91</v>
      </c>
      <c r="C192" s="903">
        <f>[3]ｸﾗﾐ!C30</f>
        <v>0</v>
      </c>
      <c r="D192" s="970">
        <f>[3]ｸﾗﾐ!D30</f>
        <v>0</v>
      </c>
      <c r="E192" s="970">
        <f>[3]ｸﾗﾐ!E30</f>
        <v>0</v>
      </c>
      <c r="F192" s="970">
        <f>[3]ｸﾗﾐ!F30</f>
        <v>0</v>
      </c>
      <c r="G192" s="970">
        <f>[3]ｸﾗﾐ!G30</f>
        <v>0</v>
      </c>
      <c r="H192" s="970">
        <f>[3]ｸﾗﾐ!H30</f>
        <v>0</v>
      </c>
      <c r="I192" s="970">
        <f>[3]ｸﾗﾐ!I30</f>
        <v>0</v>
      </c>
      <c r="J192" s="970">
        <f>[3]ｸﾗﾐ!J30</f>
        <v>0</v>
      </c>
      <c r="K192" s="970">
        <f>[3]ｸﾗﾐ!K30</f>
        <v>0</v>
      </c>
      <c r="L192" s="970">
        <f>[3]ｸﾗﾐ!L30</f>
        <v>0</v>
      </c>
      <c r="M192" s="970">
        <f>[3]ｸﾗﾐ!M30</f>
        <v>0</v>
      </c>
      <c r="N192" s="970">
        <f>[3]ｸﾗﾐ!N30</f>
        <v>0</v>
      </c>
      <c r="O192" s="970">
        <f>[3]ｸﾗﾐ!O30</f>
        <v>0</v>
      </c>
      <c r="P192" s="970">
        <f>[3]ｸﾗﾐ!P30</f>
        <v>0</v>
      </c>
      <c r="Q192" s="970">
        <f>[3]ｸﾗﾐ!Q30</f>
        <v>0</v>
      </c>
      <c r="R192" s="970">
        <f>[3]ｸﾗﾐ!R30</f>
        <v>0</v>
      </c>
      <c r="S192" s="970">
        <f>[3]ｸﾗﾐ!S30</f>
        <v>0</v>
      </c>
      <c r="U192">
        <v>0</v>
      </c>
      <c r="V192">
        <f t="shared" si="78"/>
        <v>0</v>
      </c>
    </row>
    <row r="193" spans="2:23" ht="14.4" x14ac:dyDescent="0.2">
      <c r="B193" s="889" t="s">
        <v>92</v>
      </c>
      <c r="C193" s="903">
        <f>[3]ｸﾗﾐ!C31</f>
        <v>0</v>
      </c>
      <c r="D193" s="970">
        <f>[3]ｸﾗﾐ!D31</f>
        <v>0</v>
      </c>
      <c r="E193" s="970">
        <f>[3]ｸﾗﾐ!E31</f>
        <v>0</v>
      </c>
      <c r="F193" s="970">
        <f>[3]ｸﾗﾐ!F31</f>
        <v>0</v>
      </c>
      <c r="G193" s="970">
        <f>[3]ｸﾗﾐ!G31</f>
        <v>0</v>
      </c>
      <c r="H193" s="970">
        <f>[3]ｸﾗﾐ!H31</f>
        <v>0</v>
      </c>
      <c r="I193" s="970">
        <f>[3]ｸﾗﾐ!I31</f>
        <v>0</v>
      </c>
      <c r="J193" s="970">
        <f>[3]ｸﾗﾐ!J31</f>
        <v>0</v>
      </c>
      <c r="K193" s="970">
        <f>[3]ｸﾗﾐ!K31</f>
        <v>0</v>
      </c>
      <c r="L193" s="970">
        <f>[3]ｸﾗﾐ!L31</f>
        <v>0</v>
      </c>
      <c r="M193" s="970">
        <f>[3]ｸﾗﾐ!M31</f>
        <v>0</v>
      </c>
      <c r="N193" s="970">
        <f>[3]ｸﾗﾐ!N31</f>
        <v>0</v>
      </c>
      <c r="O193" s="970">
        <f>[3]ｸﾗﾐ!O31</f>
        <v>0</v>
      </c>
      <c r="P193" s="970">
        <f>[3]ｸﾗﾐ!P31</f>
        <v>0</v>
      </c>
      <c r="Q193" s="970">
        <f>[3]ｸﾗﾐ!Q31</f>
        <v>0</v>
      </c>
      <c r="R193" s="970">
        <f>[3]ｸﾗﾐ!R31</f>
        <v>0</v>
      </c>
      <c r="S193" s="970">
        <f>[3]ｸﾗﾐ!S31</f>
        <v>0</v>
      </c>
      <c r="U193">
        <v>0</v>
      </c>
      <c r="V193">
        <f t="shared" si="78"/>
        <v>0</v>
      </c>
    </row>
    <row r="194" spans="2:23" ht="14.4" x14ac:dyDescent="0.2">
      <c r="B194" s="889" t="s">
        <v>93</v>
      </c>
      <c r="C194" s="903">
        <f>[3]ｸﾗﾐ!C32</f>
        <v>0</v>
      </c>
      <c r="D194" s="970">
        <f>[3]ｸﾗﾐ!D32</f>
        <v>0</v>
      </c>
      <c r="E194" s="970">
        <f>[3]ｸﾗﾐ!E32</f>
        <v>0</v>
      </c>
      <c r="F194" s="970">
        <f>[3]ｸﾗﾐ!F32</f>
        <v>0</v>
      </c>
      <c r="G194" s="970">
        <f>[3]ｸﾗﾐ!G32</f>
        <v>0</v>
      </c>
      <c r="H194" s="970">
        <f>[3]ｸﾗﾐ!H32</f>
        <v>0</v>
      </c>
      <c r="I194" s="970">
        <f>[3]ｸﾗﾐ!I32</f>
        <v>0</v>
      </c>
      <c r="J194" s="970">
        <f>[3]ｸﾗﾐ!J32</f>
        <v>0</v>
      </c>
      <c r="K194" s="970">
        <f>[3]ｸﾗﾐ!K32</f>
        <v>0</v>
      </c>
      <c r="L194" s="970">
        <f>[3]ｸﾗﾐ!L32</f>
        <v>0</v>
      </c>
      <c r="M194" s="970">
        <f>[3]ｸﾗﾐ!M32</f>
        <v>0</v>
      </c>
      <c r="N194" s="970">
        <f>[3]ｸﾗﾐ!N32</f>
        <v>0</v>
      </c>
      <c r="O194" s="970">
        <f>[3]ｸﾗﾐ!O32</f>
        <v>0</v>
      </c>
      <c r="P194" s="970">
        <f>[3]ｸﾗﾐ!P32</f>
        <v>0</v>
      </c>
      <c r="Q194" s="970">
        <f>[3]ｸﾗﾐ!Q32</f>
        <v>0</v>
      </c>
      <c r="R194" s="970">
        <f>[3]ｸﾗﾐ!R32</f>
        <v>0</v>
      </c>
      <c r="S194" s="970">
        <f>[3]ｸﾗﾐ!S32</f>
        <v>0</v>
      </c>
      <c r="U194">
        <v>0</v>
      </c>
      <c r="V194">
        <f t="shared" si="78"/>
        <v>0</v>
      </c>
    </row>
    <row r="195" spans="2:23" ht="14.4" x14ac:dyDescent="0.2">
      <c r="B195" s="889" t="s">
        <v>39</v>
      </c>
      <c r="C195" s="903">
        <f>SUM(C183:C194)</f>
        <v>8910</v>
      </c>
      <c r="D195" s="903">
        <f t="shared" ref="D195:S195" si="79">SUM(D183:D194)</f>
        <v>0</v>
      </c>
      <c r="E195" s="903">
        <f t="shared" si="79"/>
        <v>0</v>
      </c>
      <c r="F195" s="903">
        <f t="shared" si="79"/>
        <v>0</v>
      </c>
      <c r="G195" s="903">
        <f t="shared" si="79"/>
        <v>28</v>
      </c>
      <c r="H195" s="903">
        <f t="shared" si="79"/>
        <v>1167</v>
      </c>
      <c r="I195" s="903">
        <f t="shared" si="79"/>
        <v>3050</v>
      </c>
      <c r="J195" s="903">
        <f t="shared" si="79"/>
        <v>2178</v>
      </c>
      <c r="K195" s="903">
        <f t="shared" si="79"/>
        <v>1123</v>
      </c>
      <c r="L195" s="903">
        <f t="shared" si="79"/>
        <v>641</v>
      </c>
      <c r="M195" s="903">
        <f t="shared" si="79"/>
        <v>336</v>
      </c>
      <c r="N195" s="903">
        <f t="shared" si="79"/>
        <v>176</v>
      </c>
      <c r="O195" s="903">
        <f t="shared" si="79"/>
        <v>116</v>
      </c>
      <c r="P195" s="903">
        <f t="shared" si="79"/>
        <v>55</v>
      </c>
      <c r="Q195" s="903">
        <f t="shared" si="79"/>
        <v>20</v>
      </c>
      <c r="R195" s="903">
        <f t="shared" si="79"/>
        <v>9</v>
      </c>
      <c r="S195" s="903">
        <f t="shared" si="79"/>
        <v>11</v>
      </c>
    </row>
    <row r="196" spans="2:23" x14ac:dyDescent="0.2">
      <c r="B196" s="789" t="s">
        <v>66</v>
      </c>
      <c r="C196" s="892">
        <f>C195/C195</f>
        <v>1</v>
      </c>
      <c r="D196" s="892">
        <f>D195/$C$195</f>
        <v>0</v>
      </c>
      <c r="E196" s="892">
        <f t="shared" ref="E196:S196" si="80">E195/$C$195</f>
        <v>0</v>
      </c>
      <c r="F196" s="892">
        <f t="shared" si="80"/>
        <v>0</v>
      </c>
      <c r="G196" s="892">
        <f t="shared" si="80"/>
        <v>3.1425364758698093E-3</v>
      </c>
      <c r="H196" s="892">
        <f t="shared" si="80"/>
        <v>0.13097643097643097</v>
      </c>
      <c r="I196" s="892">
        <f t="shared" si="80"/>
        <v>0.34231200897867564</v>
      </c>
      <c r="J196" s="892">
        <f t="shared" si="80"/>
        <v>0.24444444444444444</v>
      </c>
      <c r="K196" s="892">
        <f t="shared" si="80"/>
        <v>0.12603815937149271</v>
      </c>
      <c r="L196" s="892">
        <f t="shared" si="80"/>
        <v>7.1941638608305269E-2</v>
      </c>
      <c r="M196" s="892">
        <f t="shared" si="80"/>
        <v>3.7710437710437708E-2</v>
      </c>
      <c r="N196" s="892">
        <f t="shared" si="80"/>
        <v>1.9753086419753086E-2</v>
      </c>
      <c r="O196" s="892">
        <f t="shared" si="80"/>
        <v>1.3019079685746353E-2</v>
      </c>
      <c r="P196" s="892">
        <f t="shared" si="80"/>
        <v>6.1728395061728392E-3</v>
      </c>
      <c r="Q196" s="892">
        <f t="shared" si="80"/>
        <v>2.2446689113355782E-3</v>
      </c>
      <c r="R196" s="892">
        <f t="shared" si="80"/>
        <v>1.0101010101010101E-3</v>
      </c>
      <c r="S196" s="892">
        <f t="shared" si="80"/>
        <v>1.2345679012345679E-3</v>
      </c>
    </row>
    <row r="198" spans="2:23" ht="19.2" x14ac:dyDescent="0.2">
      <c r="B198" s="99" t="str">
        <f>B3</f>
        <v>令和8年　</v>
      </c>
      <c r="C198" t="s">
        <v>202</v>
      </c>
    </row>
    <row r="199" spans="2:23" ht="84.6" thickBot="1" x14ac:dyDescent="0.25">
      <c r="B199" s="887" t="s">
        <v>210</v>
      </c>
      <c r="C199" s="888" t="s">
        <v>67</v>
      </c>
      <c r="D199" s="872" t="str">
        <f t="shared" ref="D199:S199" si="81">D4</f>
        <v>0歳</v>
      </c>
      <c r="E199" s="872" t="str">
        <f t="shared" si="81"/>
        <v>1-4</v>
      </c>
      <c r="F199" s="872" t="str">
        <f t="shared" si="81"/>
        <v>5-9</v>
      </c>
      <c r="G199" s="872" t="str">
        <f t="shared" si="81"/>
        <v>10-14</v>
      </c>
      <c r="H199" s="872" t="str">
        <f t="shared" si="81"/>
        <v>15-19</v>
      </c>
      <c r="I199" s="872" t="str">
        <f t="shared" si="81"/>
        <v>20-24</v>
      </c>
      <c r="J199" s="872" t="str">
        <f t="shared" si="81"/>
        <v>25-29</v>
      </c>
      <c r="K199" s="872" t="str">
        <f t="shared" si="81"/>
        <v>30-34</v>
      </c>
      <c r="L199" s="872" t="str">
        <f t="shared" si="81"/>
        <v>35-39</v>
      </c>
      <c r="M199" s="872" t="str">
        <f t="shared" si="81"/>
        <v>40-44</v>
      </c>
      <c r="N199" s="872" t="str">
        <f t="shared" si="81"/>
        <v>45-49</v>
      </c>
      <c r="O199" s="873" t="str">
        <f t="shared" si="81"/>
        <v>50-54</v>
      </c>
      <c r="P199" s="873" t="str">
        <f t="shared" si="81"/>
        <v>55-59</v>
      </c>
      <c r="Q199" s="873" t="str">
        <f t="shared" si="81"/>
        <v>60-64</v>
      </c>
      <c r="R199" s="873" t="str">
        <f t="shared" si="81"/>
        <v>65-69</v>
      </c>
      <c r="S199" s="873" t="str">
        <f t="shared" si="81"/>
        <v>70-歳</v>
      </c>
    </row>
    <row r="200" spans="2:23" ht="14.4" x14ac:dyDescent="0.2">
      <c r="B200" s="889" t="s">
        <v>82</v>
      </c>
      <c r="C200" s="893">
        <f>[3]ｸﾗﾐ!C57</f>
        <v>1.1599999999999999</v>
      </c>
      <c r="D200" s="963">
        <f>[3]ｸﾗﾐ!D57</f>
        <v>0</v>
      </c>
      <c r="E200" s="963">
        <f>[3]ｸﾗﾐ!E57</f>
        <v>0</v>
      </c>
      <c r="F200" s="963">
        <f>[3]ｸﾗﾐ!F57</f>
        <v>0</v>
      </c>
      <c r="G200" s="963">
        <f>[3]ｸﾗﾐ!G57</f>
        <v>0</v>
      </c>
      <c r="H200" s="963">
        <f>[3]ｸﾗﾐ!H57</f>
        <v>0.16</v>
      </c>
      <c r="I200" s="963">
        <f>[3]ｸﾗﾐ!I57</f>
        <v>0.38</v>
      </c>
      <c r="J200" s="963">
        <f>[3]ｸﾗﾐ!J57</f>
        <v>0.28999999999999998</v>
      </c>
      <c r="K200" s="963">
        <f>[3]ｸﾗﾐ!K57</f>
        <v>0.15</v>
      </c>
      <c r="L200" s="963">
        <f>[3]ｸﾗﾐ!L57</f>
        <v>0.08</v>
      </c>
      <c r="M200" s="963">
        <f>[3]ｸﾗﾐ!M57</f>
        <v>0.06</v>
      </c>
      <c r="N200" s="963">
        <f>[3]ｸﾗﾐ!N57</f>
        <v>0.03</v>
      </c>
      <c r="O200" s="963">
        <f>[3]ｸﾗﾐ!O57</f>
        <v>0.02</v>
      </c>
      <c r="P200" s="963">
        <f>[3]ｸﾗﾐ!P57</f>
        <v>0.01</v>
      </c>
      <c r="Q200" s="963">
        <f>[3]ｸﾗﾐ!Q57</f>
        <v>0</v>
      </c>
      <c r="R200" s="963">
        <f>[3]ｸﾗﾐ!R57</f>
        <v>0</v>
      </c>
      <c r="S200" s="963">
        <f>[3]ｸﾗﾐ!S57</f>
        <v>0</v>
      </c>
      <c r="U200">
        <f t="array" ref="U200:U211">TRANSPOSE('保健所別（令和8年）'!D215:O215)</f>
        <v>1.1599999999999999</v>
      </c>
      <c r="V200" s="709"/>
      <c r="W200" s="712">
        <f>C200-U200</f>
        <v>0</v>
      </c>
    </row>
    <row r="201" spans="2:23" ht="14.4" x14ac:dyDescent="0.2">
      <c r="B201" s="889" t="s">
        <v>83</v>
      </c>
      <c r="C201" s="893">
        <f>[3]ｸﾗﾐ!C58</f>
        <v>1.06</v>
      </c>
      <c r="D201" s="963">
        <f>[3]ｸﾗﾐ!D58</f>
        <v>0</v>
      </c>
      <c r="E201" s="963">
        <f>[3]ｸﾗﾐ!E58</f>
        <v>0</v>
      </c>
      <c r="F201" s="963">
        <f>[3]ｸﾗﾐ!F58</f>
        <v>0</v>
      </c>
      <c r="G201" s="963">
        <f>[3]ｸﾗﾐ!G58</f>
        <v>0.01</v>
      </c>
      <c r="H201" s="963">
        <f>[3]ｸﾗﾐ!H58</f>
        <v>0.12</v>
      </c>
      <c r="I201" s="963">
        <f>[3]ｸﾗﾐ!I58</f>
        <v>0.36</v>
      </c>
      <c r="J201" s="963">
        <f>[3]ｸﾗﾐ!J58</f>
        <v>0.27</v>
      </c>
      <c r="K201" s="963">
        <f>[3]ｸﾗﾐ!K58</f>
        <v>0.13</v>
      </c>
      <c r="L201" s="963">
        <f>[3]ｸﾗﾐ!L58</f>
        <v>0.09</v>
      </c>
      <c r="M201" s="963">
        <f>[3]ｸﾗﾐ!M58</f>
        <v>0.04</v>
      </c>
      <c r="N201" s="963">
        <f>[3]ｸﾗﾐ!N58</f>
        <v>0.01</v>
      </c>
      <c r="O201" s="963">
        <f>[3]ｸﾗﾐ!O58</f>
        <v>0.02</v>
      </c>
      <c r="P201" s="963">
        <f>[3]ｸﾗﾐ!P58</f>
        <v>0.01</v>
      </c>
      <c r="Q201" s="963">
        <f>[3]ｸﾗﾐ!Q58</f>
        <v>0</v>
      </c>
      <c r="R201" s="963">
        <f>[3]ｸﾗﾐ!R58</f>
        <v>0</v>
      </c>
      <c r="S201" s="963">
        <f>[3]ｸﾗﾐ!S58</f>
        <v>0</v>
      </c>
      <c r="U201">
        <v>1.06</v>
      </c>
      <c r="V201" s="710"/>
      <c r="W201" s="712">
        <f t="shared" ref="W201:W211" si="82">C201-U201</f>
        <v>0</v>
      </c>
    </row>
    <row r="202" spans="2:23" ht="14.4" x14ac:dyDescent="0.2">
      <c r="B202" s="889" t="s">
        <v>84</v>
      </c>
      <c r="C202" s="893">
        <f>[3]ｸﾗﾐ!C59</f>
        <v>1.19</v>
      </c>
      <c r="D202" s="963">
        <f>[3]ｸﾗﾐ!D59</f>
        <v>0</v>
      </c>
      <c r="E202" s="963">
        <f>[3]ｸﾗﾐ!E59</f>
        <v>0</v>
      </c>
      <c r="F202" s="963">
        <f>[3]ｸﾗﾐ!F59</f>
        <v>0</v>
      </c>
      <c r="G202" s="963">
        <f>[3]ｸﾗﾐ!G59</f>
        <v>0</v>
      </c>
      <c r="H202" s="963">
        <f>[3]ｸﾗﾐ!H59</f>
        <v>0.14000000000000001</v>
      </c>
      <c r="I202" s="963">
        <f>[3]ｸﾗﾐ!I59</f>
        <v>0.43</v>
      </c>
      <c r="J202" s="963">
        <f>[3]ｸﾗﾐ!J59</f>
        <v>0.28999999999999998</v>
      </c>
      <c r="K202" s="963">
        <f>[3]ｸﾗﾐ!K59</f>
        <v>0.15</v>
      </c>
      <c r="L202" s="963">
        <f>[3]ｸﾗﾐ!L59</f>
        <v>0.09</v>
      </c>
      <c r="M202" s="963">
        <f>[3]ｸﾗﾐ!M59</f>
        <v>0.04</v>
      </c>
      <c r="N202" s="963">
        <f>[3]ｸﾗﾐ!N59</f>
        <v>0.02</v>
      </c>
      <c r="O202" s="963">
        <f>[3]ｸﾗﾐ!O59</f>
        <v>0.01</v>
      </c>
      <c r="P202" s="963">
        <f>[3]ｸﾗﾐ!P59</f>
        <v>0.01</v>
      </c>
      <c r="Q202" s="963">
        <f>[3]ｸﾗﾐ!Q59</f>
        <v>0</v>
      </c>
      <c r="R202" s="963">
        <f>[3]ｸﾗﾐ!R59</f>
        <v>0</v>
      </c>
      <c r="S202" s="963">
        <f>[3]ｸﾗﾐ!S59</f>
        <v>0</v>
      </c>
      <c r="U202">
        <v>1.19</v>
      </c>
      <c r="V202" s="710"/>
      <c r="W202" s="712">
        <f t="shared" si="82"/>
        <v>0</v>
      </c>
    </row>
    <row r="203" spans="2:23" ht="14.4" x14ac:dyDescent="0.2">
      <c r="B203" s="889" t="s">
        <v>85</v>
      </c>
      <c r="C203" s="893">
        <f>[3]ｸﾗﾐ!C60</f>
        <v>1.0900000000000001</v>
      </c>
      <c r="D203" s="963">
        <f>[3]ｸﾗﾐ!D60</f>
        <v>0</v>
      </c>
      <c r="E203" s="963">
        <f>[3]ｸﾗﾐ!E60</f>
        <v>0</v>
      </c>
      <c r="F203" s="963">
        <f>[3]ｸﾗﾐ!F60</f>
        <v>0</v>
      </c>
      <c r="G203" s="963">
        <f>[3]ｸﾗﾐ!G60</f>
        <v>0</v>
      </c>
      <c r="H203" s="963">
        <f>[3]ｸﾗﾐ!H60</f>
        <v>0.15</v>
      </c>
      <c r="I203" s="963">
        <f>[3]ｸﾗﾐ!I60</f>
        <v>0.38</v>
      </c>
      <c r="J203" s="963">
        <f>[3]ｸﾗﾐ!J60</f>
        <v>0.27</v>
      </c>
      <c r="K203" s="963">
        <f>[3]ｸﾗﾐ!K60</f>
        <v>0.14000000000000001</v>
      </c>
      <c r="L203" s="963">
        <f>[3]ｸﾗﾐ!L60</f>
        <v>7.0000000000000007E-2</v>
      </c>
      <c r="M203" s="963">
        <f>[3]ｸﾗﾐ!M60</f>
        <v>0.03</v>
      </c>
      <c r="N203" s="963">
        <f>[3]ｸﾗﾐ!N60</f>
        <v>0.02</v>
      </c>
      <c r="O203" s="963">
        <f>[3]ｸﾗﾐ!O60</f>
        <v>0.01</v>
      </c>
      <c r="P203" s="963">
        <f>[3]ｸﾗﾐ!P60</f>
        <v>0.01</v>
      </c>
      <c r="Q203" s="963">
        <f>[3]ｸﾗﾐ!Q60</f>
        <v>0</v>
      </c>
      <c r="R203" s="963">
        <f>[3]ｸﾗﾐ!R60</f>
        <v>0</v>
      </c>
      <c r="S203" s="963">
        <f>[3]ｸﾗﾐ!S60</f>
        <v>0</v>
      </c>
      <c r="U203">
        <v>1.0900000000000001</v>
      </c>
      <c r="V203" s="710"/>
      <c r="W203" s="712">
        <f t="shared" si="82"/>
        <v>0</v>
      </c>
    </row>
    <row r="204" spans="2:23" ht="14.4" x14ac:dyDescent="0.2">
      <c r="B204" s="889" t="s">
        <v>86</v>
      </c>
      <c r="C204" s="893">
        <f>[3]ｸﾗﾐ!C61</f>
        <v>1.1499999999999999</v>
      </c>
      <c r="D204" s="963">
        <f>[3]ｸﾗﾐ!D61</f>
        <v>0</v>
      </c>
      <c r="E204" s="963">
        <f>[3]ｸﾗﾐ!E61</f>
        <v>0</v>
      </c>
      <c r="F204" s="963">
        <f>[3]ｸﾗﾐ!F61</f>
        <v>0</v>
      </c>
      <c r="G204" s="963">
        <f>[3]ｸﾗﾐ!G61</f>
        <v>0</v>
      </c>
      <c r="H204" s="963">
        <f>[3]ｸﾗﾐ!H61</f>
        <v>0.17</v>
      </c>
      <c r="I204" s="963">
        <f>[3]ｸﾗﾐ!I61</f>
        <v>0.41</v>
      </c>
      <c r="J204" s="963">
        <f>[3]ｸﾗﾐ!J61</f>
        <v>0.27</v>
      </c>
      <c r="K204" s="963">
        <f>[3]ｸﾗﾐ!K61</f>
        <v>0.15</v>
      </c>
      <c r="L204" s="963">
        <f>[3]ｸﾗﾐ!L61</f>
        <v>7.0000000000000007E-2</v>
      </c>
      <c r="M204" s="963">
        <f>[3]ｸﾗﾐ!M61</f>
        <v>0.04</v>
      </c>
      <c r="N204" s="963">
        <f>[3]ｸﾗﾐ!N61</f>
        <v>0.02</v>
      </c>
      <c r="O204" s="963">
        <f>[3]ｸﾗﾐ!O61</f>
        <v>0.01</v>
      </c>
      <c r="P204" s="963">
        <f>[3]ｸﾗﾐ!P61</f>
        <v>0.01</v>
      </c>
      <c r="Q204" s="963">
        <f>[3]ｸﾗﾐ!Q61</f>
        <v>0</v>
      </c>
      <c r="R204" s="963">
        <f>[3]ｸﾗﾐ!R61</f>
        <v>0</v>
      </c>
      <c r="S204" s="963">
        <f>[3]ｸﾗﾐ!S61</f>
        <v>0</v>
      </c>
      <c r="U204">
        <v>1.1499999999999999</v>
      </c>
      <c r="V204" s="710"/>
      <c r="W204" s="712">
        <f t="shared" si="82"/>
        <v>0</v>
      </c>
    </row>
    <row r="205" spans="2:23" ht="14.4" x14ac:dyDescent="0.2">
      <c r="B205" s="889" t="s">
        <v>87</v>
      </c>
      <c r="C205" s="893">
        <f>[3]ｸﾗﾐ!C62</f>
        <v>1.22</v>
      </c>
      <c r="D205" s="963">
        <f>[3]ｸﾗﾐ!D62</f>
        <v>0</v>
      </c>
      <c r="E205" s="963">
        <f>[3]ｸﾗﾐ!E62</f>
        <v>0</v>
      </c>
      <c r="F205" s="963">
        <f>[3]ｸﾗﾐ!F62</f>
        <v>0</v>
      </c>
      <c r="G205" s="963">
        <f>[3]ｸﾗﾐ!G62</f>
        <v>0</v>
      </c>
      <c r="H205" s="963">
        <f>[3]ｸﾗﾐ!H62</f>
        <v>0.16</v>
      </c>
      <c r="I205" s="963">
        <f>[3]ｸﾗﾐ!I62</f>
        <v>0.41</v>
      </c>
      <c r="J205" s="963">
        <f>[3]ｸﾗﾐ!J62</f>
        <v>0.28999999999999998</v>
      </c>
      <c r="K205" s="963">
        <f>[3]ｸﾗﾐ!K62</f>
        <v>0.14000000000000001</v>
      </c>
      <c r="L205" s="963">
        <f>[3]ｸﾗﾐ!L62</f>
        <v>0.09</v>
      </c>
      <c r="M205" s="963">
        <f>[3]ｸﾗﾐ!M62</f>
        <v>0.05</v>
      </c>
      <c r="N205" s="963">
        <f>[3]ｸﾗﾐ!N62</f>
        <v>0.03</v>
      </c>
      <c r="O205" s="963">
        <f>[3]ｸﾗﾐ!O62</f>
        <v>0.02</v>
      </c>
      <c r="P205" s="963">
        <f>[3]ｸﾗﾐ!P62</f>
        <v>0.01</v>
      </c>
      <c r="Q205" s="963">
        <f>[3]ｸﾗﾐ!Q62</f>
        <v>0</v>
      </c>
      <c r="R205" s="963">
        <f>[3]ｸﾗﾐ!R62</f>
        <v>0</v>
      </c>
      <c r="S205" s="963">
        <f>[3]ｸﾗﾐ!S62</f>
        <v>0.01</v>
      </c>
      <c r="U205">
        <v>1.22</v>
      </c>
      <c r="V205" s="710"/>
      <c r="W205" s="712">
        <f t="shared" si="82"/>
        <v>0</v>
      </c>
    </row>
    <row r="206" spans="2:23" ht="14.4" x14ac:dyDescent="0.2">
      <c r="B206" s="889" t="s">
        <v>88</v>
      </c>
      <c r="C206" s="893">
        <f>[3]ｸﾗﾐ!C63</f>
        <v>1.22</v>
      </c>
      <c r="D206" s="963">
        <f>[3]ｸﾗﾐ!D63</f>
        <v>0</v>
      </c>
      <c r="E206" s="963">
        <f>[3]ｸﾗﾐ!E63</f>
        <v>0</v>
      </c>
      <c r="F206" s="963">
        <f>[3]ｸﾗﾐ!F63</f>
        <v>0</v>
      </c>
      <c r="G206" s="963">
        <f>[3]ｸﾗﾐ!G63</f>
        <v>0.01</v>
      </c>
      <c r="H206" s="963">
        <f>[3]ｸﾗﾐ!H63</f>
        <v>0.16</v>
      </c>
      <c r="I206" s="963">
        <f>[3]ｸﾗﾐ!I63</f>
        <v>0.41</v>
      </c>
      <c r="J206" s="963">
        <f>[3]ｸﾗﾐ!J63</f>
        <v>0.3</v>
      </c>
      <c r="K206" s="963">
        <f>[3]ｸﾗﾐ!K63</f>
        <v>0.15</v>
      </c>
      <c r="L206" s="963">
        <f>[3]ｸﾗﾐ!L63</f>
        <v>0.09</v>
      </c>
      <c r="M206" s="963">
        <f>[3]ｸﾗﾐ!M63</f>
        <v>0.05</v>
      </c>
      <c r="N206" s="963">
        <f>[3]ｸﾗﾐ!N63</f>
        <v>0.03</v>
      </c>
      <c r="O206" s="963">
        <f>[3]ｸﾗﾐ!O63</f>
        <v>0.02</v>
      </c>
      <c r="P206" s="963">
        <f>[3]ｸﾗﾐ!P63</f>
        <v>0.01</v>
      </c>
      <c r="Q206" s="963">
        <f>[3]ｸﾗﾐ!Q63</f>
        <v>0</v>
      </c>
      <c r="R206" s="963">
        <f>[3]ｸﾗﾐ!R63</f>
        <v>0</v>
      </c>
      <c r="S206" s="963">
        <f>[3]ｸﾗﾐ!S63</f>
        <v>0</v>
      </c>
      <c r="U206">
        <v>1.22</v>
      </c>
      <c r="V206" s="710"/>
      <c r="W206" s="712">
        <f t="shared" si="82"/>
        <v>0</v>
      </c>
    </row>
    <row r="207" spans="2:23" ht="14.4" x14ac:dyDescent="0.2">
      <c r="B207" s="889" t="s">
        <v>89</v>
      </c>
      <c r="C207" s="893">
        <f>[3]ｸﾗﾐ!C64</f>
        <v>1.1200000000000001</v>
      </c>
      <c r="D207" s="963">
        <f>[3]ｸﾗﾐ!D64</f>
        <v>0</v>
      </c>
      <c r="E207" s="963">
        <f>[3]ｸﾗﾐ!E64</f>
        <v>0</v>
      </c>
      <c r="F207" s="963">
        <f>[3]ｸﾗﾐ!F64</f>
        <v>0</v>
      </c>
      <c r="G207" s="963">
        <f>[3]ｸﾗﾐ!G64</f>
        <v>0</v>
      </c>
      <c r="H207" s="963">
        <f>[3]ｸﾗﾐ!H64</f>
        <v>0.14000000000000001</v>
      </c>
      <c r="I207" s="963">
        <f>[3]ｸﾗﾐ!I64</f>
        <v>0.39</v>
      </c>
      <c r="J207" s="963">
        <f>[3]ｸﾗﾐ!J64</f>
        <v>0.28000000000000003</v>
      </c>
      <c r="K207" s="963">
        <f>[3]ｸﾗﾐ!K64</f>
        <v>0.15</v>
      </c>
      <c r="L207" s="963">
        <f>[3]ｸﾗﾐ!L64</f>
        <v>0.08</v>
      </c>
      <c r="M207" s="963">
        <f>[3]ｸﾗﾐ!M64</f>
        <v>0.05</v>
      </c>
      <c r="N207" s="963">
        <f>[3]ｸﾗﾐ!N64</f>
        <v>0.02</v>
      </c>
      <c r="O207" s="963">
        <f>[3]ｸﾗﾐ!O64</f>
        <v>0.01</v>
      </c>
      <c r="P207" s="963">
        <f>[3]ｸﾗﾐ!P64</f>
        <v>0</v>
      </c>
      <c r="Q207" s="963">
        <f>[3]ｸﾗﾐ!Q64</f>
        <v>0.01</v>
      </c>
      <c r="R207" s="963">
        <f>[3]ｸﾗﾐ!R64</f>
        <v>0</v>
      </c>
      <c r="S207" s="963">
        <f>[3]ｸﾗﾐ!S64</f>
        <v>0</v>
      </c>
      <c r="U207">
        <v>1.1200000000000001</v>
      </c>
      <c r="V207" s="710"/>
      <c r="W207" s="712">
        <f t="shared" si="82"/>
        <v>0</v>
      </c>
    </row>
    <row r="208" spans="2:23" ht="14.4" x14ac:dyDescent="0.2">
      <c r="B208" s="889" t="s">
        <v>90</v>
      </c>
      <c r="C208" s="893">
        <f>[3]ｸﾗﾐ!C65</f>
        <v>0</v>
      </c>
      <c r="D208" s="963">
        <f>[3]ｸﾗﾐ!D65</f>
        <v>0</v>
      </c>
      <c r="E208" s="963">
        <f>[3]ｸﾗﾐ!E65</f>
        <v>0</v>
      </c>
      <c r="F208" s="963">
        <f>[3]ｸﾗﾐ!F65</f>
        <v>0</v>
      </c>
      <c r="G208" s="963">
        <f>[3]ｸﾗﾐ!G65</f>
        <v>0</v>
      </c>
      <c r="H208" s="963">
        <f>[3]ｸﾗﾐ!H65</f>
        <v>0</v>
      </c>
      <c r="I208" s="963">
        <f>[3]ｸﾗﾐ!I65</f>
        <v>0</v>
      </c>
      <c r="J208" s="963">
        <f>[3]ｸﾗﾐ!J65</f>
        <v>0</v>
      </c>
      <c r="K208" s="963">
        <f>[3]ｸﾗﾐ!K65</f>
        <v>0</v>
      </c>
      <c r="L208" s="963">
        <f>[3]ｸﾗﾐ!L65</f>
        <v>0</v>
      </c>
      <c r="M208" s="963">
        <f>[3]ｸﾗﾐ!M65</f>
        <v>0</v>
      </c>
      <c r="N208" s="963">
        <f>[3]ｸﾗﾐ!N65</f>
        <v>0</v>
      </c>
      <c r="O208" s="963">
        <f>[3]ｸﾗﾐ!O65</f>
        <v>0</v>
      </c>
      <c r="P208" s="963">
        <f>[3]ｸﾗﾐ!P65</f>
        <v>0</v>
      </c>
      <c r="Q208" s="963">
        <f>[3]ｸﾗﾐ!Q65</f>
        <v>0</v>
      </c>
      <c r="R208" s="963">
        <f>[3]ｸﾗﾐ!R65</f>
        <v>0</v>
      </c>
      <c r="S208" s="963">
        <f>[3]ｸﾗﾐ!S65</f>
        <v>0</v>
      </c>
      <c r="U208">
        <v>0</v>
      </c>
      <c r="V208" s="710"/>
      <c r="W208" s="712">
        <f t="shared" si="82"/>
        <v>0</v>
      </c>
    </row>
    <row r="209" spans="2:23" ht="14.4" x14ac:dyDescent="0.2">
      <c r="B209" s="889" t="s">
        <v>91</v>
      </c>
      <c r="C209" s="893">
        <f>[3]ｸﾗﾐ!C66</f>
        <v>0</v>
      </c>
      <c r="D209" s="963">
        <f>[3]ｸﾗﾐ!D66</f>
        <v>0</v>
      </c>
      <c r="E209" s="963">
        <f>[3]ｸﾗﾐ!E66</f>
        <v>0</v>
      </c>
      <c r="F209" s="963">
        <f>[3]ｸﾗﾐ!F66</f>
        <v>0</v>
      </c>
      <c r="G209" s="963">
        <f>[3]ｸﾗﾐ!G66</f>
        <v>0</v>
      </c>
      <c r="H209" s="963">
        <f>[3]ｸﾗﾐ!H66</f>
        <v>0</v>
      </c>
      <c r="I209" s="963">
        <f>[3]ｸﾗﾐ!I66</f>
        <v>0</v>
      </c>
      <c r="J209" s="963">
        <f>[3]ｸﾗﾐ!J66</f>
        <v>0</v>
      </c>
      <c r="K209" s="963">
        <f>[3]ｸﾗﾐ!K66</f>
        <v>0</v>
      </c>
      <c r="L209" s="963">
        <f>[3]ｸﾗﾐ!L66</f>
        <v>0</v>
      </c>
      <c r="M209" s="963">
        <f>[3]ｸﾗﾐ!M66</f>
        <v>0</v>
      </c>
      <c r="N209" s="963">
        <f>[3]ｸﾗﾐ!N66</f>
        <v>0</v>
      </c>
      <c r="O209" s="963">
        <f>[3]ｸﾗﾐ!O66</f>
        <v>0</v>
      </c>
      <c r="P209" s="963">
        <f>[3]ｸﾗﾐ!P66</f>
        <v>0</v>
      </c>
      <c r="Q209" s="963">
        <f>[3]ｸﾗﾐ!Q66</f>
        <v>0</v>
      </c>
      <c r="R209" s="963">
        <f>[3]ｸﾗﾐ!R66</f>
        <v>0</v>
      </c>
      <c r="S209" s="963">
        <f>[3]ｸﾗﾐ!S66</f>
        <v>0</v>
      </c>
      <c r="U209">
        <v>0</v>
      </c>
      <c r="V209" s="710"/>
      <c r="W209" s="712">
        <f t="shared" si="82"/>
        <v>0</v>
      </c>
    </row>
    <row r="210" spans="2:23" ht="14.4" x14ac:dyDescent="0.2">
      <c r="B210" s="889" t="s">
        <v>92</v>
      </c>
      <c r="C210" s="893">
        <f>[3]ｸﾗﾐ!C67</f>
        <v>0</v>
      </c>
      <c r="D210" s="963">
        <f>[3]ｸﾗﾐ!D67</f>
        <v>0</v>
      </c>
      <c r="E210" s="963">
        <f>[3]ｸﾗﾐ!E67</f>
        <v>0</v>
      </c>
      <c r="F210" s="963">
        <f>[3]ｸﾗﾐ!F67</f>
        <v>0</v>
      </c>
      <c r="G210" s="963">
        <f>[3]ｸﾗﾐ!G67</f>
        <v>0</v>
      </c>
      <c r="H210" s="963">
        <f>[3]ｸﾗﾐ!H67</f>
        <v>0</v>
      </c>
      <c r="I210" s="963">
        <f>[3]ｸﾗﾐ!I67</f>
        <v>0</v>
      </c>
      <c r="J210" s="963">
        <f>[3]ｸﾗﾐ!J67</f>
        <v>0</v>
      </c>
      <c r="K210" s="963">
        <f>[3]ｸﾗﾐ!K67</f>
        <v>0</v>
      </c>
      <c r="L210" s="963">
        <f>[3]ｸﾗﾐ!L67</f>
        <v>0</v>
      </c>
      <c r="M210" s="963">
        <f>[3]ｸﾗﾐ!M67</f>
        <v>0</v>
      </c>
      <c r="N210" s="963">
        <f>[3]ｸﾗﾐ!N67</f>
        <v>0</v>
      </c>
      <c r="O210" s="963">
        <f>[3]ｸﾗﾐ!O67</f>
        <v>0</v>
      </c>
      <c r="P210" s="963">
        <f>[3]ｸﾗﾐ!P67</f>
        <v>0</v>
      </c>
      <c r="Q210" s="963">
        <f>[3]ｸﾗﾐ!Q67</f>
        <v>0</v>
      </c>
      <c r="R210" s="963">
        <f>[3]ｸﾗﾐ!R67</f>
        <v>0</v>
      </c>
      <c r="S210" s="963">
        <f>[3]ｸﾗﾐ!S67</f>
        <v>0</v>
      </c>
      <c r="U210">
        <v>0</v>
      </c>
      <c r="V210" s="710"/>
      <c r="W210" s="712">
        <f t="shared" si="82"/>
        <v>0</v>
      </c>
    </row>
    <row r="211" spans="2:23" ht="15" thickBot="1" x14ac:dyDescent="0.25">
      <c r="B211" s="889" t="s">
        <v>93</v>
      </c>
      <c r="C211" s="893">
        <f>[3]ｸﾗﾐ!C68</f>
        <v>0</v>
      </c>
      <c r="D211" s="963">
        <f>[3]ｸﾗﾐ!D68</f>
        <v>0</v>
      </c>
      <c r="E211" s="963">
        <f>[3]ｸﾗﾐ!E68</f>
        <v>0</v>
      </c>
      <c r="F211" s="963">
        <f>[3]ｸﾗﾐ!F68</f>
        <v>0</v>
      </c>
      <c r="G211" s="963">
        <f>[3]ｸﾗﾐ!G68</f>
        <v>0</v>
      </c>
      <c r="H211" s="963">
        <f>[3]ｸﾗﾐ!H68</f>
        <v>0</v>
      </c>
      <c r="I211" s="963">
        <f>[3]ｸﾗﾐ!I68</f>
        <v>0</v>
      </c>
      <c r="J211" s="963">
        <f>[3]ｸﾗﾐ!J68</f>
        <v>0</v>
      </c>
      <c r="K211" s="963">
        <f>[3]ｸﾗﾐ!K68</f>
        <v>0</v>
      </c>
      <c r="L211" s="963">
        <f>[3]ｸﾗﾐ!L68</f>
        <v>0</v>
      </c>
      <c r="M211" s="963">
        <f>[3]ｸﾗﾐ!M68</f>
        <v>0</v>
      </c>
      <c r="N211" s="963">
        <f>[3]ｸﾗﾐ!N68</f>
        <v>0</v>
      </c>
      <c r="O211" s="963">
        <f>[3]ｸﾗﾐ!O68</f>
        <v>0</v>
      </c>
      <c r="P211" s="963">
        <f>[3]ｸﾗﾐ!P68</f>
        <v>0</v>
      </c>
      <c r="Q211" s="963">
        <f>[3]ｸﾗﾐ!Q68</f>
        <v>0</v>
      </c>
      <c r="R211" s="963">
        <f>[3]ｸﾗﾐ!R68</f>
        <v>0</v>
      </c>
      <c r="S211" s="963">
        <f>[3]ｸﾗﾐ!S68</f>
        <v>0</v>
      </c>
      <c r="U211">
        <v>0</v>
      </c>
      <c r="V211" s="711"/>
      <c r="W211" s="712">
        <f t="shared" si="82"/>
        <v>0</v>
      </c>
    </row>
    <row r="212" spans="2:23" ht="14.4" x14ac:dyDescent="0.2">
      <c r="B212" s="889" t="s">
        <v>39</v>
      </c>
      <c r="C212" s="894">
        <f>SUM(C200:C211)</f>
        <v>9.2100000000000009</v>
      </c>
      <c r="D212" s="893">
        <f>[3]ｸﾗﾐ!D69</f>
        <v>0</v>
      </c>
      <c r="E212" s="893">
        <f>[3]ｸﾗﾐ!E69</f>
        <v>0</v>
      </c>
      <c r="F212" s="893">
        <f>[3]ｸﾗﾐ!F69</f>
        <v>0</v>
      </c>
      <c r="G212" s="893">
        <f>[3]ｸﾗﾐ!G69</f>
        <v>0.02</v>
      </c>
      <c r="H212" s="893">
        <f>[3]ｸﾗﾐ!H69</f>
        <v>1.2000000000000002</v>
      </c>
      <c r="I212" s="893">
        <f>[3]ｸﾗﾐ!I69</f>
        <v>3.17</v>
      </c>
      <c r="J212" s="893">
        <f>[3]ｸﾗﾐ!J69</f>
        <v>2.2600000000000002</v>
      </c>
      <c r="K212" s="893">
        <f>[3]ｸﾗﾐ!K69</f>
        <v>1.1599999999999999</v>
      </c>
      <c r="L212" s="893">
        <f>[3]ｸﾗﾐ!L69</f>
        <v>0.65999999999999992</v>
      </c>
      <c r="M212" s="893">
        <f>[3]ｸﾗﾐ!M69</f>
        <v>0.36</v>
      </c>
      <c r="N212" s="893">
        <f>[3]ｸﾗﾐ!N69</f>
        <v>0.18</v>
      </c>
      <c r="O212" s="893">
        <f>[3]ｸﾗﾐ!O69</f>
        <v>0.12000000000000001</v>
      </c>
      <c r="P212" s="893">
        <f>[3]ｸﾗﾐ!P69</f>
        <v>7.0000000000000007E-2</v>
      </c>
      <c r="Q212" s="893">
        <f>[3]ｸﾗﾐ!Q69</f>
        <v>0.01</v>
      </c>
      <c r="R212" s="893">
        <f>[3]ｸﾗﾐ!R69</f>
        <v>0</v>
      </c>
      <c r="S212" s="893">
        <f>[3]ｸﾗﾐ!S69</f>
        <v>0.01</v>
      </c>
    </row>
    <row r="213" spans="2:23" x14ac:dyDescent="0.2">
      <c r="B213" s="789" t="s">
        <v>66</v>
      </c>
      <c r="C213" s="892">
        <f>C212/C212</f>
        <v>1</v>
      </c>
      <c r="D213" s="892">
        <f>D212/C212</f>
        <v>0</v>
      </c>
      <c r="E213" s="892">
        <f>E212/C212</f>
        <v>0</v>
      </c>
      <c r="F213" s="892">
        <f>F212/C212</f>
        <v>0</v>
      </c>
      <c r="G213" s="892">
        <f>G212/C212</f>
        <v>2.1715526601520083E-3</v>
      </c>
      <c r="H213" s="892">
        <f>H212/C212</f>
        <v>0.13029315960912052</v>
      </c>
      <c r="I213" s="892">
        <f>I212/C212</f>
        <v>0.34419109663409336</v>
      </c>
      <c r="J213" s="892">
        <f>J212/C212</f>
        <v>0.24538545059717698</v>
      </c>
      <c r="K213" s="892">
        <f>K212/C212</f>
        <v>0.12595005428881648</v>
      </c>
      <c r="L213" s="892">
        <f>L212/C212</f>
        <v>7.1661237785016277E-2</v>
      </c>
      <c r="M213" s="892">
        <f>M212/C212</f>
        <v>3.9087947882736153E-2</v>
      </c>
      <c r="N213" s="892">
        <f>N212/C212</f>
        <v>1.9543973941368076E-2</v>
      </c>
      <c r="O213" s="892">
        <f>O212/C212</f>
        <v>1.3029315960912053E-2</v>
      </c>
      <c r="P213" s="892">
        <f>P212/C212</f>
        <v>7.6004343105320303E-3</v>
      </c>
      <c r="Q213" s="892">
        <f>Q212/C212</f>
        <v>1.0857763300760042E-3</v>
      </c>
      <c r="R213" s="892">
        <f>R212/C212</f>
        <v>0</v>
      </c>
      <c r="S213" s="892">
        <f>S212/C212</f>
        <v>1.0857763300760042E-3</v>
      </c>
    </row>
  </sheetData>
  <phoneticPr fontId="3"/>
  <pageMargins left="0.39370078740157483" right="0.39370078740157483" top="0.59055118110236227" bottom="0.59055118110236227" header="0" footer="0"/>
  <pageSetup paperSize="9" scale="8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AL213"/>
  <sheetViews>
    <sheetView topLeftCell="A62" zoomScale="70" zoomScaleNormal="70" workbookViewId="0">
      <selection activeCell="V81" sqref="V81"/>
    </sheetView>
  </sheetViews>
  <sheetFormatPr defaultRowHeight="13.2" x14ac:dyDescent="0.2"/>
  <cols>
    <col min="1" max="1" width="2.44140625" customWidth="1"/>
    <col min="2" max="2" width="9.6640625" customWidth="1"/>
    <col min="3" max="3" width="8" customWidth="1"/>
    <col min="4" max="19" width="6.109375" customWidth="1"/>
    <col min="20" max="20" width="5.6640625" customWidth="1"/>
    <col min="21" max="21" width="2.44140625" customWidth="1"/>
    <col min="22" max="22" width="9.88671875" customWidth="1"/>
    <col min="23" max="23" width="6.109375" customWidth="1"/>
    <col min="24" max="24" width="6.33203125" customWidth="1"/>
    <col min="25" max="25" width="5" customWidth="1"/>
    <col min="26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8" thickBot="1" x14ac:dyDescent="0.3">
      <c r="B3" s="93" t="str">
        <f>性ｸﾗ!B3</f>
        <v>令和8年　</v>
      </c>
      <c r="C3" s="510" t="s">
        <v>179</v>
      </c>
    </row>
    <row r="4" spans="2:38" ht="63.75" customHeight="1" thickBot="1" x14ac:dyDescent="0.25">
      <c r="B4" s="511" t="s">
        <v>203</v>
      </c>
      <c r="C4" s="512" t="s">
        <v>65</v>
      </c>
      <c r="D4" s="513" t="s">
        <v>40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41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4" x14ac:dyDescent="0.2">
      <c r="B5" s="516" t="s">
        <v>82</v>
      </c>
      <c r="C5" s="517">
        <f t="shared" ref="C5:C16" si="0">SUM(D5:S5)</f>
        <v>9</v>
      </c>
      <c r="D5" s="518">
        <f>SUM(D40,D74)</f>
        <v>0</v>
      </c>
      <c r="E5" s="518">
        <f>SUM(E40,E74)</f>
        <v>0</v>
      </c>
      <c r="F5" s="518">
        <f t="shared" ref="F5:S5" si="1">SUM(F40,F74)</f>
        <v>0</v>
      </c>
      <c r="G5" s="518">
        <f t="shared" si="1"/>
        <v>0</v>
      </c>
      <c r="H5" s="518">
        <f t="shared" si="1"/>
        <v>1</v>
      </c>
      <c r="I5" s="518">
        <f t="shared" si="1"/>
        <v>2</v>
      </c>
      <c r="J5" s="518">
        <f t="shared" si="1"/>
        <v>2</v>
      </c>
      <c r="K5" s="518">
        <f t="shared" si="1"/>
        <v>2</v>
      </c>
      <c r="L5" s="518">
        <f t="shared" si="1"/>
        <v>1</v>
      </c>
      <c r="M5" s="518">
        <f t="shared" si="1"/>
        <v>0</v>
      </c>
      <c r="N5" s="518">
        <f t="shared" si="1"/>
        <v>0</v>
      </c>
      <c r="O5" s="518">
        <f t="shared" si="1"/>
        <v>1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'保健所別（令和8年）'!$D$20</f>
        <v>9</v>
      </c>
      <c r="W5">
        <f>C5-V5</f>
        <v>0</v>
      </c>
      <c r="Z5" s="516" t="s">
        <v>82</v>
      </c>
      <c r="AA5" s="517">
        <f t="shared" ref="AA5:AA16" si="2">SUM(AB5:AL5)</f>
        <v>9</v>
      </c>
      <c r="AB5" s="518">
        <f>SUM(D5:F5)</f>
        <v>0</v>
      </c>
      <c r="AC5" s="518">
        <f t="shared" ref="AC5:AH5" si="3">G5</f>
        <v>0</v>
      </c>
      <c r="AD5" s="518">
        <f t="shared" si="3"/>
        <v>1</v>
      </c>
      <c r="AE5" s="518">
        <f t="shared" si="3"/>
        <v>2</v>
      </c>
      <c r="AF5" s="518">
        <f t="shared" si="3"/>
        <v>2</v>
      </c>
      <c r="AG5" s="518">
        <f t="shared" si="3"/>
        <v>2</v>
      </c>
      <c r="AH5" s="518">
        <f t="shared" si="3"/>
        <v>1</v>
      </c>
      <c r="AI5" s="518">
        <f>SUM(M5:N5)</f>
        <v>0</v>
      </c>
      <c r="AJ5" s="518">
        <f>SUM(O5:P5)</f>
        <v>1</v>
      </c>
      <c r="AK5" s="518">
        <f>SUM(Q5:R5)</f>
        <v>0</v>
      </c>
      <c r="AL5" s="642">
        <f>S5</f>
        <v>0</v>
      </c>
    </row>
    <row r="6" spans="2:38" ht="14.4" x14ac:dyDescent="0.2">
      <c r="B6" s="520" t="s">
        <v>83</v>
      </c>
      <c r="C6" s="521">
        <f t="shared" si="0"/>
        <v>4</v>
      </c>
      <c r="D6" s="451">
        <f t="shared" ref="D6:S6" si="4">SUM(D41,D75)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0</v>
      </c>
      <c r="I6" s="451">
        <f t="shared" si="4"/>
        <v>0</v>
      </c>
      <c r="J6" s="522">
        <f t="shared" si="4"/>
        <v>0</v>
      </c>
      <c r="K6" s="522">
        <f t="shared" si="4"/>
        <v>1</v>
      </c>
      <c r="L6" s="451">
        <f t="shared" si="4"/>
        <v>1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1</v>
      </c>
      <c r="R6" s="451">
        <f t="shared" si="4"/>
        <v>0</v>
      </c>
      <c r="S6" s="95">
        <f t="shared" si="4"/>
        <v>1</v>
      </c>
      <c r="V6" s="641">
        <f>'保健所別（令和8年）'!$E$20</f>
        <v>4</v>
      </c>
      <c r="W6">
        <f t="shared" ref="W6:W16" si="5">C6-V6</f>
        <v>0</v>
      </c>
      <c r="Z6" s="520" t="s">
        <v>83</v>
      </c>
      <c r="AA6" s="521">
        <f t="shared" si="2"/>
        <v>4</v>
      </c>
      <c r="AB6" s="451">
        <f t="shared" ref="AB6:AB16" si="6">SUM(D6:F6)</f>
        <v>0</v>
      </c>
      <c r="AC6" s="451">
        <f t="shared" ref="AC6:AC16" si="7">G6</f>
        <v>0</v>
      </c>
      <c r="AD6" s="451">
        <f t="shared" ref="AD6:AD16" si="8">H6</f>
        <v>0</v>
      </c>
      <c r="AE6" s="451">
        <f t="shared" ref="AE6:AE16" si="9">I6</f>
        <v>0</v>
      </c>
      <c r="AF6" s="451">
        <f t="shared" ref="AF6:AF16" si="10">J6</f>
        <v>0</v>
      </c>
      <c r="AG6" s="522">
        <f t="shared" ref="AG6:AG16" si="11">K6</f>
        <v>1</v>
      </c>
      <c r="AH6" s="522">
        <f t="shared" ref="AH6:AH16" si="12">L6</f>
        <v>1</v>
      </c>
      <c r="AI6" s="451">
        <f t="shared" ref="AI6:AI16" si="13">SUM(M6:N6)</f>
        <v>0</v>
      </c>
      <c r="AJ6" s="451">
        <f t="shared" ref="AJ6:AJ16" si="14">SUM(O6:P6)</f>
        <v>0</v>
      </c>
      <c r="AK6" s="451">
        <f t="shared" ref="AK6:AK16" si="15">SUM(Q6:R6)</f>
        <v>1</v>
      </c>
      <c r="AL6" s="643">
        <f t="shared" ref="AL6:AL16" si="16">S6</f>
        <v>1</v>
      </c>
    </row>
    <row r="7" spans="2:38" ht="14.4" x14ac:dyDescent="0.2">
      <c r="B7" s="523" t="s">
        <v>84</v>
      </c>
      <c r="C7" s="524">
        <f t="shared" si="0"/>
        <v>2</v>
      </c>
      <c r="D7" s="525">
        <f t="shared" ref="D7:S7" si="17">SUM(D42,D76)</f>
        <v>0</v>
      </c>
      <c r="E7" s="525">
        <f t="shared" si="17"/>
        <v>0</v>
      </c>
      <c r="F7" s="525">
        <f t="shared" si="17"/>
        <v>0</v>
      </c>
      <c r="G7" s="525">
        <f t="shared" si="17"/>
        <v>0</v>
      </c>
      <c r="H7" s="525">
        <f t="shared" si="17"/>
        <v>0</v>
      </c>
      <c r="I7" s="525">
        <f t="shared" si="17"/>
        <v>0</v>
      </c>
      <c r="J7" s="525">
        <f t="shared" si="17"/>
        <v>1</v>
      </c>
      <c r="K7" s="525">
        <f t="shared" si="17"/>
        <v>0</v>
      </c>
      <c r="L7" s="525">
        <f t="shared" si="17"/>
        <v>0</v>
      </c>
      <c r="M7" s="525">
        <f t="shared" si="17"/>
        <v>0</v>
      </c>
      <c r="N7" s="525">
        <f t="shared" si="17"/>
        <v>0</v>
      </c>
      <c r="O7" s="525">
        <f t="shared" si="17"/>
        <v>0</v>
      </c>
      <c r="P7" s="525">
        <f t="shared" si="17"/>
        <v>0</v>
      </c>
      <c r="Q7" s="525">
        <f t="shared" si="17"/>
        <v>0</v>
      </c>
      <c r="R7" s="525">
        <f t="shared" si="17"/>
        <v>0</v>
      </c>
      <c r="S7" s="526">
        <f t="shared" si="17"/>
        <v>1</v>
      </c>
      <c r="V7" s="641">
        <f>'保健所別（令和8年）'!$F$20</f>
        <v>2</v>
      </c>
      <c r="W7">
        <f t="shared" si="5"/>
        <v>0</v>
      </c>
      <c r="Z7" s="523" t="s">
        <v>84</v>
      </c>
      <c r="AA7" s="524">
        <f t="shared" si="2"/>
        <v>2</v>
      </c>
      <c r="AB7" s="525">
        <f t="shared" si="6"/>
        <v>0</v>
      </c>
      <c r="AC7" s="525">
        <f t="shared" si="7"/>
        <v>0</v>
      </c>
      <c r="AD7" s="525">
        <f t="shared" si="8"/>
        <v>0</v>
      </c>
      <c r="AE7" s="525">
        <f t="shared" si="9"/>
        <v>0</v>
      </c>
      <c r="AF7" s="525">
        <f t="shared" si="10"/>
        <v>1</v>
      </c>
      <c r="AG7" s="525">
        <f t="shared" si="11"/>
        <v>0</v>
      </c>
      <c r="AH7" s="525">
        <f t="shared" si="12"/>
        <v>0</v>
      </c>
      <c r="AI7" s="525">
        <f t="shared" si="13"/>
        <v>0</v>
      </c>
      <c r="AJ7" s="525">
        <f t="shared" si="14"/>
        <v>0</v>
      </c>
      <c r="AK7" s="525">
        <f t="shared" si="15"/>
        <v>0</v>
      </c>
      <c r="AL7" s="644">
        <f t="shared" si="16"/>
        <v>1</v>
      </c>
    </row>
    <row r="8" spans="2:38" ht="14.4" x14ac:dyDescent="0.2">
      <c r="B8" s="527" t="s">
        <v>85</v>
      </c>
      <c r="C8" s="528">
        <f t="shared" si="0"/>
        <v>4</v>
      </c>
      <c r="D8" s="103">
        <f t="shared" ref="D8:S8" si="18">SUM(D43,D77)</f>
        <v>0</v>
      </c>
      <c r="E8" s="103">
        <f t="shared" si="18"/>
        <v>0</v>
      </c>
      <c r="F8" s="103">
        <f t="shared" si="18"/>
        <v>0</v>
      </c>
      <c r="G8" s="103">
        <f t="shared" si="18"/>
        <v>0</v>
      </c>
      <c r="H8" s="103">
        <f t="shared" si="18"/>
        <v>0</v>
      </c>
      <c r="I8" s="103">
        <f t="shared" si="18"/>
        <v>1</v>
      </c>
      <c r="J8" s="103">
        <f t="shared" si="18"/>
        <v>0</v>
      </c>
      <c r="K8" s="103">
        <f t="shared" si="18"/>
        <v>2</v>
      </c>
      <c r="L8" s="103">
        <f t="shared" si="18"/>
        <v>0</v>
      </c>
      <c r="M8" s="103">
        <f t="shared" si="18"/>
        <v>0</v>
      </c>
      <c r="N8" s="103">
        <f t="shared" si="18"/>
        <v>0</v>
      </c>
      <c r="O8" s="103">
        <f t="shared" si="18"/>
        <v>0</v>
      </c>
      <c r="P8" s="103">
        <f t="shared" si="18"/>
        <v>0</v>
      </c>
      <c r="Q8" s="103">
        <f t="shared" si="18"/>
        <v>0</v>
      </c>
      <c r="R8" s="103">
        <f t="shared" si="18"/>
        <v>0</v>
      </c>
      <c r="S8" s="96">
        <f t="shared" si="18"/>
        <v>1</v>
      </c>
      <c r="V8" s="641">
        <f>'保健所別（令和8年）'!$G$20</f>
        <v>4</v>
      </c>
      <c r="W8">
        <f t="shared" si="5"/>
        <v>0</v>
      </c>
      <c r="Z8" s="527" t="s">
        <v>85</v>
      </c>
      <c r="AA8" s="528">
        <f t="shared" si="2"/>
        <v>4</v>
      </c>
      <c r="AB8" s="103">
        <f t="shared" si="6"/>
        <v>0</v>
      </c>
      <c r="AC8" s="103">
        <f t="shared" si="7"/>
        <v>0</v>
      </c>
      <c r="AD8" s="103">
        <f t="shared" si="8"/>
        <v>0</v>
      </c>
      <c r="AE8" s="103">
        <f t="shared" si="9"/>
        <v>1</v>
      </c>
      <c r="AF8" s="103">
        <f t="shared" si="10"/>
        <v>0</v>
      </c>
      <c r="AG8" s="103">
        <f t="shared" si="11"/>
        <v>2</v>
      </c>
      <c r="AH8" s="103">
        <f t="shared" si="12"/>
        <v>0</v>
      </c>
      <c r="AI8" s="103">
        <f t="shared" si="13"/>
        <v>0</v>
      </c>
      <c r="AJ8" s="103">
        <f t="shared" si="14"/>
        <v>0</v>
      </c>
      <c r="AK8" s="103">
        <f t="shared" si="15"/>
        <v>0</v>
      </c>
      <c r="AL8" s="645">
        <f t="shared" si="16"/>
        <v>1</v>
      </c>
    </row>
    <row r="9" spans="2:38" ht="14.4" x14ac:dyDescent="0.2">
      <c r="B9" s="520" t="s">
        <v>86</v>
      </c>
      <c r="C9" s="529">
        <f t="shared" si="0"/>
        <v>3</v>
      </c>
      <c r="D9" s="451">
        <f t="shared" ref="D9:S9" si="19">SUM(D44,D78)</f>
        <v>0</v>
      </c>
      <c r="E9" s="451">
        <f t="shared" si="19"/>
        <v>0</v>
      </c>
      <c r="F9" s="451">
        <f t="shared" si="19"/>
        <v>0</v>
      </c>
      <c r="G9" s="451">
        <f t="shared" si="19"/>
        <v>0</v>
      </c>
      <c r="H9" s="451">
        <f t="shared" si="19"/>
        <v>0</v>
      </c>
      <c r="I9" s="451">
        <f t="shared" si="19"/>
        <v>0</v>
      </c>
      <c r="J9" s="522">
        <f>SUM(J44,J78)</f>
        <v>3</v>
      </c>
      <c r="K9" s="522">
        <f t="shared" si="19"/>
        <v>0</v>
      </c>
      <c r="L9" s="451">
        <f t="shared" si="19"/>
        <v>0</v>
      </c>
      <c r="M9" s="451">
        <f t="shared" si="19"/>
        <v>0</v>
      </c>
      <c r="N9" s="451">
        <f t="shared" si="19"/>
        <v>0</v>
      </c>
      <c r="O9" s="451">
        <f t="shared" si="19"/>
        <v>0</v>
      </c>
      <c r="P9" s="451">
        <f t="shared" si="19"/>
        <v>0</v>
      </c>
      <c r="Q9" s="451">
        <f t="shared" si="19"/>
        <v>0</v>
      </c>
      <c r="R9" s="451">
        <f t="shared" si="19"/>
        <v>0</v>
      </c>
      <c r="S9" s="95">
        <f t="shared" si="19"/>
        <v>0</v>
      </c>
      <c r="V9" s="641">
        <f>'保健所別（令和8年）'!$H$20</f>
        <v>3</v>
      </c>
      <c r="W9">
        <f t="shared" si="5"/>
        <v>0</v>
      </c>
      <c r="Z9" s="520" t="s">
        <v>86</v>
      </c>
      <c r="AA9" s="529">
        <f t="shared" si="2"/>
        <v>3</v>
      </c>
      <c r="AB9" s="451">
        <f>SUM(D9:F9)</f>
        <v>0</v>
      </c>
      <c r="AC9" s="451">
        <f t="shared" si="7"/>
        <v>0</v>
      </c>
      <c r="AD9" s="451">
        <f t="shared" si="8"/>
        <v>0</v>
      </c>
      <c r="AE9" s="451">
        <f t="shared" si="9"/>
        <v>0</v>
      </c>
      <c r="AF9" s="451">
        <f>J9</f>
        <v>3</v>
      </c>
      <c r="AG9" s="522">
        <f t="shared" si="11"/>
        <v>0</v>
      </c>
      <c r="AH9" s="522">
        <f t="shared" si="12"/>
        <v>0</v>
      </c>
      <c r="AI9" s="451">
        <f t="shared" si="13"/>
        <v>0</v>
      </c>
      <c r="AJ9" s="451">
        <f t="shared" si="14"/>
        <v>0</v>
      </c>
      <c r="AK9" s="451">
        <f t="shared" si="15"/>
        <v>0</v>
      </c>
      <c r="AL9" s="643">
        <f t="shared" si="16"/>
        <v>0</v>
      </c>
    </row>
    <row r="10" spans="2:38" ht="14.4" x14ac:dyDescent="0.2">
      <c r="B10" s="527" t="s">
        <v>87</v>
      </c>
      <c r="C10" s="530">
        <f t="shared" si="0"/>
        <v>8</v>
      </c>
      <c r="D10" s="531">
        <f t="shared" ref="D10:S10" si="20">SUM(D45,D79)</f>
        <v>0</v>
      </c>
      <c r="E10" s="531">
        <f t="shared" si="20"/>
        <v>0</v>
      </c>
      <c r="F10" s="531">
        <f t="shared" si="20"/>
        <v>0</v>
      </c>
      <c r="G10" s="531">
        <f t="shared" si="20"/>
        <v>0</v>
      </c>
      <c r="H10" s="531">
        <f t="shared" si="20"/>
        <v>0</v>
      </c>
      <c r="I10" s="531">
        <f t="shared" si="20"/>
        <v>0</v>
      </c>
      <c r="J10" s="531">
        <f t="shared" si="20"/>
        <v>1</v>
      </c>
      <c r="K10" s="531">
        <f t="shared" si="20"/>
        <v>2</v>
      </c>
      <c r="L10" s="531">
        <f t="shared" si="20"/>
        <v>0</v>
      </c>
      <c r="M10" s="531">
        <f t="shared" si="20"/>
        <v>1</v>
      </c>
      <c r="N10" s="531">
        <f t="shared" si="20"/>
        <v>3</v>
      </c>
      <c r="O10" s="103">
        <f t="shared" si="20"/>
        <v>1</v>
      </c>
      <c r="P10" s="531">
        <f t="shared" si="20"/>
        <v>0</v>
      </c>
      <c r="Q10" s="531">
        <f t="shared" si="20"/>
        <v>0</v>
      </c>
      <c r="R10" s="531">
        <f t="shared" si="20"/>
        <v>0</v>
      </c>
      <c r="S10" s="532">
        <f t="shared" si="20"/>
        <v>0</v>
      </c>
      <c r="V10" s="641">
        <f>'保健所別（令和8年）'!$I$20</f>
        <v>8</v>
      </c>
      <c r="W10">
        <f t="shared" si="5"/>
        <v>0</v>
      </c>
      <c r="Z10" s="527" t="s">
        <v>87</v>
      </c>
      <c r="AA10" s="530">
        <f t="shared" si="2"/>
        <v>8</v>
      </c>
      <c r="AB10" s="531">
        <f t="shared" si="6"/>
        <v>0</v>
      </c>
      <c r="AC10" s="531">
        <f t="shared" si="7"/>
        <v>0</v>
      </c>
      <c r="AD10" s="531">
        <f t="shared" si="8"/>
        <v>0</v>
      </c>
      <c r="AE10" s="531">
        <f t="shared" si="9"/>
        <v>0</v>
      </c>
      <c r="AF10" s="531">
        <f t="shared" si="10"/>
        <v>1</v>
      </c>
      <c r="AG10" s="531">
        <f t="shared" si="11"/>
        <v>2</v>
      </c>
      <c r="AH10" s="531">
        <f t="shared" si="12"/>
        <v>0</v>
      </c>
      <c r="AI10" s="531">
        <f t="shared" si="13"/>
        <v>4</v>
      </c>
      <c r="AJ10" s="531">
        <f t="shared" si="14"/>
        <v>1</v>
      </c>
      <c r="AK10" s="531">
        <f t="shared" si="15"/>
        <v>0</v>
      </c>
      <c r="AL10" s="645">
        <f t="shared" si="16"/>
        <v>0</v>
      </c>
    </row>
    <row r="11" spans="2:38" ht="14.4" x14ac:dyDescent="0.2">
      <c r="B11" s="520" t="s">
        <v>88</v>
      </c>
      <c r="C11" s="521">
        <f t="shared" si="0"/>
        <v>3</v>
      </c>
      <c r="D11" s="451">
        <f t="shared" ref="D11:S11" si="21">SUM(D46,D80)</f>
        <v>0</v>
      </c>
      <c r="E11" s="451">
        <f t="shared" si="21"/>
        <v>0</v>
      </c>
      <c r="F11" s="451">
        <f t="shared" si="21"/>
        <v>0</v>
      </c>
      <c r="G11" s="451">
        <f t="shared" si="21"/>
        <v>0</v>
      </c>
      <c r="H11" s="451">
        <f t="shared" si="21"/>
        <v>0</v>
      </c>
      <c r="I11" s="451">
        <f t="shared" si="21"/>
        <v>3</v>
      </c>
      <c r="J11" s="451">
        <f t="shared" si="21"/>
        <v>0</v>
      </c>
      <c r="K11" s="451">
        <f t="shared" si="21"/>
        <v>0</v>
      </c>
      <c r="L11" s="451">
        <f t="shared" si="21"/>
        <v>0</v>
      </c>
      <c r="M11" s="451">
        <f t="shared" si="21"/>
        <v>0</v>
      </c>
      <c r="N11" s="451">
        <f t="shared" si="21"/>
        <v>0</v>
      </c>
      <c r="O11" s="451">
        <f t="shared" si="21"/>
        <v>0</v>
      </c>
      <c r="P11" s="451">
        <f t="shared" si="21"/>
        <v>0</v>
      </c>
      <c r="Q11" s="451">
        <f t="shared" si="21"/>
        <v>0</v>
      </c>
      <c r="R11" s="451">
        <f t="shared" si="21"/>
        <v>0</v>
      </c>
      <c r="S11" s="95">
        <f t="shared" si="21"/>
        <v>0</v>
      </c>
      <c r="V11" s="641">
        <f>'保健所別（令和8年）'!$J$20</f>
        <v>3</v>
      </c>
      <c r="W11">
        <f t="shared" si="5"/>
        <v>0</v>
      </c>
      <c r="Z11" s="520" t="s">
        <v>88</v>
      </c>
      <c r="AA11" s="521">
        <f t="shared" si="2"/>
        <v>3</v>
      </c>
      <c r="AB11" s="451">
        <f t="shared" si="6"/>
        <v>0</v>
      </c>
      <c r="AC11" s="451">
        <f t="shared" si="7"/>
        <v>0</v>
      </c>
      <c r="AD11" s="451">
        <f t="shared" si="8"/>
        <v>0</v>
      </c>
      <c r="AE11" s="451">
        <f t="shared" si="9"/>
        <v>3</v>
      </c>
      <c r="AF11" s="451">
        <f t="shared" si="10"/>
        <v>0</v>
      </c>
      <c r="AG11" s="451">
        <f t="shared" si="11"/>
        <v>0</v>
      </c>
      <c r="AH11" s="451">
        <f t="shared" si="12"/>
        <v>0</v>
      </c>
      <c r="AI11" s="451">
        <f t="shared" si="13"/>
        <v>0</v>
      </c>
      <c r="AJ11" s="451">
        <f t="shared" si="14"/>
        <v>0</v>
      </c>
      <c r="AK11" s="451">
        <f t="shared" si="15"/>
        <v>0</v>
      </c>
      <c r="AL11" s="643">
        <f t="shared" si="16"/>
        <v>0</v>
      </c>
    </row>
    <row r="12" spans="2:38" ht="14.4" x14ac:dyDescent="0.2">
      <c r="B12" s="527" t="s">
        <v>89</v>
      </c>
      <c r="C12" s="528">
        <f t="shared" si="0"/>
        <v>6</v>
      </c>
      <c r="D12" s="103">
        <f t="shared" ref="D12:S12" si="22">SUM(D47,D81)</f>
        <v>0</v>
      </c>
      <c r="E12" s="103">
        <f t="shared" si="22"/>
        <v>0</v>
      </c>
      <c r="F12" s="103">
        <f t="shared" si="22"/>
        <v>0</v>
      </c>
      <c r="G12" s="103">
        <f t="shared" si="22"/>
        <v>0</v>
      </c>
      <c r="H12" s="103">
        <f t="shared" si="22"/>
        <v>0</v>
      </c>
      <c r="I12" s="103">
        <f t="shared" si="22"/>
        <v>1</v>
      </c>
      <c r="J12" s="103">
        <f t="shared" si="22"/>
        <v>1</v>
      </c>
      <c r="K12" s="103">
        <f t="shared" si="22"/>
        <v>1</v>
      </c>
      <c r="L12" s="103">
        <f t="shared" si="22"/>
        <v>0</v>
      </c>
      <c r="M12" s="103">
        <f t="shared" si="22"/>
        <v>0</v>
      </c>
      <c r="N12" s="103">
        <f t="shared" si="22"/>
        <v>2</v>
      </c>
      <c r="O12" s="103">
        <f t="shared" si="22"/>
        <v>1</v>
      </c>
      <c r="P12" s="103">
        <f t="shared" si="22"/>
        <v>0</v>
      </c>
      <c r="Q12" s="103">
        <f t="shared" si="22"/>
        <v>0</v>
      </c>
      <c r="R12" s="103">
        <f t="shared" si="22"/>
        <v>0</v>
      </c>
      <c r="S12" s="96">
        <f t="shared" si="22"/>
        <v>0</v>
      </c>
      <c r="V12" s="641">
        <f>'保健所別（令和8年）'!$K$20</f>
        <v>6</v>
      </c>
      <c r="W12">
        <f t="shared" si="5"/>
        <v>0</v>
      </c>
      <c r="Z12" s="527" t="s">
        <v>89</v>
      </c>
      <c r="AA12" s="528">
        <f t="shared" si="2"/>
        <v>6</v>
      </c>
      <c r="AB12" s="103">
        <f t="shared" si="6"/>
        <v>0</v>
      </c>
      <c r="AC12" s="103">
        <f t="shared" si="7"/>
        <v>0</v>
      </c>
      <c r="AD12" s="103">
        <f t="shared" si="8"/>
        <v>0</v>
      </c>
      <c r="AE12" s="103">
        <f t="shared" si="9"/>
        <v>1</v>
      </c>
      <c r="AF12" s="103">
        <f t="shared" si="10"/>
        <v>1</v>
      </c>
      <c r="AG12" s="103">
        <f t="shared" si="11"/>
        <v>1</v>
      </c>
      <c r="AH12" s="103">
        <f t="shared" si="12"/>
        <v>0</v>
      </c>
      <c r="AI12" s="103">
        <f t="shared" si="13"/>
        <v>2</v>
      </c>
      <c r="AJ12" s="103">
        <f t="shared" si="14"/>
        <v>1</v>
      </c>
      <c r="AK12" s="103">
        <f t="shared" si="15"/>
        <v>0</v>
      </c>
      <c r="AL12" s="645">
        <f t="shared" si="16"/>
        <v>0</v>
      </c>
    </row>
    <row r="13" spans="2:38" ht="14.4" x14ac:dyDescent="0.2">
      <c r="B13" s="520" t="s">
        <v>90</v>
      </c>
      <c r="C13" s="521">
        <f t="shared" si="0"/>
        <v>0</v>
      </c>
      <c r="D13" s="451">
        <f t="shared" ref="D13:S13" si="23">SUM(D48,D82)</f>
        <v>0</v>
      </c>
      <c r="E13" s="451">
        <f t="shared" si="23"/>
        <v>0</v>
      </c>
      <c r="F13" s="451">
        <f t="shared" si="23"/>
        <v>0</v>
      </c>
      <c r="G13" s="522">
        <f t="shared" si="23"/>
        <v>0</v>
      </c>
      <c r="H13" s="522">
        <f t="shared" si="23"/>
        <v>0</v>
      </c>
      <c r="I13" s="522">
        <f t="shared" si="23"/>
        <v>0</v>
      </c>
      <c r="J13" s="451">
        <f t="shared" si="23"/>
        <v>0</v>
      </c>
      <c r="K13" s="451">
        <f t="shared" si="23"/>
        <v>0</v>
      </c>
      <c r="L13" s="451">
        <f t="shared" si="23"/>
        <v>0</v>
      </c>
      <c r="M13" s="451">
        <f t="shared" si="23"/>
        <v>0</v>
      </c>
      <c r="N13" s="451">
        <f t="shared" si="23"/>
        <v>0</v>
      </c>
      <c r="O13" s="533">
        <f t="shared" si="23"/>
        <v>0</v>
      </c>
      <c r="P13" s="451">
        <f t="shared" si="23"/>
        <v>0</v>
      </c>
      <c r="Q13" s="451">
        <f t="shared" si="23"/>
        <v>0</v>
      </c>
      <c r="R13" s="451">
        <f t="shared" si="23"/>
        <v>0</v>
      </c>
      <c r="S13" s="95">
        <f t="shared" si="23"/>
        <v>0</v>
      </c>
      <c r="V13" s="641">
        <f>'保健所別（令和8年）'!$L$20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7"/>
        <v>0</v>
      </c>
      <c r="AD13" s="522">
        <f t="shared" si="8"/>
        <v>0</v>
      </c>
      <c r="AE13" s="522">
        <f t="shared" si="9"/>
        <v>0</v>
      </c>
      <c r="AF13" s="522">
        <f t="shared" si="10"/>
        <v>0</v>
      </c>
      <c r="AG13" s="451">
        <f t="shared" si="11"/>
        <v>0</v>
      </c>
      <c r="AH13" s="451">
        <f t="shared" si="12"/>
        <v>0</v>
      </c>
      <c r="AI13" s="451">
        <f t="shared" si="13"/>
        <v>0</v>
      </c>
      <c r="AJ13" s="451">
        <f t="shared" si="14"/>
        <v>0</v>
      </c>
      <c r="AK13" s="451">
        <f t="shared" si="15"/>
        <v>0</v>
      </c>
      <c r="AL13" s="646">
        <f t="shared" si="16"/>
        <v>0</v>
      </c>
    </row>
    <row r="14" spans="2:38" ht="14.4" x14ac:dyDescent="0.2">
      <c r="B14" s="527" t="s">
        <v>91</v>
      </c>
      <c r="C14" s="528">
        <f t="shared" si="0"/>
        <v>0</v>
      </c>
      <c r="D14" s="103">
        <f t="shared" ref="D14:S14" si="24">SUM(D49,D83)</f>
        <v>0</v>
      </c>
      <c r="E14" s="103">
        <f t="shared" si="24"/>
        <v>0</v>
      </c>
      <c r="F14" s="103">
        <f t="shared" si="24"/>
        <v>0</v>
      </c>
      <c r="G14" s="104">
        <f t="shared" si="24"/>
        <v>0</v>
      </c>
      <c r="H14" s="104">
        <f t="shared" si="24"/>
        <v>0</v>
      </c>
      <c r="I14" s="104">
        <f t="shared" si="24"/>
        <v>0</v>
      </c>
      <c r="J14" s="103">
        <f t="shared" si="24"/>
        <v>0</v>
      </c>
      <c r="K14" s="103">
        <f t="shared" si="24"/>
        <v>0</v>
      </c>
      <c r="L14" s="103">
        <f t="shared" si="24"/>
        <v>0</v>
      </c>
      <c r="M14" s="103">
        <f t="shared" si="24"/>
        <v>0</v>
      </c>
      <c r="N14" s="103">
        <f t="shared" si="24"/>
        <v>0</v>
      </c>
      <c r="O14" s="531">
        <f t="shared" si="24"/>
        <v>0</v>
      </c>
      <c r="P14" s="103">
        <f t="shared" si="24"/>
        <v>0</v>
      </c>
      <c r="Q14" s="103">
        <f t="shared" si="24"/>
        <v>0</v>
      </c>
      <c r="R14" s="103">
        <f t="shared" si="24"/>
        <v>0</v>
      </c>
      <c r="S14" s="96">
        <f t="shared" si="24"/>
        <v>0</v>
      </c>
      <c r="V14" s="641">
        <f>'保健所別（令和8年）'!$M$20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7"/>
        <v>0</v>
      </c>
      <c r="AD14" s="104">
        <f t="shared" si="8"/>
        <v>0</v>
      </c>
      <c r="AE14" s="104">
        <f t="shared" si="9"/>
        <v>0</v>
      </c>
      <c r="AF14" s="104">
        <f t="shared" si="10"/>
        <v>0</v>
      </c>
      <c r="AG14" s="103">
        <f t="shared" si="11"/>
        <v>0</v>
      </c>
      <c r="AH14" s="103">
        <f t="shared" si="12"/>
        <v>0</v>
      </c>
      <c r="AI14" s="103">
        <f t="shared" si="13"/>
        <v>0</v>
      </c>
      <c r="AJ14" s="103">
        <f t="shared" si="14"/>
        <v>0</v>
      </c>
      <c r="AK14" s="103">
        <f t="shared" si="15"/>
        <v>0</v>
      </c>
      <c r="AL14" s="647">
        <f t="shared" si="16"/>
        <v>0</v>
      </c>
    </row>
    <row r="15" spans="2:38" ht="14.4" x14ac:dyDescent="0.2">
      <c r="B15" s="520" t="s">
        <v>92</v>
      </c>
      <c r="C15" s="521">
        <f t="shared" si="0"/>
        <v>0</v>
      </c>
      <c r="D15" s="451">
        <f t="shared" ref="D15:S15" si="25">SUM(D50,D84)</f>
        <v>0</v>
      </c>
      <c r="E15" s="451">
        <f t="shared" si="25"/>
        <v>0</v>
      </c>
      <c r="F15" s="451">
        <f t="shared" si="25"/>
        <v>0</v>
      </c>
      <c r="G15" s="451">
        <f t="shared" si="25"/>
        <v>0</v>
      </c>
      <c r="H15" s="451">
        <f t="shared" si="25"/>
        <v>0</v>
      </c>
      <c r="I15" s="451">
        <f t="shared" si="25"/>
        <v>0</v>
      </c>
      <c r="J15" s="451">
        <f t="shared" si="25"/>
        <v>0</v>
      </c>
      <c r="K15" s="451">
        <f t="shared" si="25"/>
        <v>0</v>
      </c>
      <c r="L15" s="451">
        <f t="shared" si="25"/>
        <v>0</v>
      </c>
      <c r="M15" s="451">
        <f t="shared" si="25"/>
        <v>0</v>
      </c>
      <c r="N15" s="451">
        <f t="shared" si="25"/>
        <v>0</v>
      </c>
      <c r="O15" s="451">
        <f t="shared" si="25"/>
        <v>0</v>
      </c>
      <c r="P15" s="451">
        <f t="shared" si="25"/>
        <v>0</v>
      </c>
      <c r="Q15" s="451">
        <f t="shared" si="25"/>
        <v>0</v>
      </c>
      <c r="R15" s="451">
        <f t="shared" si="25"/>
        <v>0</v>
      </c>
      <c r="S15" s="95">
        <f t="shared" si="25"/>
        <v>0</v>
      </c>
      <c r="V15" s="641">
        <f>'保健所別（令和8年）'!$N$20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7"/>
        <v>0</v>
      </c>
      <c r="AD15" s="451">
        <f t="shared" si="8"/>
        <v>0</v>
      </c>
      <c r="AE15" s="451">
        <f t="shared" si="9"/>
        <v>0</v>
      </c>
      <c r="AF15" s="451">
        <f t="shared" si="10"/>
        <v>0</v>
      </c>
      <c r="AG15" s="451">
        <f t="shared" si="11"/>
        <v>0</v>
      </c>
      <c r="AH15" s="451">
        <f t="shared" si="12"/>
        <v>0</v>
      </c>
      <c r="AI15" s="451">
        <f t="shared" si="13"/>
        <v>0</v>
      </c>
      <c r="AJ15" s="451">
        <f t="shared" si="14"/>
        <v>0</v>
      </c>
      <c r="AK15" s="451">
        <f t="shared" si="15"/>
        <v>0</v>
      </c>
      <c r="AL15" s="643">
        <f t="shared" si="16"/>
        <v>0</v>
      </c>
    </row>
    <row r="16" spans="2:38" ht="15" thickBot="1" x14ac:dyDescent="0.25">
      <c r="B16" s="527" t="s">
        <v>93</v>
      </c>
      <c r="C16" s="528">
        <f t="shared" si="0"/>
        <v>0</v>
      </c>
      <c r="D16" s="103">
        <f t="shared" ref="D16:S16" si="26">SUM(D51,D85)</f>
        <v>0</v>
      </c>
      <c r="E16" s="103">
        <f t="shared" si="26"/>
        <v>0</v>
      </c>
      <c r="F16" s="103">
        <f t="shared" si="26"/>
        <v>0</v>
      </c>
      <c r="G16" s="103">
        <f t="shared" si="26"/>
        <v>0</v>
      </c>
      <c r="H16" s="103">
        <f t="shared" si="26"/>
        <v>0</v>
      </c>
      <c r="I16" s="103">
        <f t="shared" si="26"/>
        <v>0</v>
      </c>
      <c r="J16" s="103">
        <f t="shared" si="26"/>
        <v>0</v>
      </c>
      <c r="K16" s="103">
        <f t="shared" si="26"/>
        <v>0</v>
      </c>
      <c r="L16" s="103">
        <f t="shared" si="26"/>
        <v>0</v>
      </c>
      <c r="M16" s="103">
        <f t="shared" si="26"/>
        <v>0</v>
      </c>
      <c r="N16" s="103">
        <f t="shared" si="26"/>
        <v>0</v>
      </c>
      <c r="O16" s="103">
        <f t="shared" si="26"/>
        <v>0</v>
      </c>
      <c r="P16" s="103">
        <f t="shared" si="26"/>
        <v>0</v>
      </c>
      <c r="Q16" s="103">
        <f t="shared" si="26"/>
        <v>0</v>
      </c>
      <c r="R16" s="103">
        <f t="shared" si="26"/>
        <v>0</v>
      </c>
      <c r="S16" s="96">
        <f t="shared" si="26"/>
        <v>0</v>
      </c>
      <c r="V16" s="641">
        <f>'保健所別（令和8年）'!$O$20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7"/>
        <v>0</v>
      </c>
      <c r="AD16" s="103">
        <f t="shared" si="8"/>
        <v>0</v>
      </c>
      <c r="AE16" s="103">
        <f t="shared" si="9"/>
        <v>0</v>
      </c>
      <c r="AF16" s="103">
        <f t="shared" si="10"/>
        <v>0</v>
      </c>
      <c r="AG16" s="103">
        <f t="shared" si="11"/>
        <v>0</v>
      </c>
      <c r="AH16" s="103">
        <f t="shared" si="12"/>
        <v>0</v>
      </c>
      <c r="AI16" s="103">
        <f t="shared" si="13"/>
        <v>0</v>
      </c>
      <c r="AJ16" s="103">
        <f t="shared" si="14"/>
        <v>0</v>
      </c>
      <c r="AK16" s="103">
        <f t="shared" si="15"/>
        <v>0</v>
      </c>
      <c r="AL16" s="645">
        <f t="shared" si="16"/>
        <v>0</v>
      </c>
    </row>
    <row r="17" spans="2:38" ht="15" thickBot="1" x14ac:dyDescent="0.25">
      <c r="B17" s="94" t="s">
        <v>39</v>
      </c>
      <c r="C17" s="534">
        <f t="shared" ref="C17:S17" si="27">SUM(C5:C16)</f>
        <v>39</v>
      </c>
      <c r="D17" s="535">
        <f t="shared" si="27"/>
        <v>0</v>
      </c>
      <c r="E17" s="535">
        <f t="shared" si="27"/>
        <v>0</v>
      </c>
      <c r="F17" s="535">
        <f t="shared" si="27"/>
        <v>0</v>
      </c>
      <c r="G17" s="535">
        <f t="shared" si="27"/>
        <v>0</v>
      </c>
      <c r="H17" s="535">
        <f t="shared" si="27"/>
        <v>1</v>
      </c>
      <c r="I17" s="535">
        <f t="shared" si="27"/>
        <v>7</v>
      </c>
      <c r="J17" s="535">
        <f t="shared" si="27"/>
        <v>8</v>
      </c>
      <c r="K17" s="535">
        <f t="shared" si="27"/>
        <v>8</v>
      </c>
      <c r="L17" s="535">
        <f t="shared" si="27"/>
        <v>2</v>
      </c>
      <c r="M17" s="535">
        <f t="shared" si="27"/>
        <v>1</v>
      </c>
      <c r="N17" s="535">
        <f t="shared" si="27"/>
        <v>5</v>
      </c>
      <c r="O17" s="535">
        <f t="shared" si="27"/>
        <v>3</v>
      </c>
      <c r="P17" s="535">
        <f t="shared" si="27"/>
        <v>0</v>
      </c>
      <c r="Q17" s="535">
        <f t="shared" si="27"/>
        <v>1</v>
      </c>
      <c r="R17" s="535">
        <f t="shared" si="27"/>
        <v>0</v>
      </c>
      <c r="S17" s="536">
        <f t="shared" si="27"/>
        <v>3</v>
      </c>
      <c r="V17" s="641"/>
      <c r="Z17" s="94" t="s">
        <v>39</v>
      </c>
      <c r="AA17" s="534">
        <f t="shared" ref="AA17:AL17" si="28">SUM(AA5:AA16)</f>
        <v>39</v>
      </c>
      <c r="AB17" s="535">
        <f t="shared" si="28"/>
        <v>0</v>
      </c>
      <c r="AC17" s="535">
        <f t="shared" si="28"/>
        <v>0</v>
      </c>
      <c r="AD17" s="535">
        <f t="shared" si="28"/>
        <v>1</v>
      </c>
      <c r="AE17" s="535">
        <f t="shared" si="28"/>
        <v>7</v>
      </c>
      <c r="AF17" s="535">
        <f t="shared" si="28"/>
        <v>8</v>
      </c>
      <c r="AG17" s="535">
        <f t="shared" si="28"/>
        <v>8</v>
      </c>
      <c r="AH17" s="535">
        <f t="shared" si="28"/>
        <v>2</v>
      </c>
      <c r="AI17" s="535">
        <f t="shared" si="28"/>
        <v>6</v>
      </c>
      <c r="AJ17" s="535">
        <f t="shared" si="28"/>
        <v>3</v>
      </c>
      <c r="AK17" s="535">
        <f t="shared" si="28"/>
        <v>1</v>
      </c>
      <c r="AL17" s="648">
        <f t="shared" si="28"/>
        <v>3</v>
      </c>
    </row>
    <row r="18" spans="2:38" ht="13.8" thickBot="1" x14ac:dyDescent="0.25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2.564102564102564E-2</v>
      </c>
      <c r="I18" s="582">
        <f>I17/C17</f>
        <v>0.17948717948717949</v>
      </c>
      <c r="J18" s="582">
        <f>J17/C17</f>
        <v>0.20512820512820512</v>
      </c>
      <c r="K18" s="582">
        <f>K17/C17</f>
        <v>0.20512820512820512</v>
      </c>
      <c r="L18" s="582">
        <f>L17/C17</f>
        <v>5.128205128205128E-2</v>
      </c>
      <c r="M18" s="582">
        <f>M17/C17</f>
        <v>2.564102564102564E-2</v>
      </c>
      <c r="N18" s="582">
        <f>N17/C17</f>
        <v>0.12820512820512819</v>
      </c>
      <c r="O18" s="582">
        <f>O17/C17</f>
        <v>7.6923076923076927E-2</v>
      </c>
      <c r="P18" s="582">
        <f>P17/C17</f>
        <v>0</v>
      </c>
      <c r="Q18" s="582">
        <f>Q17/C17</f>
        <v>2.564102564102564E-2</v>
      </c>
      <c r="R18" s="582">
        <f>R17/C17</f>
        <v>0</v>
      </c>
      <c r="S18" s="583">
        <f>S17/C17</f>
        <v>7.6923076923076927E-2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2.564102564102564E-2</v>
      </c>
      <c r="AE18" s="582">
        <f>AE17/AA17</f>
        <v>0.17948717948717949</v>
      </c>
      <c r="AF18" s="582">
        <f>AF17/AA17</f>
        <v>0.20512820512820512</v>
      </c>
      <c r="AG18" s="582">
        <f>AG17/AA17</f>
        <v>0.20512820512820512</v>
      </c>
      <c r="AH18" s="582">
        <f>AH17/AA17</f>
        <v>5.128205128205128E-2</v>
      </c>
      <c r="AI18" s="582">
        <f>AI17/AA17</f>
        <v>0.15384615384615385</v>
      </c>
      <c r="AJ18" s="582">
        <f>AJ17/AA17</f>
        <v>7.6923076923076927E-2</v>
      </c>
      <c r="AK18" s="582">
        <f>AK17/AA17</f>
        <v>2.564102564102564E-2</v>
      </c>
      <c r="AL18" s="650">
        <f>AL17/AA17</f>
        <v>7.6923076923076927E-2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2" x14ac:dyDescent="0.25">
      <c r="B20" s="93" t="str">
        <f>B3</f>
        <v>令和8年　</v>
      </c>
      <c r="C20" s="510" t="s">
        <v>180</v>
      </c>
    </row>
    <row r="21" spans="2:38" ht="63.75" customHeight="1" x14ac:dyDescent="0.2">
      <c r="B21" s="880" t="s">
        <v>204</v>
      </c>
      <c r="C21" s="881" t="s">
        <v>67</v>
      </c>
      <c r="D21" s="872" t="str">
        <f t="shared" ref="D21:S21" si="29">D4</f>
        <v>0歳</v>
      </c>
      <c r="E21" s="872" t="str">
        <f t="shared" si="29"/>
        <v>1-4</v>
      </c>
      <c r="F21" s="872" t="str">
        <f t="shared" si="29"/>
        <v>5-9</v>
      </c>
      <c r="G21" s="872" t="str">
        <f t="shared" si="29"/>
        <v>10-14</v>
      </c>
      <c r="H21" s="872" t="str">
        <f t="shared" si="29"/>
        <v>15-19</v>
      </c>
      <c r="I21" s="872" t="str">
        <f t="shared" si="29"/>
        <v>20-24</v>
      </c>
      <c r="J21" s="872" t="str">
        <f t="shared" si="29"/>
        <v>25-29</v>
      </c>
      <c r="K21" s="872" t="str">
        <f t="shared" si="29"/>
        <v>30-34</v>
      </c>
      <c r="L21" s="872" t="str">
        <f t="shared" si="29"/>
        <v>35-39</v>
      </c>
      <c r="M21" s="872" t="str">
        <f t="shared" si="29"/>
        <v>40-44</v>
      </c>
      <c r="N21" s="872" t="str">
        <f t="shared" si="29"/>
        <v>45-49</v>
      </c>
      <c r="O21" s="873" t="str">
        <f t="shared" si="29"/>
        <v>50-54</v>
      </c>
      <c r="P21" s="873" t="str">
        <f t="shared" si="29"/>
        <v>55-59</v>
      </c>
      <c r="Q21" s="873" t="str">
        <f t="shared" si="29"/>
        <v>60-64</v>
      </c>
      <c r="R21" s="873" t="str">
        <f t="shared" si="29"/>
        <v>65-69</v>
      </c>
      <c r="S21" s="873" t="str">
        <f t="shared" si="29"/>
        <v>70-歳</v>
      </c>
    </row>
    <row r="22" spans="2:38" ht="14.4" x14ac:dyDescent="0.2">
      <c r="B22" s="882" t="s">
        <v>82</v>
      </c>
      <c r="C22" s="764">
        <f>[2]ﾍﾙ!C75</f>
        <v>0.75</v>
      </c>
      <c r="D22" s="764">
        <f>[2]ﾍﾙ!D75</f>
        <v>0</v>
      </c>
      <c r="E22" s="764">
        <f>[2]ﾍﾙ!E75</f>
        <v>0</v>
      </c>
      <c r="F22" s="764">
        <f>[2]ﾍﾙ!F75</f>
        <v>0</v>
      </c>
      <c r="G22" s="764">
        <f>[2]ﾍﾙ!G75</f>
        <v>0</v>
      </c>
      <c r="H22" s="764">
        <f>[2]ﾍﾙ!H75</f>
        <v>0.08</v>
      </c>
      <c r="I22" s="764">
        <f>[2]ﾍﾙ!I75</f>
        <v>0.17</v>
      </c>
      <c r="J22" s="764">
        <f>[2]ﾍﾙ!J75</f>
        <v>0.17</v>
      </c>
      <c r="K22" s="764">
        <f>[2]ﾍﾙ!K75</f>
        <v>0.17</v>
      </c>
      <c r="L22" s="764">
        <f>[2]ﾍﾙ!L75</f>
        <v>0.08</v>
      </c>
      <c r="M22" s="764">
        <f>[2]ﾍﾙ!M75</f>
        <v>0</v>
      </c>
      <c r="N22" s="764">
        <f>[2]ﾍﾙ!N75</f>
        <v>0</v>
      </c>
      <c r="O22" s="764">
        <f>[2]ﾍﾙ!O75</f>
        <v>0.08</v>
      </c>
      <c r="P22" s="764">
        <f>[2]ﾍﾙ!P75</f>
        <v>0</v>
      </c>
      <c r="Q22" s="764">
        <f>[2]ﾍﾙ!Q75</f>
        <v>0</v>
      </c>
      <c r="R22" s="764">
        <f>[2]ﾍﾙ!R75</f>
        <v>0</v>
      </c>
      <c r="S22" s="764">
        <f>[2]ﾍﾙ!S75</f>
        <v>0</v>
      </c>
    </row>
    <row r="23" spans="2:38" ht="14.4" x14ac:dyDescent="0.2">
      <c r="B23" s="882" t="s">
        <v>83</v>
      </c>
      <c r="C23" s="764">
        <f>[2]ﾍﾙ!C76</f>
        <v>0.33</v>
      </c>
      <c r="D23" s="764">
        <f>[2]ﾍﾙ!D76</f>
        <v>0</v>
      </c>
      <c r="E23" s="764">
        <f>[2]ﾍﾙ!E76</f>
        <v>0</v>
      </c>
      <c r="F23" s="764">
        <f>[2]ﾍﾙ!F76</f>
        <v>0</v>
      </c>
      <c r="G23" s="764">
        <f>[2]ﾍﾙ!G76</f>
        <v>0</v>
      </c>
      <c r="H23" s="764">
        <f>[2]ﾍﾙ!H76</f>
        <v>0</v>
      </c>
      <c r="I23" s="764">
        <f>[2]ﾍﾙ!I76</f>
        <v>0</v>
      </c>
      <c r="J23" s="764">
        <f>[2]ﾍﾙ!J76</f>
        <v>0</v>
      </c>
      <c r="K23" s="764">
        <f>[2]ﾍﾙ!K76</f>
        <v>0.08</v>
      </c>
      <c r="L23" s="764">
        <f>[2]ﾍﾙ!L76</f>
        <v>0.08</v>
      </c>
      <c r="M23" s="764">
        <f>[2]ﾍﾙ!M76</f>
        <v>0</v>
      </c>
      <c r="N23" s="764">
        <f>[2]ﾍﾙ!N76</f>
        <v>0</v>
      </c>
      <c r="O23" s="764">
        <f>[2]ﾍﾙ!O76</f>
        <v>0</v>
      </c>
      <c r="P23" s="764">
        <f>[2]ﾍﾙ!P76</f>
        <v>0</v>
      </c>
      <c r="Q23" s="764">
        <f>[2]ﾍﾙ!Q76</f>
        <v>0.08</v>
      </c>
      <c r="R23" s="764">
        <f>[2]ﾍﾙ!R76</f>
        <v>0</v>
      </c>
      <c r="S23" s="764">
        <f>[2]ﾍﾙ!S76</f>
        <v>0.08</v>
      </c>
    </row>
    <row r="24" spans="2:38" ht="14.4" x14ac:dyDescent="0.2">
      <c r="B24" s="882" t="s">
        <v>84</v>
      </c>
      <c r="C24" s="764">
        <f>[2]ﾍﾙ!C77</f>
        <v>0.17</v>
      </c>
      <c r="D24" s="764">
        <f>[2]ﾍﾙ!D77</f>
        <v>0</v>
      </c>
      <c r="E24" s="764">
        <f>[2]ﾍﾙ!E77</f>
        <v>0</v>
      </c>
      <c r="F24" s="764">
        <f>[2]ﾍﾙ!F77</f>
        <v>0</v>
      </c>
      <c r="G24" s="764">
        <f>[2]ﾍﾙ!G77</f>
        <v>0</v>
      </c>
      <c r="H24" s="764">
        <f>[2]ﾍﾙ!H77</f>
        <v>0</v>
      </c>
      <c r="I24" s="764">
        <f>[2]ﾍﾙ!I77</f>
        <v>0</v>
      </c>
      <c r="J24" s="764">
        <f>[2]ﾍﾙ!J77</f>
        <v>0.08</v>
      </c>
      <c r="K24" s="764">
        <f>[2]ﾍﾙ!K77</f>
        <v>0</v>
      </c>
      <c r="L24" s="764">
        <f>[2]ﾍﾙ!L77</f>
        <v>0</v>
      </c>
      <c r="M24" s="764">
        <f>[2]ﾍﾙ!M77</f>
        <v>0</v>
      </c>
      <c r="N24" s="764">
        <f>[2]ﾍﾙ!N77</f>
        <v>0</v>
      </c>
      <c r="O24" s="764">
        <f>[2]ﾍﾙ!O77</f>
        <v>0</v>
      </c>
      <c r="P24" s="764">
        <f>[2]ﾍﾙ!P77</f>
        <v>0</v>
      </c>
      <c r="Q24" s="764">
        <f>[2]ﾍﾙ!Q77</f>
        <v>0</v>
      </c>
      <c r="R24" s="764">
        <f>[2]ﾍﾙ!R77</f>
        <v>0</v>
      </c>
      <c r="S24" s="764">
        <f>[2]ﾍﾙ!S77</f>
        <v>0.08</v>
      </c>
    </row>
    <row r="25" spans="2:38" ht="14.4" x14ac:dyDescent="0.2">
      <c r="B25" s="882" t="s">
        <v>85</v>
      </c>
      <c r="C25" s="764">
        <f>[2]ﾍﾙ!C78</f>
        <v>0.33</v>
      </c>
      <c r="D25" s="764">
        <f>[2]ﾍﾙ!D78</f>
        <v>0</v>
      </c>
      <c r="E25" s="764">
        <f>[2]ﾍﾙ!E78</f>
        <v>0</v>
      </c>
      <c r="F25" s="764">
        <f>[2]ﾍﾙ!F78</f>
        <v>0</v>
      </c>
      <c r="G25" s="764">
        <f>[2]ﾍﾙ!G78</f>
        <v>0</v>
      </c>
      <c r="H25" s="764">
        <f>[2]ﾍﾙ!H78</f>
        <v>0</v>
      </c>
      <c r="I25" s="764">
        <f>[2]ﾍﾙ!I78</f>
        <v>0.08</v>
      </c>
      <c r="J25" s="764">
        <f>[2]ﾍﾙ!J78</f>
        <v>0</v>
      </c>
      <c r="K25" s="764">
        <f>[2]ﾍﾙ!K78</f>
        <v>0.17</v>
      </c>
      <c r="L25" s="764">
        <f>[2]ﾍﾙ!L78</f>
        <v>0</v>
      </c>
      <c r="M25" s="764">
        <f>[2]ﾍﾙ!M78</f>
        <v>0</v>
      </c>
      <c r="N25" s="764">
        <f>[2]ﾍﾙ!N78</f>
        <v>0</v>
      </c>
      <c r="O25" s="764">
        <f>[2]ﾍﾙ!O78</f>
        <v>0</v>
      </c>
      <c r="P25" s="764">
        <f>[2]ﾍﾙ!P78</f>
        <v>0</v>
      </c>
      <c r="Q25" s="764">
        <f>[2]ﾍﾙ!Q78</f>
        <v>0</v>
      </c>
      <c r="R25" s="764">
        <f>[2]ﾍﾙ!R78</f>
        <v>0</v>
      </c>
      <c r="S25" s="764">
        <f>[2]ﾍﾙ!S78</f>
        <v>0.08</v>
      </c>
    </row>
    <row r="26" spans="2:38" ht="14.4" x14ac:dyDescent="0.2">
      <c r="B26" s="882" t="s">
        <v>86</v>
      </c>
      <c r="C26" s="764">
        <f>[2]ﾍﾙ!C79</f>
        <v>0.25</v>
      </c>
      <c r="D26" s="764">
        <f>[2]ﾍﾙ!D79</f>
        <v>0</v>
      </c>
      <c r="E26" s="764">
        <f>[2]ﾍﾙ!E79</f>
        <v>0</v>
      </c>
      <c r="F26" s="764">
        <f>[2]ﾍﾙ!F79</f>
        <v>0</v>
      </c>
      <c r="G26" s="764">
        <f>[2]ﾍﾙ!G79</f>
        <v>0</v>
      </c>
      <c r="H26" s="764">
        <f>[2]ﾍﾙ!H79</f>
        <v>0</v>
      </c>
      <c r="I26" s="764">
        <f>[2]ﾍﾙ!I79</f>
        <v>0</v>
      </c>
      <c r="J26" s="764">
        <f>[2]ﾍﾙ!J79</f>
        <v>0.25</v>
      </c>
      <c r="K26" s="764">
        <f>[2]ﾍﾙ!K79</f>
        <v>0</v>
      </c>
      <c r="L26" s="764">
        <f>[2]ﾍﾙ!L79</f>
        <v>0</v>
      </c>
      <c r="M26" s="764">
        <f>[2]ﾍﾙ!M79</f>
        <v>0</v>
      </c>
      <c r="N26" s="764">
        <f>[2]ﾍﾙ!N79</f>
        <v>0</v>
      </c>
      <c r="O26" s="764">
        <f>[2]ﾍﾙ!O79</f>
        <v>0</v>
      </c>
      <c r="P26" s="764">
        <f>[2]ﾍﾙ!P79</f>
        <v>0</v>
      </c>
      <c r="Q26" s="764">
        <f>[2]ﾍﾙ!Q79</f>
        <v>0</v>
      </c>
      <c r="R26" s="764">
        <f>[2]ﾍﾙ!R79</f>
        <v>0</v>
      </c>
      <c r="S26" s="764">
        <f>[2]ﾍﾙ!S79</f>
        <v>0</v>
      </c>
    </row>
    <row r="27" spans="2:38" ht="14.4" x14ac:dyDescent="0.2">
      <c r="B27" s="882" t="s">
        <v>87</v>
      </c>
      <c r="C27" s="764">
        <f>[2]ﾍﾙ!C80</f>
        <v>0.67</v>
      </c>
      <c r="D27" s="764">
        <f>[2]ﾍﾙ!D80</f>
        <v>0</v>
      </c>
      <c r="E27" s="764">
        <f>[2]ﾍﾙ!E80</f>
        <v>0</v>
      </c>
      <c r="F27" s="764">
        <f>[2]ﾍﾙ!F80</f>
        <v>0</v>
      </c>
      <c r="G27" s="764">
        <f>[2]ﾍﾙ!G80</f>
        <v>0</v>
      </c>
      <c r="H27" s="764">
        <f>[2]ﾍﾙ!H80</f>
        <v>0</v>
      </c>
      <c r="I27" s="764">
        <f>[2]ﾍﾙ!I80</f>
        <v>0</v>
      </c>
      <c r="J27" s="764">
        <f>[2]ﾍﾙ!J80</f>
        <v>0.08</v>
      </c>
      <c r="K27" s="764">
        <f>[2]ﾍﾙ!K80</f>
        <v>0.17</v>
      </c>
      <c r="L27" s="764">
        <f>[2]ﾍﾙ!L80</f>
        <v>0</v>
      </c>
      <c r="M27" s="764">
        <f>[2]ﾍﾙ!M80</f>
        <v>0.08</v>
      </c>
      <c r="N27" s="764">
        <f>[2]ﾍﾙ!N80</f>
        <v>0.25</v>
      </c>
      <c r="O27" s="764">
        <f>[2]ﾍﾙ!O80</f>
        <v>0.08</v>
      </c>
      <c r="P27" s="764">
        <f>[2]ﾍﾙ!P80</f>
        <v>0</v>
      </c>
      <c r="Q27" s="764">
        <f>[2]ﾍﾙ!Q80</f>
        <v>0</v>
      </c>
      <c r="R27" s="764">
        <f>[2]ﾍﾙ!R80</f>
        <v>0</v>
      </c>
      <c r="S27" s="764">
        <f>[2]ﾍﾙ!S80</f>
        <v>0</v>
      </c>
    </row>
    <row r="28" spans="2:38" ht="14.4" x14ac:dyDescent="0.2">
      <c r="B28" s="882" t="s">
        <v>88</v>
      </c>
      <c r="C28" s="764">
        <f>[2]ﾍﾙ!C81</f>
        <v>0.25</v>
      </c>
      <c r="D28" s="764">
        <f>[2]ﾍﾙ!D81</f>
        <v>0</v>
      </c>
      <c r="E28" s="764">
        <f>[2]ﾍﾙ!E81</f>
        <v>0</v>
      </c>
      <c r="F28" s="764">
        <f>[2]ﾍﾙ!F81</f>
        <v>0</v>
      </c>
      <c r="G28" s="764">
        <f>[2]ﾍﾙ!G81</f>
        <v>0</v>
      </c>
      <c r="H28" s="764">
        <f>[2]ﾍﾙ!H81</f>
        <v>0</v>
      </c>
      <c r="I28" s="764">
        <f>[2]ﾍﾙ!I81</f>
        <v>0.25</v>
      </c>
      <c r="J28" s="764">
        <f>[2]ﾍﾙ!J81</f>
        <v>0</v>
      </c>
      <c r="K28" s="764">
        <f>[2]ﾍﾙ!K81</f>
        <v>0</v>
      </c>
      <c r="L28" s="764">
        <f>[2]ﾍﾙ!L81</f>
        <v>0</v>
      </c>
      <c r="M28" s="764">
        <f>[2]ﾍﾙ!M81</f>
        <v>0</v>
      </c>
      <c r="N28" s="764">
        <f>[2]ﾍﾙ!N81</f>
        <v>0</v>
      </c>
      <c r="O28" s="764">
        <f>[2]ﾍﾙ!O81</f>
        <v>0</v>
      </c>
      <c r="P28" s="764">
        <f>[2]ﾍﾙ!P81</f>
        <v>0</v>
      </c>
      <c r="Q28" s="764">
        <f>[2]ﾍﾙ!Q81</f>
        <v>0</v>
      </c>
      <c r="R28" s="764">
        <f>[2]ﾍﾙ!R81</f>
        <v>0</v>
      </c>
      <c r="S28" s="764">
        <f>[2]ﾍﾙ!S81</f>
        <v>0</v>
      </c>
    </row>
    <row r="29" spans="2:38" ht="14.4" x14ac:dyDescent="0.2">
      <c r="B29" s="882" t="s">
        <v>89</v>
      </c>
      <c r="C29" s="764">
        <f>[2]ﾍﾙ!C82</f>
        <v>0.5</v>
      </c>
      <c r="D29" s="764">
        <f>[2]ﾍﾙ!D82</f>
        <v>0</v>
      </c>
      <c r="E29" s="764">
        <f>[2]ﾍﾙ!E82</f>
        <v>0</v>
      </c>
      <c r="F29" s="764">
        <f>[2]ﾍﾙ!F82</f>
        <v>0</v>
      </c>
      <c r="G29" s="764">
        <f>[2]ﾍﾙ!G82</f>
        <v>0</v>
      </c>
      <c r="H29" s="764">
        <f>[2]ﾍﾙ!H82</f>
        <v>0</v>
      </c>
      <c r="I29" s="764">
        <f>[2]ﾍﾙ!I82</f>
        <v>0.08</v>
      </c>
      <c r="J29" s="764">
        <f>[2]ﾍﾙ!J82</f>
        <v>0.08</v>
      </c>
      <c r="K29" s="764">
        <f>[2]ﾍﾙ!K82</f>
        <v>0.08</v>
      </c>
      <c r="L29" s="764">
        <f>[2]ﾍﾙ!L82</f>
        <v>0</v>
      </c>
      <c r="M29" s="764">
        <f>[2]ﾍﾙ!M82</f>
        <v>0</v>
      </c>
      <c r="N29" s="764">
        <f>[2]ﾍﾙ!N82</f>
        <v>0.17</v>
      </c>
      <c r="O29" s="764">
        <f>[2]ﾍﾙ!O82</f>
        <v>0.08</v>
      </c>
      <c r="P29" s="764">
        <f>[2]ﾍﾙ!P82</f>
        <v>0</v>
      </c>
      <c r="Q29" s="764">
        <f>[2]ﾍﾙ!Q82</f>
        <v>0</v>
      </c>
      <c r="R29" s="764">
        <f>[2]ﾍﾙ!R82</f>
        <v>0</v>
      </c>
      <c r="S29" s="764">
        <f>[2]ﾍﾙ!S82</f>
        <v>0</v>
      </c>
    </row>
    <row r="30" spans="2:38" ht="14.4" x14ac:dyDescent="0.2">
      <c r="B30" s="882" t="s">
        <v>90</v>
      </c>
      <c r="C30" s="764">
        <f>[2]ﾍﾙ!C83</f>
        <v>0</v>
      </c>
      <c r="D30" s="764">
        <f>[2]ﾍﾙ!D83</f>
        <v>0</v>
      </c>
      <c r="E30" s="764">
        <f>[2]ﾍﾙ!E83</f>
        <v>0</v>
      </c>
      <c r="F30" s="764">
        <f>[2]ﾍﾙ!F83</f>
        <v>0</v>
      </c>
      <c r="G30" s="764">
        <f>[2]ﾍﾙ!G83</f>
        <v>0</v>
      </c>
      <c r="H30" s="764">
        <f>[2]ﾍﾙ!H83</f>
        <v>0</v>
      </c>
      <c r="I30" s="764">
        <f>[2]ﾍﾙ!I83</f>
        <v>0</v>
      </c>
      <c r="J30" s="764">
        <f>[2]ﾍﾙ!J83</f>
        <v>0</v>
      </c>
      <c r="K30" s="764">
        <f>[2]ﾍﾙ!K83</f>
        <v>0</v>
      </c>
      <c r="L30" s="764">
        <f>[2]ﾍﾙ!L83</f>
        <v>0</v>
      </c>
      <c r="M30" s="764">
        <f>[2]ﾍﾙ!M83</f>
        <v>0</v>
      </c>
      <c r="N30" s="764">
        <f>[2]ﾍﾙ!N83</f>
        <v>0</v>
      </c>
      <c r="O30" s="764">
        <f>[2]ﾍﾙ!O83</f>
        <v>0</v>
      </c>
      <c r="P30" s="764">
        <f>[2]ﾍﾙ!P83</f>
        <v>0</v>
      </c>
      <c r="Q30" s="764">
        <f>[2]ﾍﾙ!Q83</f>
        <v>0</v>
      </c>
      <c r="R30" s="764">
        <f>[2]ﾍﾙ!R83</f>
        <v>0</v>
      </c>
      <c r="S30" s="764">
        <f>[2]ﾍﾙ!S83</f>
        <v>0</v>
      </c>
    </row>
    <row r="31" spans="2:38" ht="14.4" x14ac:dyDescent="0.2">
      <c r="B31" s="882" t="s">
        <v>91</v>
      </c>
      <c r="C31" s="764">
        <f>[2]ﾍﾙ!C84</f>
        <v>0</v>
      </c>
      <c r="D31" s="764">
        <f>[2]ﾍﾙ!D84</f>
        <v>0</v>
      </c>
      <c r="E31" s="764">
        <f>[2]ﾍﾙ!E84</f>
        <v>0</v>
      </c>
      <c r="F31" s="764">
        <f>[2]ﾍﾙ!F84</f>
        <v>0</v>
      </c>
      <c r="G31" s="764">
        <f>[2]ﾍﾙ!G84</f>
        <v>0</v>
      </c>
      <c r="H31" s="764">
        <f>[2]ﾍﾙ!H84</f>
        <v>0</v>
      </c>
      <c r="I31" s="764">
        <f>[2]ﾍﾙ!I84</f>
        <v>0</v>
      </c>
      <c r="J31" s="764">
        <f>[2]ﾍﾙ!J84</f>
        <v>0</v>
      </c>
      <c r="K31" s="764">
        <f>[2]ﾍﾙ!K84</f>
        <v>0</v>
      </c>
      <c r="L31" s="764">
        <f>[2]ﾍﾙ!L84</f>
        <v>0</v>
      </c>
      <c r="M31" s="764">
        <f>[2]ﾍﾙ!M84</f>
        <v>0</v>
      </c>
      <c r="N31" s="764">
        <f>[2]ﾍﾙ!N84</f>
        <v>0</v>
      </c>
      <c r="O31" s="764">
        <f>[2]ﾍﾙ!O84</f>
        <v>0</v>
      </c>
      <c r="P31" s="764">
        <f>[2]ﾍﾙ!P84</f>
        <v>0</v>
      </c>
      <c r="Q31" s="764">
        <f>[2]ﾍﾙ!Q84</f>
        <v>0</v>
      </c>
      <c r="R31" s="764">
        <f>[2]ﾍﾙ!R84</f>
        <v>0</v>
      </c>
      <c r="S31" s="764">
        <f>[2]ﾍﾙ!S84</f>
        <v>0</v>
      </c>
    </row>
    <row r="32" spans="2:38" ht="14.4" x14ac:dyDescent="0.2">
      <c r="B32" s="882" t="s">
        <v>92</v>
      </c>
      <c r="C32" s="764">
        <f>[2]ﾍﾙ!C85</f>
        <v>0</v>
      </c>
      <c r="D32" s="764">
        <f>[2]ﾍﾙ!D85</f>
        <v>0</v>
      </c>
      <c r="E32" s="764">
        <f>[2]ﾍﾙ!E85</f>
        <v>0</v>
      </c>
      <c r="F32" s="764">
        <f>[2]ﾍﾙ!F85</f>
        <v>0</v>
      </c>
      <c r="G32" s="764">
        <f>[2]ﾍﾙ!G85</f>
        <v>0</v>
      </c>
      <c r="H32" s="764">
        <f>[2]ﾍﾙ!H85</f>
        <v>0</v>
      </c>
      <c r="I32" s="764">
        <f>[2]ﾍﾙ!I85</f>
        <v>0</v>
      </c>
      <c r="J32" s="764">
        <f>[2]ﾍﾙ!J85</f>
        <v>0</v>
      </c>
      <c r="K32" s="764">
        <f>[2]ﾍﾙ!K85</f>
        <v>0</v>
      </c>
      <c r="L32" s="764">
        <f>[2]ﾍﾙ!L85</f>
        <v>0</v>
      </c>
      <c r="M32" s="764">
        <f>[2]ﾍﾙ!M85</f>
        <v>0</v>
      </c>
      <c r="N32" s="764">
        <f>[2]ﾍﾙ!N85</f>
        <v>0</v>
      </c>
      <c r="O32" s="764">
        <f>[2]ﾍﾙ!O85</f>
        <v>0</v>
      </c>
      <c r="P32" s="764">
        <f>[2]ﾍﾙ!P85</f>
        <v>0</v>
      </c>
      <c r="Q32" s="764">
        <f>[2]ﾍﾙ!Q85</f>
        <v>0</v>
      </c>
      <c r="R32" s="764">
        <f>[2]ﾍﾙ!R85</f>
        <v>0</v>
      </c>
      <c r="S32" s="764">
        <f>[2]ﾍﾙ!S85</f>
        <v>0</v>
      </c>
    </row>
    <row r="33" spans="2:23" ht="14.4" x14ac:dyDescent="0.2">
      <c r="B33" s="882" t="s">
        <v>93</v>
      </c>
      <c r="C33" s="764">
        <f>[2]ﾍﾙ!C86</f>
        <v>0</v>
      </c>
      <c r="D33" s="764">
        <f>[2]ﾍﾙ!D86</f>
        <v>0</v>
      </c>
      <c r="E33" s="764">
        <f>[2]ﾍﾙ!E86</f>
        <v>0</v>
      </c>
      <c r="F33" s="764">
        <f>[2]ﾍﾙ!F86</f>
        <v>0</v>
      </c>
      <c r="G33" s="764">
        <f>[2]ﾍﾙ!G86</f>
        <v>0</v>
      </c>
      <c r="H33" s="764">
        <f>[2]ﾍﾙ!H86</f>
        <v>0</v>
      </c>
      <c r="I33" s="764">
        <f>[2]ﾍﾙ!I86</f>
        <v>0</v>
      </c>
      <c r="J33" s="764">
        <f>[2]ﾍﾙ!J86</f>
        <v>0</v>
      </c>
      <c r="K33" s="764">
        <f>[2]ﾍﾙ!K86</f>
        <v>0</v>
      </c>
      <c r="L33" s="764">
        <f>[2]ﾍﾙ!L86</f>
        <v>0</v>
      </c>
      <c r="M33" s="764">
        <f>[2]ﾍﾙ!M86</f>
        <v>0</v>
      </c>
      <c r="N33" s="764">
        <f>[2]ﾍﾙ!N86</f>
        <v>0</v>
      </c>
      <c r="O33" s="764">
        <f>[2]ﾍﾙ!O86</f>
        <v>0</v>
      </c>
      <c r="P33" s="764">
        <f>[2]ﾍﾙ!P86</f>
        <v>0</v>
      </c>
      <c r="Q33" s="764">
        <f>[2]ﾍﾙ!Q86</f>
        <v>0</v>
      </c>
      <c r="R33" s="764">
        <f>[2]ﾍﾙ!R86</f>
        <v>0</v>
      </c>
      <c r="S33" s="764">
        <f>[2]ﾍﾙ!S86</f>
        <v>0</v>
      </c>
    </row>
    <row r="34" spans="2:23" ht="14.4" x14ac:dyDescent="0.2">
      <c r="B34" s="882" t="s">
        <v>39</v>
      </c>
      <c r="C34" s="879">
        <f t="shared" ref="C34:S34" si="30">SUM(C22:C33)</f>
        <v>3.25</v>
      </c>
      <c r="D34" s="879">
        <f t="shared" si="30"/>
        <v>0</v>
      </c>
      <c r="E34" s="879">
        <f t="shared" si="30"/>
        <v>0</v>
      </c>
      <c r="F34" s="879">
        <f t="shared" si="30"/>
        <v>0</v>
      </c>
      <c r="G34" s="879">
        <f t="shared" si="30"/>
        <v>0</v>
      </c>
      <c r="H34" s="879">
        <f t="shared" si="30"/>
        <v>0.08</v>
      </c>
      <c r="I34" s="879">
        <f t="shared" si="30"/>
        <v>0.57999999999999996</v>
      </c>
      <c r="J34" s="879">
        <f t="shared" si="30"/>
        <v>0.65999999999999992</v>
      </c>
      <c r="K34" s="879">
        <f t="shared" si="30"/>
        <v>0.67</v>
      </c>
      <c r="L34" s="879">
        <f t="shared" si="30"/>
        <v>0.16</v>
      </c>
      <c r="M34" s="879">
        <f t="shared" si="30"/>
        <v>0.08</v>
      </c>
      <c r="N34" s="879">
        <f t="shared" si="30"/>
        <v>0.42000000000000004</v>
      </c>
      <c r="O34" s="879">
        <f t="shared" si="30"/>
        <v>0.24</v>
      </c>
      <c r="P34" s="879">
        <f t="shared" si="30"/>
        <v>0</v>
      </c>
      <c r="Q34" s="879">
        <f t="shared" si="30"/>
        <v>0.08</v>
      </c>
      <c r="R34" s="879">
        <f t="shared" si="30"/>
        <v>0</v>
      </c>
      <c r="S34" s="879">
        <f t="shared" si="30"/>
        <v>0.24</v>
      </c>
    </row>
    <row r="35" spans="2:23" ht="14.4" x14ac:dyDescent="0.2">
      <c r="B35" s="882" t="s">
        <v>128</v>
      </c>
      <c r="C35" s="895">
        <f>C34/C34</f>
        <v>1</v>
      </c>
      <c r="D35" s="895">
        <f>D34/C34</f>
        <v>0</v>
      </c>
      <c r="E35" s="895">
        <f>E34/C34</f>
        <v>0</v>
      </c>
      <c r="F35" s="895">
        <f>F34/C34</f>
        <v>0</v>
      </c>
      <c r="G35" s="895">
        <f>G34/C34</f>
        <v>0</v>
      </c>
      <c r="H35" s="895">
        <f>H34/C34</f>
        <v>2.4615384615384615E-2</v>
      </c>
      <c r="I35" s="895">
        <f>I34/C34</f>
        <v>0.17846153846153845</v>
      </c>
      <c r="J35" s="895">
        <f>J34/C34</f>
        <v>0.20307692307692304</v>
      </c>
      <c r="K35" s="895">
        <f>K34/C34</f>
        <v>0.20615384615384616</v>
      </c>
      <c r="L35" s="895">
        <f>L34/C34</f>
        <v>4.9230769230769231E-2</v>
      </c>
      <c r="M35" s="895">
        <f>M34/C34</f>
        <v>2.4615384615384615E-2</v>
      </c>
      <c r="N35" s="895">
        <f>N34/C34</f>
        <v>0.12923076923076923</v>
      </c>
      <c r="O35" s="895">
        <f>O34/C34</f>
        <v>7.3846153846153839E-2</v>
      </c>
      <c r="P35" s="895">
        <f>P34/C34</f>
        <v>0</v>
      </c>
      <c r="Q35" s="895">
        <f>Q34/C34</f>
        <v>2.4615384615384615E-2</v>
      </c>
      <c r="R35" s="895">
        <f>R34/C34</f>
        <v>0</v>
      </c>
      <c r="S35" s="895">
        <f>S34/C34</f>
        <v>7.3846153846153839E-2</v>
      </c>
    </row>
    <row r="38" spans="2:23" ht="19.2" x14ac:dyDescent="0.25">
      <c r="B38" s="98" t="str">
        <f>B3</f>
        <v>令和8年　</v>
      </c>
      <c r="C38" s="542" t="s">
        <v>121</v>
      </c>
      <c r="D38" s="542" t="s">
        <v>181</v>
      </c>
      <c r="E38" s="542"/>
    </row>
    <row r="39" spans="2:23" ht="38.25" customHeight="1" x14ac:dyDescent="0.2">
      <c r="B39" s="870" t="s">
        <v>211</v>
      </c>
      <c r="C39" s="871" t="s">
        <v>65</v>
      </c>
      <c r="D39" s="872" t="str">
        <f t="shared" ref="D39:S39" si="31">D4</f>
        <v>0歳</v>
      </c>
      <c r="E39" s="872" t="str">
        <f t="shared" si="31"/>
        <v>1-4</v>
      </c>
      <c r="F39" s="872" t="str">
        <f t="shared" si="31"/>
        <v>5-9</v>
      </c>
      <c r="G39" s="872" t="str">
        <f t="shared" si="31"/>
        <v>10-14</v>
      </c>
      <c r="H39" s="872" t="str">
        <f t="shared" si="31"/>
        <v>15-19</v>
      </c>
      <c r="I39" s="872" t="str">
        <f t="shared" si="31"/>
        <v>20-24</v>
      </c>
      <c r="J39" s="872" t="str">
        <f t="shared" si="31"/>
        <v>25-29</v>
      </c>
      <c r="K39" s="872" t="str">
        <f t="shared" si="31"/>
        <v>30-34</v>
      </c>
      <c r="L39" s="872" t="str">
        <f t="shared" si="31"/>
        <v>35-39</v>
      </c>
      <c r="M39" s="872" t="str">
        <f t="shared" si="31"/>
        <v>40-44</v>
      </c>
      <c r="N39" s="872" t="str">
        <f t="shared" si="31"/>
        <v>45-49</v>
      </c>
      <c r="O39" s="873" t="str">
        <f t="shared" si="31"/>
        <v>50-54</v>
      </c>
      <c r="P39" s="873" t="str">
        <f t="shared" si="31"/>
        <v>55-59</v>
      </c>
      <c r="Q39" s="873" t="str">
        <f t="shared" si="31"/>
        <v>60-64</v>
      </c>
      <c r="R39" s="873" t="str">
        <f t="shared" si="31"/>
        <v>65-69</v>
      </c>
      <c r="S39" s="873" t="str">
        <f t="shared" si="31"/>
        <v>70-歳</v>
      </c>
    </row>
    <row r="40" spans="2:23" ht="14.4" x14ac:dyDescent="0.2">
      <c r="B40" s="874" t="s">
        <v>82</v>
      </c>
      <c r="C40" s="875">
        <f>[2]ﾍﾙ!C4</f>
        <v>1</v>
      </c>
      <c r="D40" s="875">
        <f>[2]ﾍﾙ!D4</f>
        <v>0</v>
      </c>
      <c r="E40" s="875">
        <f>[2]ﾍﾙ!E4</f>
        <v>0</v>
      </c>
      <c r="F40" s="875">
        <f>[2]ﾍﾙ!F4</f>
        <v>0</v>
      </c>
      <c r="G40" s="875">
        <f>[2]ﾍﾙ!G4</f>
        <v>0</v>
      </c>
      <c r="H40" s="875">
        <f>[2]ﾍﾙ!H4</f>
        <v>0</v>
      </c>
      <c r="I40" s="875">
        <f>[2]ﾍﾙ!I4</f>
        <v>0</v>
      </c>
      <c r="J40" s="875">
        <f>[2]ﾍﾙ!J4</f>
        <v>1</v>
      </c>
      <c r="K40" s="875">
        <f>[2]ﾍﾙ!K4</f>
        <v>0</v>
      </c>
      <c r="L40" s="875">
        <f>[2]ﾍﾙ!L4</f>
        <v>0</v>
      </c>
      <c r="M40" s="875">
        <f>[2]ﾍﾙ!M4</f>
        <v>0</v>
      </c>
      <c r="N40" s="875">
        <f>[2]ﾍﾙ!N4</f>
        <v>0</v>
      </c>
      <c r="O40" s="875">
        <f>[2]ﾍﾙ!O4</f>
        <v>0</v>
      </c>
      <c r="P40" s="875">
        <f>[2]ﾍﾙ!P4</f>
        <v>0</v>
      </c>
      <c r="Q40" s="875">
        <f>[2]ﾍﾙ!Q4</f>
        <v>0</v>
      </c>
      <c r="R40" s="875">
        <f>[2]ﾍﾙ!R4</f>
        <v>0</v>
      </c>
      <c r="S40" s="875">
        <f>[2]ﾍﾙ!S4</f>
        <v>0</v>
      </c>
      <c r="T40" s="103"/>
      <c r="V40">
        <f>'保健所別（令和8年）'!$D$120</f>
        <v>1</v>
      </c>
      <c r="W40">
        <f>C40-V40</f>
        <v>0</v>
      </c>
    </row>
    <row r="41" spans="2:23" ht="14.4" x14ac:dyDescent="0.2">
      <c r="B41" s="874" t="s">
        <v>83</v>
      </c>
      <c r="C41" s="875">
        <f>[2]ﾍﾙ!C5</f>
        <v>1</v>
      </c>
      <c r="D41" s="875">
        <f>[2]ﾍﾙ!D5</f>
        <v>0</v>
      </c>
      <c r="E41" s="875">
        <f>[2]ﾍﾙ!E5</f>
        <v>0</v>
      </c>
      <c r="F41" s="875">
        <f>[2]ﾍﾙ!F5</f>
        <v>0</v>
      </c>
      <c r="G41" s="875">
        <f>[2]ﾍﾙ!G5</f>
        <v>0</v>
      </c>
      <c r="H41" s="875">
        <f>[2]ﾍﾙ!H5</f>
        <v>0</v>
      </c>
      <c r="I41" s="875">
        <f>[2]ﾍﾙ!I5</f>
        <v>0</v>
      </c>
      <c r="J41" s="875">
        <f>[2]ﾍﾙ!J5</f>
        <v>0</v>
      </c>
      <c r="K41" s="875">
        <f>[2]ﾍﾙ!K5</f>
        <v>1</v>
      </c>
      <c r="L41" s="875">
        <f>[2]ﾍﾙ!L5</f>
        <v>0</v>
      </c>
      <c r="M41" s="875">
        <f>[2]ﾍﾙ!M5</f>
        <v>0</v>
      </c>
      <c r="N41" s="875">
        <f>[2]ﾍﾙ!N5</f>
        <v>0</v>
      </c>
      <c r="O41" s="875">
        <f>[2]ﾍﾙ!O5</f>
        <v>0</v>
      </c>
      <c r="P41" s="875">
        <f>[2]ﾍﾙ!P5</f>
        <v>0</v>
      </c>
      <c r="Q41" s="875">
        <f>[2]ﾍﾙ!Q5</f>
        <v>0</v>
      </c>
      <c r="R41" s="875">
        <f>[2]ﾍﾙ!R5</f>
        <v>0</v>
      </c>
      <c r="S41" s="875">
        <f>[2]ﾍﾙ!S5</f>
        <v>0</v>
      </c>
      <c r="V41" s="641">
        <f>'保健所別（令和8年）'!$E$120</f>
        <v>1</v>
      </c>
      <c r="W41">
        <f t="shared" ref="W41:W51" si="32">C41-V41</f>
        <v>0</v>
      </c>
    </row>
    <row r="42" spans="2:23" ht="14.4" x14ac:dyDescent="0.2">
      <c r="B42" s="874" t="s">
        <v>84</v>
      </c>
      <c r="C42" s="875">
        <f>[2]ﾍﾙ!C6</f>
        <v>0</v>
      </c>
      <c r="D42" s="875">
        <f>[2]ﾍﾙ!D6</f>
        <v>0</v>
      </c>
      <c r="E42" s="875">
        <f>[2]ﾍﾙ!E6</f>
        <v>0</v>
      </c>
      <c r="F42" s="875">
        <f>[2]ﾍﾙ!F6</f>
        <v>0</v>
      </c>
      <c r="G42" s="875">
        <f>[2]ﾍﾙ!G6</f>
        <v>0</v>
      </c>
      <c r="H42" s="875">
        <f>[2]ﾍﾙ!H6</f>
        <v>0</v>
      </c>
      <c r="I42" s="875">
        <f>[2]ﾍﾙ!I6</f>
        <v>0</v>
      </c>
      <c r="J42" s="875">
        <f>[2]ﾍﾙ!J6</f>
        <v>0</v>
      </c>
      <c r="K42" s="875">
        <f>[2]ﾍﾙ!K6</f>
        <v>0</v>
      </c>
      <c r="L42" s="875">
        <f>[2]ﾍﾙ!L6</f>
        <v>0</v>
      </c>
      <c r="M42" s="875">
        <f>[2]ﾍﾙ!M6</f>
        <v>0</v>
      </c>
      <c r="N42" s="875">
        <f>[2]ﾍﾙ!N6</f>
        <v>0</v>
      </c>
      <c r="O42" s="875">
        <f>[2]ﾍﾙ!O6</f>
        <v>0</v>
      </c>
      <c r="P42" s="875">
        <f>[2]ﾍﾙ!P6</f>
        <v>0</v>
      </c>
      <c r="Q42" s="875">
        <f>[2]ﾍﾙ!Q6</f>
        <v>0</v>
      </c>
      <c r="R42" s="875">
        <f>[2]ﾍﾙ!R6</f>
        <v>0</v>
      </c>
      <c r="S42" s="875">
        <f>[2]ﾍﾙ!S6</f>
        <v>0</v>
      </c>
      <c r="V42" s="641">
        <f>'保健所別（令和8年）'!$F$120</f>
        <v>0</v>
      </c>
      <c r="W42">
        <f t="shared" si="32"/>
        <v>0</v>
      </c>
    </row>
    <row r="43" spans="2:23" ht="14.4" x14ac:dyDescent="0.2">
      <c r="B43" s="874" t="s">
        <v>85</v>
      </c>
      <c r="C43" s="875">
        <f>[2]ﾍﾙ!C7</f>
        <v>3</v>
      </c>
      <c r="D43" s="875">
        <f>[2]ﾍﾙ!D7</f>
        <v>0</v>
      </c>
      <c r="E43" s="875">
        <f>[2]ﾍﾙ!E7</f>
        <v>0</v>
      </c>
      <c r="F43" s="875">
        <f>[2]ﾍﾙ!F7</f>
        <v>0</v>
      </c>
      <c r="G43" s="875">
        <f>[2]ﾍﾙ!G7</f>
        <v>0</v>
      </c>
      <c r="H43" s="875">
        <f>[2]ﾍﾙ!H7</f>
        <v>0</v>
      </c>
      <c r="I43" s="875">
        <f>[2]ﾍﾙ!I7</f>
        <v>0</v>
      </c>
      <c r="J43" s="875">
        <f>[2]ﾍﾙ!J7</f>
        <v>0</v>
      </c>
      <c r="K43" s="875">
        <f>[2]ﾍﾙ!K7</f>
        <v>2</v>
      </c>
      <c r="L43" s="875">
        <f>[2]ﾍﾙ!L7</f>
        <v>0</v>
      </c>
      <c r="M43" s="875">
        <f>[2]ﾍﾙ!M7</f>
        <v>0</v>
      </c>
      <c r="N43" s="875">
        <f>[2]ﾍﾙ!N7</f>
        <v>0</v>
      </c>
      <c r="O43" s="875">
        <f>[2]ﾍﾙ!O7</f>
        <v>0</v>
      </c>
      <c r="P43" s="875">
        <f>[2]ﾍﾙ!P7</f>
        <v>0</v>
      </c>
      <c r="Q43" s="875">
        <f>[2]ﾍﾙ!Q7</f>
        <v>0</v>
      </c>
      <c r="R43" s="875">
        <f>[2]ﾍﾙ!R7</f>
        <v>0</v>
      </c>
      <c r="S43" s="875">
        <f>[2]ﾍﾙ!S7</f>
        <v>1</v>
      </c>
      <c r="V43" s="641">
        <f>'保健所別（令和8年）'!$G$120</f>
        <v>3</v>
      </c>
      <c r="W43">
        <f t="shared" si="32"/>
        <v>0</v>
      </c>
    </row>
    <row r="44" spans="2:23" ht="14.4" x14ac:dyDescent="0.2">
      <c r="B44" s="874" t="s">
        <v>86</v>
      </c>
      <c r="C44" s="875">
        <f>[2]ﾍﾙ!C8</f>
        <v>1</v>
      </c>
      <c r="D44" s="875">
        <f>[2]ﾍﾙ!D8</f>
        <v>0</v>
      </c>
      <c r="E44" s="875">
        <f>[2]ﾍﾙ!E8</f>
        <v>0</v>
      </c>
      <c r="F44" s="875">
        <f>[2]ﾍﾙ!F8</f>
        <v>0</v>
      </c>
      <c r="G44" s="875">
        <f>[2]ﾍﾙ!G8</f>
        <v>0</v>
      </c>
      <c r="H44" s="875">
        <f>[2]ﾍﾙ!H8</f>
        <v>0</v>
      </c>
      <c r="I44" s="875">
        <f>[2]ﾍﾙ!I8</f>
        <v>0</v>
      </c>
      <c r="J44" s="875">
        <f>[2]ﾍﾙ!J8</f>
        <v>1</v>
      </c>
      <c r="K44" s="875">
        <f>[2]ﾍﾙ!K8</f>
        <v>0</v>
      </c>
      <c r="L44" s="875">
        <f>[2]ﾍﾙ!L8</f>
        <v>0</v>
      </c>
      <c r="M44" s="875">
        <f>[2]ﾍﾙ!M8</f>
        <v>0</v>
      </c>
      <c r="N44" s="875">
        <f>[2]ﾍﾙ!N8</f>
        <v>0</v>
      </c>
      <c r="O44" s="875">
        <f>[2]ﾍﾙ!O8</f>
        <v>0</v>
      </c>
      <c r="P44" s="875">
        <f>[2]ﾍﾙ!P8</f>
        <v>0</v>
      </c>
      <c r="Q44" s="875">
        <f>[2]ﾍﾙ!Q8</f>
        <v>0</v>
      </c>
      <c r="R44" s="875">
        <f>[2]ﾍﾙ!R8</f>
        <v>0</v>
      </c>
      <c r="S44" s="875">
        <f>[2]ﾍﾙ!S8</f>
        <v>0</v>
      </c>
      <c r="V44" s="641">
        <f>'保健所別（令和8年）'!$H$120</f>
        <v>1</v>
      </c>
      <c r="W44">
        <f t="shared" si="32"/>
        <v>0</v>
      </c>
    </row>
    <row r="45" spans="2:23" ht="14.4" x14ac:dyDescent="0.2">
      <c r="B45" s="874" t="s">
        <v>87</v>
      </c>
      <c r="C45" s="875">
        <f>[2]ﾍﾙ!C9</f>
        <v>0</v>
      </c>
      <c r="D45" s="875">
        <f>[2]ﾍﾙ!D9</f>
        <v>0</v>
      </c>
      <c r="E45" s="875">
        <f>[2]ﾍﾙ!E9</f>
        <v>0</v>
      </c>
      <c r="F45" s="875">
        <f>[2]ﾍﾙ!F9</f>
        <v>0</v>
      </c>
      <c r="G45" s="875">
        <f>[2]ﾍﾙ!G9</f>
        <v>0</v>
      </c>
      <c r="H45" s="875">
        <f>[2]ﾍﾙ!H9</f>
        <v>0</v>
      </c>
      <c r="I45" s="875">
        <f>[2]ﾍﾙ!I9</f>
        <v>0</v>
      </c>
      <c r="J45" s="875">
        <f>[2]ﾍﾙ!J9</f>
        <v>0</v>
      </c>
      <c r="K45" s="875">
        <f>[2]ﾍﾙ!K9</f>
        <v>0</v>
      </c>
      <c r="L45" s="875">
        <f>[2]ﾍﾙ!L9</f>
        <v>0</v>
      </c>
      <c r="M45" s="875">
        <f>[2]ﾍﾙ!M9</f>
        <v>0</v>
      </c>
      <c r="N45" s="875">
        <f>[2]ﾍﾙ!N9</f>
        <v>0</v>
      </c>
      <c r="O45" s="875">
        <f>[2]ﾍﾙ!O9</f>
        <v>0</v>
      </c>
      <c r="P45" s="875">
        <f>[2]ﾍﾙ!P9</f>
        <v>0</v>
      </c>
      <c r="Q45" s="875">
        <f>[2]ﾍﾙ!Q9</f>
        <v>0</v>
      </c>
      <c r="R45" s="875">
        <f>[2]ﾍﾙ!R9</f>
        <v>0</v>
      </c>
      <c r="S45" s="875">
        <f>[2]ﾍﾙ!S9</f>
        <v>0</v>
      </c>
      <c r="V45" s="641">
        <f>'保健所別（令和8年）'!$I$120</f>
        <v>0</v>
      </c>
      <c r="W45">
        <f t="shared" si="32"/>
        <v>0</v>
      </c>
    </row>
    <row r="46" spans="2:23" ht="14.4" x14ac:dyDescent="0.2">
      <c r="B46" s="874" t="s">
        <v>88</v>
      </c>
      <c r="C46" s="875">
        <f>[2]ﾍﾙ!C10</f>
        <v>1</v>
      </c>
      <c r="D46" s="875">
        <f>[2]ﾍﾙ!D10</f>
        <v>0</v>
      </c>
      <c r="E46" s="875">
        <f>[2]ﾍﾙ!E10</f>
        <v>0</v>
      </c>
      <c r="F46" s="875">
        <f>[2]ﾍﾙ!F10</f>
        <v>0</v>
      </c>
      <c r="G46" s="875">
        <f>[2]ﾍﾙ!G10</f>
        <v>0</v>
      </c>
      <c r="H46" s="875">
        <f>[2]ﾍﾙ!H10</f>
        <v>0</v>
      </c>
      <c r="I46" s="875">
        <f>[2]ﾍﾙ!I10</f>
        <v>1</v>
      </c>
      <c r="J46" s="875">
        <f>[2]ﾍﾙ!J10</f>
        <v>0</v>
      </c>
      <c r="K46" s="875">
        <f>[2]ﾍﾙ!K10</f>
        <v>0</v>
      </c>
      <c r="L46" s="875">
        <f>[2]ﾍﾙ!L10</f>
        <v>0</v>
      </c>
      <c r="M46" s="875">
        <f>[2]ﾍﾙ!M10</f>
        <v>0</v>
      </c>
      <c r="N46" s="875">
        <f>[2]ﾍﾙ!N10</f>
        <v>0</v>
      </c>
      <c r="O46" s="875">
        <f>[2]ﾍﾙ!O10</f>
        <v>0</v>
      </c>
      <c r="P46" s="875">
        <f>[2]ﾍﾙ!P10</f>
        <v>0</v>
      </c>
      <c r="Q46" s="875">
        <f>[2]ﾍﾙ!Q10</f>
        <v>0</v>
      </c>
      <c r="R46" s="875">
        <f>[2]ﾍﾙ!R10</f>
        <v>0</v>
      </c>
      <c r="S46" s="875">
        <f>[2]ﾍﾙ!S10</f>
        <v>0</v>
      </c>
      <c r="V46" s="641">
        <f>'保健所別（令和8年）'!$J$120</f>
        <v>1</v>
      </c>
      <c r="W46">
        <f t="shared" si="32"/>
        <v>0</v>
      </c>
    </row>
    <row r="47" spans="2:23" ht="14.4" x14ac:dyDescent="0.2">
      <c r="B47" s="874" t="s">
        <v>89</v>
      </c>
      <c r="C47" s="875">
        <f>[2]ﾍﾙ!C11</f>
        <v>0</v>
      </c>
      <c r="D47" s="875">
        <f>[2]ﾍﾙ!D11</f>
        <v>0</v>
      </c>
      <c r="E47" s="875">
        <f>[2]ﾍﾙ!E11</f>
        <v>0</v>
      </c>
      <c r="F47" s="875">
        <f>[2]ﾍﾙ!F11</f>
        <v>0</v>
      </c>
      <c r="G47" s="875">
        <f>[2]ﾍﾙ!G11</f>
        <v>0</v>
      </c>
      <c r="H47" s="875">
        <f>[2]ﾍﾙ!H11</f>
        <v>0</v>
      </c>
      <c r="I47" s="875">
        <f>[2]ﾍﾙ!I11</f>
        <v>0</v>
      </c>
      <c r="J47" s="875">
        <f>[2]ﾍﾙ!J11</f>
        <v>0</v>
      </c>
      <c r="K47" s="875">
        <f>[2]ﾍﾙ!K11</f>
        <v>0</v>
      </c>
      <c r="L47" s="875">
        <f>[2]ﾍﾙ!L11</f>
        <v>0</v>
      </c>
      <c r="M47" s="875">
        <f>[2]ﾍﾙ!M11</f>
        <v>0</v>
      </c>
      <c r="N47" s="875">
        <f>[2]ﾍﾙ!N11</f>
        <v>0</v>
      </c>
      <c r="O47" s="875">
        <f>[2]ﾍﾙ!O11</f>
        <v>0</v>
      </c>
      <c r="P47" s="875">
        <f>[2]ﾍﾙ!P11</f>
        <v>0</v>
      </c>
      <c r="Q47" s="875">
        <f>[2]ﾍﾙ!Q11</f>
        <v>0</v>
      </c>
      <c r="R47" s="875">
        <f>[2]ﾍﾙ!R11</f>
        <v>0</v>
      </c>
      <c r="S47" s="875">
        <f>[2]ﾍﾙ!S11</f>
        <v>0</v>
      </c>
      <c r="V47" s="641">
        <f>'保健所別（令和8年）'!$K$120</f>
        <v>0</v>
      </c>
      <c r="W47">
        <f t="shared" si="32"/>
        <v>0</v>
      </c>
    </row>
    <row r="48" spans="2:23" ht="14.4" x14ac:dyDescent="0.2">
      <c r="B48" s="874" t="s">
        <v>90</v>
      </c>
      <c r="C48" s="875">
        <f>[2]ﾍﾙ!C12</f>
        <v>0</v>
      </c>
      <c r="D48" s="875">
        <f>[2]ﾍﾙ!D12</f>
        <v>0</v>
      </c>
      <c r="E48" s="875">
        <f>[2]ﾍﾙ!E12</f>
        <v>0</v>
      </c>
      <c r="F48" s="875">
        <f>[2]ﾍﾙ!F12</f>
        <v>0</v>
      </c>
      <c r="G48" s="875">
        <f>[2]ﾍﾙ!G12</f>
        <v>0</v>
      </c>
      <c r="H48" s="875">
        <f>[2]ﾍﾙ!H12</f>
        <v>0</v>
      </c>
      <c r="I48" s="875">
        <f>[2]ﾍﾙ!I12</f>
        <v>0</v>
      </c>
      <c r="J48" s="875">
        <f>[2]ﾍﾙ!J12</f>
        <v>0</v>
      </c>
      <c r="K48" s="875">
        <f>[2]ﾍﾙ!K12</f>
        <v>0</v>
      </c>
      <c r="L48" s="875">
        <f>[2]ﾍﾙ!L12</f>
        <v>0</v>
      </c>
      <c r="M48" s="875">
        <f>[2]ﾍﾙ!M12</f>
        <v>0</v>
      </c>
      <c r="N48" s="875">
        <f>[2]ﾍﾙ!N12</f>
        <v>0</v>
      </c>
      <c r="O48" s="875">
        <f>[2]ﾍﾙ!O12</f>
        <v>0</v>
      </c>
      <c r="P48" s="875">
        <f>[2]ﾍﾙ!P12</f>
        <v>0</v>
      </c>
      <c r="Q48" s="875">
        <f>[2]ﾍﾙ!Q12</f>
        <v>0</v>
      </c>
      <c r="R48" s="875">
        <f>[2]ﾍﾙ!R12</f>
        <v>0</v>
      </c>
      <c r="S48" s="875">
        <f>[2]ﾍﾙ!S12</f>
        <v>0</v>
      </c>
      <c r="V48" s="641">
        <f>'保健所別（令和8年）'!$L$120</f>
        <v>0</v>
      </c>
      <c r="W48">
        <f t="shared" si="32"/>
        <v>0</v>
      </c>
    </row>
    <row r="49" spans="2:23" ht="14.4" x14ac:dyDescent="0.2">
      <c r="B49" s="874" t="s">
        <v>91</v>
      </c>
      <c r="C49" s="875">
        <f>[2]ﾍﾙ!C13</f>
        <v>0</v>
      </c>
      <c r="D49" s="875">
        <f>[2]ﾍﾙ!D13</f>
        <v>0</v>
      </c>
      <c r="E49" s="875">
        <f>[2]ﾍﾙ!E13</f>
        <v>0</v>
      </c>
      <c r="F49" s="875">
        <f>[2]ﾍﾙ!F13</f>
        <v>0</v>
      </c>
      <c r="G49" s="875">
        <f>[2]ﾍﾙ!G13</f>
        <v>0</v>
      </c>
      <c r="H49" s="875">
        <f>[2]ﾍﾙ!H13</f>
        <v>0</v>
      </c>
      <c r="I49" s="875">
        <f>[2]ﾍﾙ!I13</f>
        <v>0</v>
      </c>
      <c r="J49" s="875">
        <f>[2]ﾍﾙ!J13</f>
        <v>0</v>
      </c>
      <c r="K49" s="875">
        <f>[2]ﾍﾙ!K13</f>
        <v>0</v>
      </c>
      <c r="L49" s="875">
        <f>[2]ﾍﾙ!L13</f>
        <v>0</v>
      </c>
      <c r="M49" s="875">
        <f>[2]ﾍﾙ!M13</f>
        <v>0</v>
      </c>
      <c r="N49" s="875">
        <f>[2]ﾍﾙ!N13</f>
        <v>0</v>
      </c>
      <c r="O49" s="875">
        <f>[2]ﾍﾙ!O13</f>
        <v>0</v>
      </c>
      <c r="P49" s="875">
        <f>[2]ﾍﾙ!P13</f>
        <v>0</v>
      </c>
      <c r="Q49" s="875">
        <f>[2]ﾍﾙ!Q13</f>
        <v>0</v>
      </c>
      <c r="R49" s="875">
        <f>[2]ﾍﾙ!R13</f>
        <v>0</v>
      </c>
      <c r="S49" s="875">
        <f>[2]ﾍﾙ!S13</f>
        <v>0</v>
      </c>
      <c r="V49" s="641">
        <f>'保健所別（令和8年）'!$M$120</f>
        <v>0</v>
      </c>
      <c r="W49">
        <f t="shared" si="32"/>
        <v>0</v>
      </c>
    </row>
    <row r="50" spans="2:23" ht="14.4" x14ac:dyDescent="0.2">
      <c r="B50" s="874" t="s">
        <v>92</v>
      </c>
      <c r="C50" s="875">
        <f>[2]ﾍﾙ!C14</f>
        <v>0</v>
      </c>
      <c r="D50" s="875">
        <f>[2]ﾍﾙ!D14</f>
        <v>0</v>
      </c>
      <c r="E50" s="875">
        <f>[2]ﾍﾙ!E14</f>
        <v>0</v>
      </c>
      <c r="F50" s="875">
        <f>[2]ﾍﾙ!F14</f>
        <v>0</v>
      </c>
      <c r="G50" s="875">
        <f>[2]ﾍﾙ!G14</f>
        <v>0</v>
      </c>
      <c r="H50" s="875">
        <f>[2]ﾍﾙ!H14</f>
        <v>0</v>
      </c>
      <c r="I50" s="875">
        <f>[2]ﾍﾙ!I14</f>
        <v>0</v>
      </c>
      <c r="J50" s="875">
        <f>[2]ﾍﾙ!J14</f>
        <v>0</v>
      </c>
      <c r="K50" s="875">
        <f>[2]ﾍﾙ!K14</f>
        <v>0</v>
      </c>
      <c r="L50" s="875">
        <f>[2]ﾍﾙ!L14</f>
        <v>0</v>
      </c>
      <c r="M50" s="875">
        <f>[2]ﾍﾙ!M14</f>
        <v>0</v>
      </c>
      <c r="N50" s="875">
        <f>[2]ﾍﾙ!N14</f>
        <v>0</v>
      </c>
      <c r="O50" s="875">
        <f>[2]ﾍﾙ!O14</f>
        <v>0</v>
      </c>
      <c r="P50" s="875">
        <f>[2]ﾍﾙ!P14</f>
        <v>0</v>
      </c>
      <c r="Q50" s="875">
        <f>[2]ﾍﾙ!Q14</f>
        <v>0</v>
      </c>
      <c r="R50" s="875">
        <f>[2]ﾍﾙ!R14</f>
        <v>0</v>
      </c>
      <c r="S50" s="875">
        <f>[2]ﾍﾙ!S14</f>
        <v>0</v>
      </c>
      <c r="V50" s="641">
        <f>'保健所別（令和8年）'!$N$120</f>
        <v>0</v>
      </c>
      <c r="W50">
        <f t="shared" si="32"/>
        <v>0</v>
      </c>
    </row>
    <row r="51" spans="2:23" ht="14.4" x14ac:dyDescent="0.2">
      <c r="B51" s="874" t="s">
        <v>93</v>
      </c>
      <c r="C51" s="875">
        <f>[2]ﾍﾙ!C15</f>
        <v>0</v>
      </c>
      <c r="D51" s="875">
        <f>[2]ﾍﾙ!D15</f>
        <v>0</v>
      </c>
      <c r="E51" s="875">
        <f>[2]ﾍﾙ!E15</f>
        <v>0</v>
      </c>
      <c r="F51" s="875">
        <f>[2]ﾍﾙ!F15</f>
        <v>0</v>
      </c>
      <c r="G51" s="875">
        <f>[2]ﾍﾙ!G15</f>
        <v>0</v>
      </c>
      <c r="H51" s="875">
        <f>[2]ﾍﾙ!H15</f>
        <v>0</v>
      </c>
      <c r="I51" s="875">
        <f>[2]ﾍﾙ!I15</f>
        <v>0</v>
      </c>
      <c r="J51" s="875">
        <f>[2]ﾍﾙ!J15</f>
        <v>0</v>
      </c>
      <c r="K51" s="875">
        <f>[2]ﾍﾙ!K15</f>
        <v>0</v>
      </c>
      <c r="L51" s="875">
        <f>[2]ﾍﾙ!L15</f>
        <v>0</v>
      </c>
      <c r="M51" s="875">
        <f>[2]ﾍﾙ!M15</f>
        <v>0</v>
      </c>
      <c r="N51" s="875">
        <f>[2]ﾍﾙ!N15</f>
        <v>0</v>
      </c>
      <c r="O51" s="875">
        <f>[2]ﾍﾙ!O15</f>
        <v>0</v>
      </c>
      <c r="P51" s="875">
        <f>[2]ﾍﾙ!P15</f>
        <v>0</v>
      </c>
      <c r="Q51" s="875">
        <f>[2]ﾍﾙ!Q15</f>
        <v>0</v>
      </c>
      <c r="R51" s="875">
        <f>[2]ﾍﾙ!R15</f>
        <v>0</v>
      </c>
      <c r="S51" s="875">
        <f>[2]ﾍﾙ!S15</f>
        <v>0</v>
      </c>
      <c r="V51" s="641">
        <f>'保健所別（令和8年）'!$O$120</f>
        <v>0</v>
      </c>
      <c r="W51">
        <f t="shared" si="32"/>
        <v>0</v>
      </c>
    </row>
    <row r="52" spans="2:23" ht="14.4" x14ac:dyDescent="0.2">
      <c r="B52" s="874" t="s">
        <v>39</v>
      </c>
      <c r="C52" s="875">
        <f>SUM(C40:C51)</f>
        <v>7</v>
      </c>
      <c r="D52" s="875">
        <f t="shared" ref="D52:S52" si="33">SUM(D40:D51)</f>
        <v>0</v>
      </c>
      <c r="E52" s="875">
        <f t="shared" si="33"/>
        <v>0</v>
      </c>
      <c r="F52" s="875">
        <f t="shared" si="33"/>
        <v>0</v>
      </c>
      <c r="G52" s="875">
        <f t="shared" si="33"/>
        <v>0</v>
      </c>
      <c r="H52" s="875">
        <f t="shared" si="33"/>
        <v>0</v>
      </c>
      <c r="I52" s="875">
        <f t="shared" si="33"/>
        <v>1</v>
      </c>
      <c r="J52" s="875">
        <f t="shared" si="33"/>
        <v>2</v>
      </c>
      <c r="K52" s="875">
        <f t="shared" si="33"/>
        <v>3</v>
      </c>
      <c r="L52" s="875">
        <f t="shared" si="33"/>
        <v>0</v>
      </c>
      <c r="M52" s="875">
        <f t="shared" si="33"/>
        <v>0</v>
      </c>
      <c r="N52" s="875">
        <f t="shared" si="33"/>
        <v>0</v>
      </c>
      <c r="O52" s="875">
        <f t="shared" si="33"/>
        <v>0</v>
      </c>
      <c r="P52" s="875">
        <f t="shared" si="33"/>
        <v>0</v>
      </c>
      <c r="Q52" s="875">
        <f t="shared" si="33"/>
        <v>0</v>
      </c>
      <c r="R52" s="875">
        <f t="shared" si="33"/>
        <v>0</v>
      </c>
      <c r="S52" s="875">
        <f t="shared" si="33"/>
        <v>1</v>
      </c>
    </row>
    <row r="53" spans="2:23" x14ac:dyDescent="0.2">
      <c r="B53" s="875" t="s">
        <v>66</v>
      </c>
      <c r="C53" s="878">
        <f>C52/C52</f>
        <v>1</v>
      </c>
      <c r="D53" s="878">
        <f>D52/C52</f>
        <v>0</v>
      </c>
      <c r="E53" s="878">
        <f>E52/C52</f>
        <v>0</v>
      </c>
      <c r="F53" s="878">
        <f>F52/C52</f>
        <v>0</v>
      </c>
      <c r="G53" s="878">
        <f>G52/C52</f>
        <v>0</v>
      </c>
      <c r="H53" s="878">
        <f>H52/C52</f>
        <v>0</v>
      </c>
      <c r="I53" s="878">
        <f>I52/C52</f>
        <v>0.14285714285714285</v>
      </c>
      <c r="J53" s="878">
        <f>J52/C52</f>
        <v>0.2857142857142857</v>
      </c>
      <c r="K53" s="878">
        <f>K52/C52</f>
        <v>0.42857142857142855</v>
      </c>
      <c r="L53" s="878">
        <f>L52/C52</f>
        <v>0</v>
      </c>
      <c r="M53" s="878">
        <f>M52/C52</f>
        <v>0</v>
      </c>
      <c r="N53" s="878">
        <f>N52/C52</f>
        <v>0</v>
      </c>
      <c r="O53" s="878">
        <f>O52/C52</f>
        <v>0</v>
      </c>
      <c r="P53" s="878">
        <f>P52/C52</f>
        <v>0</v>
      </c>
      <c r="Q53" s="878">
        <f>Q52/C52</f>
        <v>0</v>
      </c>
      <c r="R53" s="878">
        <f>R52/C52</f>
        <v>0</v>
      </c>
      <c r="S53" s="878">
        <f>S52/C52</f>
        <v>0.14285714285714285</v>
      </c>
    </row>
    <row r="55" spans="2:23" ht="19.2" x14ac:dyDescent="0.25">
      <c r="B55" s="98" t="str">
        <f>B3</f>
        <v>令和8年　</v>
      </c>
      <c r="C55" s="542" t="s">
        <v>212</v>
      </c>
    </row>
    <row r="56" spans="2:23" ht="38.25" customHeight="1" x14ac:dyDescent="0.2">
      <c r="B56" s="870" t="s">
        <v>213</v>
      </c>
      <c r="C56" s="871" t="s">
        <v>67</v>
      </c>
      <c r="D56" s="872" t="str">
        <f t="shared" ref="D56:S56" si="34">D4</f>
        <v>0歳</v>
      </c>
      <c r="E56" s="872" t="str">
        <f t="shared" si="34"/>
        <v>1-4</v>
      </c>
      <c r="F56" s="872" t="str">
        <f t="shared" si="34"/>
        <v>5-9</v>
      </c>
      <c r="G56" s="872" t="str">
        <f t="shared" si="34"/>
        <v>10-14</v>
      </c>
      <c r="H56" s="872" t="str">
        <f t="shared" si="34"/>
        <v>15-19</v>
      </c>
      <c r="I56" s="872" t="str">
        <f t="shared" si="34"/>
        <v>20-24</v>
      </c>
      <c r="J56" s="872" t="str">
        <f t="shared" si="34"/>
        <v>25-29</v>
      </c>
      <c r="K56" s="872" t="str">
        <f t="shared" si="34"/>
        <v>30-34</v>
      </c>
      <c r="L56" s="872" t="str">
        <f t="shared" si="34"/>
        <v>35-39</v>
      </c>
      <c r="M56" s="872" t="str">
        <f t="shared" si="34"/>
        <v>40-44</v>
      </c>
      <c r="N56" s="872" t="str">
        <f t="shared" si="34"/>
        <v>45-49</v>
      </c>
      <c r="O56" s="873" t="str">
        <f t="shared" si="34"/>
        <v>50-54</v>
      </c>
      <c r="P56" s="873" t="str">
        <f t="shared" si="34"/>
        <v>55-59</v>
      </c>
      <c r="Q56" s="873" t="str">
        <f t="shared" si="34"/>
        <v>60-64</v>
      </c>
      <c r="R56" s="873" t="str">
        <f t="shared" si="34"/>
        <v>65-69</v>
      </c>
      <c r="S56" s="873" t="str">
        <f t="shared" si="34"/>
        <v>70-歳</v>
      </c>
    </row>
    <row r="57" spans="2:23" ht="14.4" x14ac:dyDescent="0.2">
      <c r="B57" s="874" t="s">
        <v>82</v>
      </c>
      <c r="C57" s="885">
        <f>[2]ﾍﾙ!C40</f>
        <v>0.08</v>
      </c>
      <c r="D57" s="963">
        <f>[2]ﾍﾙ!D40</f>
        <v>0</v>
      </c>
      <c r="E57" s="963">
        <f>[2]ﾍﾙ!E40</f>
        <v>0</v>
      </c>
      <c r="F57" s="963">
        <f>[2]ﾍﾙ!F40</f>
        <v>0</v>
      </c>
      <c r="G57" s="963">
        <f>[2]ﾍﾙ!G40</f>
        <v>0</v>
      </c>
      <c r="H57" s="963">
        <f>[2]ﾍﾙ!H40</f>
        <v>0</v>
      </c>
      <c r="I57" s="963">
        <f>[2]ﾍﾙ!I40</f>
        <v>0</v>
      </c>
      <c r="J57" s="963">
        <f>[2]ﾍﾙ!J40</f>
        <v>0.08</v>
      </c>
      <c r="K57" s="963">
        <f>[2]ﾍﾙ!K40</f>
        <v>0</v>
      </c>
      <c r="L57" s="963">
        <f>[2]ﾍﾙ!L40</f>
        <v>0</v>
      </c>
      <c r="M57" s="963">
        <f>[2]ﾍﾙ!M40</f>
        <v>0</v>
      </c>
      <c r="N57" s="963">
        <f>[2]ﾍﾙ!N40</f>
        <v>0</v>
      </c>
      <c r="O57" s="963">
        <f>[2]ﾍﾙ!O40</f>
        <v>0</v>
      </c>
      <c r="P57" s="963">
        <f>[2]ﾍﾙ!P40</f>
        <v>0</v>
      </c>
      <c r="Q57" s="963">
        <f>[2]ﾍﾙ!Q40</f>
        <v>0</v>
      </c>
      <c r="R57" s="963">
        <f>[2]ﾍﾙ!R40</f>
        <v>0</v>
      </c>
      <c r="S57" s="963">
        <f>[2]ﾍﾙ!S40</f>
        <v>0</v>
      </c>
    </row>
    <row r="58" spans="2:23" ht="14.4" x14ac:dyDescent="0.2">
      <c r="B58" s="874" t="s">
        <v>83</v>
      </c>
      <c r="C58" s="885">
        <f>[2]ﾍﾙ!C41</f>
        <v>0.08</v>
      </c>
      <c r="D58" s="963">
        <f>[2]ﾍﾙ!D41</f>
        <v>0</v>
      </c>
      <c r="E58" s="963">
        <f>[2]ﾍﾙ!E41</f>
        <v>0</v>
      </c>
      <c r="F58" s="963">
        <f>[2]ﾍﾙ!F41</f>
        <v>0</v>
      </c>
      <c r="G58" s="963">
        <f>[2]ﾍﾙ!G41</f>
        <v>0</v>
      </c>
      <c r="H58" s="963">
        <f>[2]ﾍﾙ!H41</f>
        <v>0</v>
      </c>
      <c r="I58" s="963">
        <f>[2]ﾍﾙ!I41</f>
        <v>0</v>
      </c>
      <c r="J58" s="963">
        <f>[2]ﾍﾙ!J41</f>
        <v>0</v>
      </c>
      <c r="K58" s="963">
        <f>[2]ﾍﾙ!K41</f>
        <v>0.08</v>
      </c>
      <c r="L58" s="963">
        <f>[2]ﾍﾙ!L41</f>
        <v>0</v>
      </c>
      <c r="M58" s="963">
        <f>[2]ﾍﾙ!M41</f>
        <v>0</v>
      </c>
      <c r="N58" s="963">
        <f>[2]ﾍﾙ!N41</f>
        <v>0</v>
      </c>
      <c r="O58" s="963">
        <f>[2]ﾍﾙ!O41</f>
        <v>0</v>
      </c>
      <c r="P58" s="963">
        <f>[2]ﾍﾙ!P41</f>
        <v>0</v>
      </c>
      <c r="Q58" s="963">
        <f>[2]ﾍﾙ!Q41</f>
        <v>0</v>
      </c>
      <c r="R58" s="963">
        <f>[2]ﾍﾙ!R41</f>
        <v>0</v>
      </c>
      <c r="S58" s="963">
        <f>[2]ﾍﾙ!S41</f>
        <v>0</v>
      </c>
    </row>
    <row r="59" spans="2:23" ht="14.4" x14ac:dyDescent="0.2">
      <c r="B59" s="874" t="s">
        <v>84</v>
      </c>
      <c r="C59" s="885">
        <f>[2]ﾍﾙ!C42</f>
        <v>0</v>
      </c>
      <c r="D59" s="963">
        <f>[2]ﾍﾙ!D42</f>
        <v>0</v>
      </c>
      <c r="E59" s="963">
        <f>[2]ﾍﾙ!E42</f>
        <v>0</v>
      </c>
      <c r="F59" s="963">
        <f>[2]ﾍﾙ!F42</f>
        <v>0</v>
      </c>
      <c r="G59" s="963">
        <f>[2]ﾍﾙ!G42</f>
        <v>0</v>
      </c>
      <c r="H59" s="963">
        <f>[2]ﾍﾙ!H42</f>
        <v>0</v>
      </c>
      <c r="I59" s="963">
        <f>[2]ﾍﾙ!I42</f>
        <v>0</v>
      </c>
      <c r="J59" s="963">
        <f>[2]ﾍﾙ!J42</f>
        <v>0</v>
      </c>
      <c r="K59" s="963">
        <f>[2]ﾍﾙ!K42</f>
        <v>0</v>
      </c>
      <c r="L59" s="963">
        <f>[2]ﾍﾙ!L42</f>
        <v>0</v>
      </c>
      <c r="M59" s="963">
        <f>[2]ﾍﾙ!M42</f>
        <v>0</v>
      </c>
      <c r="N59" s="963">
        <f>[2]ﾍﾙ!N42</f>
        <v>0</v>
      </c>
      <c r="O59" s="963">
        <f>[2]ﾍﾙ!O42</f>
        <v>0</v>
      </c>
      <c r="P59" s="963">
        <f>[2]ﾍﾙ!P42</f>
        <v>0</v>
      </c>
      <c r="Q59" s="963">
        <f>[2]ﾍﾙ!Q42</f>
        <v>0</v>
      </c>
      <c r="R59" s="963">
        <f>[2]ﾍﾙ!R42</f>
        <v>0</v>
      </c>
      <c r="S59" s="963">
        <f>[2]ﾍﾙ!S42</f>
        <v>0</v>
      </c>
    </row>
    <row r="60" spans="2:23" ht="14.4" x14ac:dyDescent="0.2">
      <c r="B60" s="874" t="s">
        <v>85</v>
      </c>
      <c r="C60" s="885">
        <f>[2]ﾍﾙ!C43</f>
        <v>0.25</v>
      </c>
      <c r="D60" s="963">
        <f>[2]ﾍﾙ!D43</f>
        <v>0</v>
      </c>
      <c r="E60" s="963">
        <f>[2]ﾍﾙ!E43</f>
        <v>0</v>
      </c>
      <c r="F60" s="963">
        <f>[2]ﾍﾙ!F43</f>
        <v>0</v>
      </c>
      <c r="G60" s="963">
        <f>[2]ﾍﾙ!G43</f>
        <v>0</v>
      </c>
      <c r="H60" s="963">
        <f>[2]ﾍﾙ!H43</f>
        <v>0</v>
      </c>
      <c r="I60" s="963">
        <f>[2]ﾍﾙ!I43</f>
        <v>0</v>
      </c>
      <c r="J60" s="963">
        <f>[2]ﾍﾙ!J43</f>
        <v>0</v>
      </c>
      <c r="K60" s="963">
        <f>[2]ﾍﾙ!K43</f>
        <v>0.17</v>
      </c>
      <c r="L60" s="963">
        <f>[2]ﾍﾙ!L43</f>
        <v>0</v>
      </c>
      <c r="M60" s="963">
        <f>[2]ﾍﾙ!M43</f>
        <v>0</v>
      </c>
      <c r="N60" s="963">
        <f>[2]ﾍﾙ!N43</f>
        <v>0</v>
      </c>
      <c r="O60" s="963">
        <f>[2]ﾍﾙ!O43</f>
        <v>0</v>
      </c>
      <c r="P60" s="963">
        <f>[2]ﾍﾙ!P43</f>
        <v>0</v>
      </c>
      <c r="Q60" s="963">
        <f>[2]ﾍﾙ!Q43</f>
        <v>0</v>
      </c>
      <c r="R60" s="963">
        <f>[2]ﾍﾙ!R43</f>
        <v>0</v>
      </c>
      <c r="S60" s="963">
        <f>[2]ﾍﾙ!S43</f>
        <v>0.08</v>
      </c>
    </row>
    <row r="61" spans="2:23" ht="14.4" x14ac:dyDescent="0.2">
      <c r="B61" s="874" t="s">
        <v>86</v>
      </c>
      <c r="C61" s="885">
        <f>[2]ﾍﾙ!C44</f>
        <v>0.08</v>
      </c>
      <c r="D61" s="963">
        <f>[2]ﾍﾙ!D44</f>
        <v>0</v>
      </c>
      <c r="E61" s="963">
        <f>[2]ﾍﾙ!E44</f>
        <v>0</v>
      </c>
      <c r="F61" s="963">
        <f>[2]ﾍﾙ!F44</f>
        <v>0</v>
      </c>
      <c r="G61" s="963">
        <f>[2]ﾍﾙ!G44</f>
        <v>0</v>
      </c>
      <c r="H61" s="963">
        <f>[2]ﾍﾙ!H44</f>
        <v>0</v>
      </c>
      <c r="I61" s="963">
        <f>[2]ﾍﾙ!I44</f>
        <v>0</v>
      </c>
      <c r="J61" s="963">
        <f>[2]ﾍﾙ!J44</f>
        <v>0.08</v>
      </c>
      <c r="K61" s="963">
        <f>[2]ﾍﾙ!K44</f>
        <v>0</v>
      </c>
      <c r="L61" s="963">
        <f>[2]ﾍﾙ!L44</f>
        <v>0</v>
      </c>
      <c r="M61" s="963">
        <f>[2]ﾍﾙ!M44</f>
        <v>0</v>
      </c>
      <c r="N61" s="963">
        <f>[2]ﾍﾙ!N44</f>
        <v>0</v>
      </c>
      <c r="O61" s="963">
        <f>[2]ﾍﾙ!O44</f>
        <v>0</v>
      </c>
      <c r="P61" s="963">
        <f>[2]ﾍﾙ!P44</f>
        <v>0</v>
      </c>
      <c r="Q61" s="963">
        <f>[2]ﾍﾙ!Q44</f>
        <v>0</v>
      </c>
      <c r="R61" s="963">
        <f>[2]ﾍﾙ!R44</f>
        <v>0</v>
      </c>
      <c r="S61" s="963">
        <f>[2]ﾍﾙ!S44</f>
        <v>0</v>
      </c>
    </row>
    <row r="62" spans="2:23" ht="14.4" x14ac:dyDescent="0.2">
      <c r="B62" s="874" t="s">
        <v>87</v>
      </c>
      <c r="C62" s="885">
        <f>[2]ﾍﾙ!C45</f>
        <v>0</v>
      </c>
      <c r="D62" s="963">
        <f>[2]ﾍﾙ!D45</f>
        <v>0</v>
      </c>
      <c r="E62" s="963">
        <f>[2]ﾍﾙ!E45</f>
        <v>0</v>
      </c>
      <c r="F62" s="963">
        <f>[2]ﾍﾙ!F45</f>
        <v>0</v>
      </c>
      <c r="G62" s="963">
        <f>[2]ﾍﾙ!G45</f>
        <v>0</v>
      </c>
      <c r="H62" s="963">
        <f>[2]ﾍﾙ!H45</f>
        <v>0</v>
      </c>
      <c r="I62" s="963">
        <f>[2]ﾍﾙ!I45</f>
        <v>0</v>
      </c>
      <c r="J62" s="963">
        <f>[2]ﾍﾙ!J45</f>
        <v>0</v>
      </c>
      <c r="K62" s="963">
        <f>[2]ﾍﾙ!K45</f>
        <v>0</v>
      </c>
      <c r="L62" s="963">
        <f>[2]ﾍﾙ!L45</f>
        <v>0</v>
      </c>
      <c r="M62" s="963">
        <f>[2]ﾍﾙ!M45</f>
        <v>0</v>
      </c>
      <c r="N62" s="963">
        <f>[2]ﾍﾙ!N45</f>
        <v>0</v>
      </c>
      <c r="O62" s="963">
        <f>[2]ﾍﾙ!O45</f>
        <v>0</v>
      </c>
      <c r="P62" s="963">
        <f>[2]ﾍﾙ!P45</f>
        <v>0</v>
      </c>
      <c r="Q62" s="963">
        <f>[2]ﾍﾙ!Q45</f>
        <v>0</v>
      </c>
      <c r="R62" s="963">
        <f>[2]ﾍﾙ!R45</f>
        <v>0</v>
      </c>
      <c r="S62" s="963">
        <f>[2]ﾍﾙ!S45</f>
        <v>0</v>
      </c>
    </row>
    <row r="63" spans="2:23" ht="14.4" x14ac:dyDescent="0.2">
      <c r="B63" s="874" t="s">
        <v>88</v>
      </c>
      <c r="C63" s="885">
        <f>[2]ﾍﾙ!C46</f>
        <v>0.08</v>
      </c>
      <c r="D63" s="963">
        <f>[2]ﾍﾙ!D46</f>
        <v>0</v>
      </c>
      <c r="E63" s="963">
        <f>[2]ﾍﾙ!E46</f>
        <v>0</v>
      </c>
      <c r="F63" s="963">
        <f>[2]ﾍﾙ!F46</f>
        <v>0</v>
      </c>
      <c r="G63" s="963">
        <f>[2]ﾍﾙ!G46</f>
        <v>0</v>
      </c>
      <c r="H63" s="963">
        <f>[2]ﾍﾙ!H46</f>
        <v>0</v>
      </c>
      <c r="I63" s="963">
        <f>[2]ﾍﾙ!I46</f>
        <v>0.08</v>
      </c>
      <c r="J63" s="963">
        <f>[2]ﾍﾙ!J46</f>
        <v>0</v>
      </c>
      <c r="K63" s="963">
        <f>[2]ﾍﾙ!K46</f>
        <v>0</v>
      </c>
      <c r="L63" s="963">
        <f>[2]ﾍﾙ!L46</f>
        <v>0</v>
      </c>
      <c r="M63" s="963">
        <f>[2]ﾍﾙ!M46</f>
        <v>0</v>
      </c>
      <c r="N63" s="963">
        <f>[2]ﾍﾙ!N46</f>
        <v>0</v>
      </c>
      <c r="O63" s="963">
        <f>[2]ﾍﾙ!O46</f>
        <v>0</v>
      </c>
      <c r="P63" s="963">
        <f>[2]ﾍﾙ!P46</f>
        <v>0</v>
      </c>
      <c r="Q63" s="963">
        <f>[2]ﾍﾙ!Q46</f>
        <v>0</v>
      </c>
      <c r="R63" s="963">
        <f>[2]ﾍﾙ!R46</f>
        <v>0</v>
      </c>
      <c r="S63" s="963">
        <f>[2]ﾍﾙ!S46</f>
        <v>0</v>
      </c>
    </row>
    <row r="64" spans="2:23" ht="14.4" x14ac:dyDescent="0.2">
      <c r="B64" s="874" t="s">
        <v>89</v>
      </c>
      <c r="C64" s="885">
        <f>[2]ﾍﾙ!C47</f>
        <v>0</v>
      </c>
      <c r="D64" s="963">
        <f>[2]ﾍﾙ!D47</f>
        <v>0</v>
      </c>
      <c r="E64" s="963">
        <f>[2]ﾍﾙ!E47</f>
        <v>0</v>
      </c>
      <c r="F64" s="963">
        <f>[2]ﾍﾙ!F47</f>
        <v>0</v>
      </c>
      <c r="G64" s="963">
        <f>[2]ﾍﾙ!G47</f>
        <v>0</v>
      </c>
      <c r="H64" s="963">
        <f>[2]ﾍﾙ!H47</f>
        <v>0</v>
      </c>
      <c r="I64" s="963">
        <f>[2]ﾍﾙ!I47</f>
        <v>0</v>
      </c>
      <c r="J64" s="963">
        <f>[2]ﾍﾙ!J47</f>
        <v>0</v>
      </c>
      <c r="K64" s="963">
        <f>[2]ﾍﾙ!K47</f>
        <v>0</v>
      </c>
      <c r="L64" s="963">
        <f>[2]ﾍﾙ!L47</f>
        <v>0</v>
      </c>
      <c r="M64" s="963">
        <f>[2]ﾍﾙ!M47</f>
        <v>0</v>
      </c>
      <c r="N64" s="963">
        <f>[2]ﾍﾙ!N47</f>
        <v>0</v>
      </c>
      <c r="O64" s="963">
        <f>[2]ﾍﾙ!O47</f>
        <v>0</v>
      </c>
      <c r="P64" s="963">
        <f>[2]ﾍﾙ!P47</f>
        <v>0</v>
      </c>
      <c r="Q64" s="963">
        <f>[2]ﾍﾙ!Q47</f>
        <v>0</v>
      </c>
      <c r="R64" s="963">
        <f>[2]ﾍﾙ!R47</f>
        <v>0</v>
      </c>
      <c r="S64" s="963">
        <f>[2]ﾍﾙ!S47</f>
        <v>0</v>
      </c>
    </row>
    <row r="65" spans="2:23" ht="14.4" x14ac:dyDescent="0.2">
      <c r="B65" s="874" t="s">
        <v>90</v>
      </c>
      <c r="C65" s="885">
        <f>[2]ﾍﾙ!C48</f>
        <v>0</v>
      </c>
      <c r="D65" s="963">
        <f>[2]ﾍﾙ!D48</f>
        <v>0</v>
      </c>
      <c r="E65" s="963">
        <f>[2]ﾍﾙ!E48</f>
        <v>0</v>
      </c>
      <c r="F65" s="963">
        <f>[2]ﾍﾙ!F48</f>
        <v>0</v>
      </c>
      <c r="G65" s="963">
        <f>[2]ﾍﾙ!G48</f>
        <v>0</v>
      </c>
      <c r="H65" s="963">
        <f>[2]ﾍﾙ!H48</f>
        <v>0</v>
      </c>
      <c r="I65" s="963">
        <f>[2]ﾍﾙ!I48</f>
        <v>0</v>
      </c>
      <c r="J65" s="963">
        <f>[2]ﾍﾙ!J48</f>
        <v>0</v>
      </c>
      <c r="K65" s="963">
        <f>[2]ﾍﾙ!K48</f>
        <v>0</v>
      </c>
      <c r="L65" s="963">
        <f>[2]ﾍﾙ!L48</f>
        <v>0</v>
      </c>
      <c r="M65" s="963">
        <f>[2]ﾍﾙ!M48</f>
        <v>0</v>
      </c>
      <c r="N65" s="963">
        <f>[2]ﾍﾙ!N48</f>
        <v>0</v>
      </c>
      <c r="O65" s="963">
        <f>[2]ﾍﾙ!O48</f>
        <v>0</v>
      </c>
      <c r="P65" s="963">
        <f>[2]ﾍﾙ!P48</f>
        <v>0</v>
      </c>
      <c r="Q65" s="963">
        <f>[2]ﾍﾙ!Q48</f>
        <v>0</v>
      </c>
      <c r="R65" s="963">
        <f>[2]ﾍﾙ!R48</f>
        <v>0</v>
      </c>
      <c r="S65" s="963">
        <f>[2]ﾍﾙ!S48</f>
        <v>0</v>
      </c>
    </row>
    <row r="66" spans="2:23" ht="14.4" x14ac:dyDescent="0.2">
      <c r="B66" s="874" t="s">
        <v>91</v>
      </c>
      <c r="C66" s="885">
        <f>[2]ﾍﾙ!C49</f>
        <v>0</v>
      </c>
      <c r="D66" s="963">
        <f>[2]ﾍﾙ!D49</f>
        <v>0</v>
      </c>
      <c r="E66" s="963">
        <f>[2]ﾍﾙ!E49</f>
        <v>0</v>
      </c>
      <c r="F66" s="963">
        <f>[2]ﾍﾙ!F49</f>
        <v>0</v>
      </c>
      <c r="G66" s="963">
        <f>[2]ﾍﾙ!G49</f>
        <v>0</v>
      </c>
      <c r="H66" s="963">
        <f>[2]ﾍﾙ!H49</f>
        <v>0</v>
      </c>
      <c r="I66" s="963">
        <f>[2]ﾍﾙ!I49</f>
        <v>0</v>
      </c>
      <c r="J66" s="963">
        <f>[2]ﾍﾙ!J49</f>
        <v>0</v>
      </c>
      <c r="K66" s="963">
        <f>[2]ﾍﾙ!K49</f>
        <v>0</v>
      </c>
      <c r="L66" s="963">
        <f>[2]ﾍﾙ!L49</f>
        <v>0</v>
      </c>
      <c r="M66" s="963">
        <f>[2]ﾍﾙ!M49</f>
        <v>0</v>
      </c>
      <c r="N66" s="963">
        <f>[2]ﾍﾙ!N49</f>
        <v>0</v>
      </c>
      <c r="O66" s="963">
        <f>[2]ﾍﾙ!O49</f>
        <v>0</v>
      </c>
      <c r="P66" s="963">
        <f>[2]ﾍﾙ!P49</f>
        <v>0</v>
      </c>
      <c r="Q66" s="963">
        <f>[2]ﾍﾙ!Q49</f>
        <v>0</v>
      </c>
      <c r="R66" s="963">
        <f>[2]ﾍﾙ!R49</f>
        <v>0</v>
      </c>
      <c r="S66" s="963">
        <f>[2]ﾍﾙ!S49</f>
        <v>0</v>
      </c>
    </row>
    <row r="67" spans="2:23" ht="14.4" x14ac:dyDescent="0.2">
      <c r="B67" s="874" t="s">
        <v>92</v>
      </c>
      <c r="C67" s="885">
        <f>[2]ﾍﾙ!C50</f>
        <v>0</v>
      </c>
      <c r="D67" s="963">
        <f>[2]ﾍﾙ!D50</f>
        <v>0</v>
      </c>
      <c r="E67" s="963">
        <f>[2]ﾍﾙ!E50</f>
        <v>0</v>
      </c>
      <c r="F67" s="963">
        <f>[2]ﾍﾙ!F50</f>
        <v>0</v>
      </c>
      <c r="G67" s="963">
        <f>[2]ﾍﾙ!G50</f>
        <v>0</v>
      </c>
      <c r="H67" s="963">
        <f>[2]ﾍﾙ!H50</f>
        <v>0</v>
      </c>
      <c r="I67" s="963">
        <f>[2]ﾍﾙ!I50</f>
        <v>0</v>
      </c>
      <c r="J67" s="963">
        <f>[2]ﾍﾙ!J50</f>
        <v>0</v>
      </c>
      <c r="K67" s="963">
        <f>[2]ﾍﾙ!K50</f>
        <v>0</v>
      </c>
      <c r="L67" s="963">
        <f>[2]ﾍﾙ!L50</f>
        <v>0</v>
      </c>
      <c r="M67" s="963">
        <f>[2]ﾍﾙ!M50</f>
        <v>0</v>
      </c>
      <c r="N67" s="963">
        <f>[2]ﾍﾙ!N50</f>
        <v>0</v>
      </c>
      <c r="O67" s="963">
        <f>[2]ﾍﾙ!O50</f>
        <v>0</v>
      </c>
      <c r="P67" s="963">
        <f>[2]ﾍﾙ!P50</f>
        <v>0</v>
      </c>
      <c r="Q67" s="963">
        <f>[2]ﾍﾙ!Q50</f>
        <v>0</v>
      </c>
      <c r="R67" s="963">
        <f>[2]ﾍﾙ!R50</f>
        <v>0</v>
      </c>
      <c r="S67" s="963">
        <f>[2]ﾍﾙ!S50</f>
        <v>0</v>
      </c>
    </row>
    <row r="68" spans="2:23" ht="14.4" x14ac:dyDescent="0.2">
      <c r="B68" s="874" t="s">
        <v>93</v>
      </c>
      <c r="C68" s="885">
        <f>[2]ﾍﾙ!C51</f>
        <v>0</v>
      </c>
      <c r="D68" s="963">
        <f>[2]ﾍﾙ!D51</f>
        <v>0</v>
      </c>
      <c r="E68" s="963">
        <f>[2]ﾍﾙ!E51</f>
        <v>0</v>
      </c>
      <c r="F68" s="963">
        <f>[2]ﾍﾙ!F51</f>
        <v>0</v>
      </c>
      <c r="G68" s="963">
        <f>[2]ﾍﾙ!G51</f>
        <v>0</v>
      </c>
      <c r="H68" s="963">
        <f>[2]ﾍﾙ!H51</f>
        <v>0</v>
      </c>
      <c r="I68" s="963">
        <f>[2]ﾍﾙ!I51</f>
        <v>0</v>
      </c>
      <c r="J68" s="963">
        <f>[2]ﾍﾙ!J51</f>
        <v>0</v>
      </c>
      <c r="K68" s="963">
        <f>[2]ﾍﾙ!K51</f>
        <v>0</v>
      </c>
      <c r="L68" s="963">
        <f>[2]ﾍﾙ!L51</f>
        <v>0</v>
      </c>
      <c r="M68" s="963">
        <f>[2]ﾍﾙ!M51</f>
        <v>0</v>
      </c>
      <c r="N68" s="963">
        <f>[2]ﾍﾙ!N51</f>
        <v>0</v>
      </c>
      <c r="O68" s="963">
        <f>[2]ﾍﾙ!O51</f>
        <v>0</v>
      </c>
      <c r="P68" s="963">
        <f>[2]ﾍﾙ!P51</f>
        <v>0</v>
      </c>
      <c r="Q68" s="963">
        <f>[2]ﾍﾙ!Q51</f>
        <v>0</v>
      </c>
      <c r="R68" s="963">
        <f>[2]ﾍﾙ!R51</f>
        <v>0</v>
      </c>
      <c r="S68" s="963">
        <f>[2]ﾍﾙ!S51</f>
        <v>0</v>
      </c>
    </row>
    <row r="69" spans="2:23" ht="14.4" x14ac:dyDescent="0.2">
      <c r="B69" s="967" t="s">
        <v>39</v>
      </c>
      <c r="C69" s="885">
        <f>[2]ﾍﾙ!C52</f>
        <v>0.57000000000000006</v>
      </c>
      <c r="D69" s="965">
        <f>[2]ﾍﾙ!D52</f>
        <v>0</v>
      </c>
      <c r="E69" s="965">
        <f>[2]ﾍﾙ!E52</f>
        <v>0</v>
      </c>
      <c r="F69" s="965">
        <f>[2]ﾍﾙ!F52</f>
        <v>0</v>
      </c>
      <c r="G69" s="965">
        <f>[2]ﾍﾙ!G52</f>
        <v>0</v>
      </c>
      <c r="H69" s="965">
        <f>[2]ﾍﾙ!H52</f>
        <v>0</v>
      </c>
      <c r="I69" s="965">
        <f>[2]ﾍﾙ!I52</f>
        <v>0.08</v>
      </c>
      <c r="J69" s="965">
        <f>[2]ﾍﾙ!J52</f>
        <v>0.16</v>
      </c>
      <c r="K69" s="965">
        <f>[2]ﾍﾙ!K52</f>
        <v>0.25</v>
      </c>
      <c r="L69" s="965">
        <f>[2]ﾍﾙ!L52</f>
        <v>0</v>
      </c>
      <c r="M69" s="965">
        <f>[2]ﾍﾙ!M52</f>
        <v>0</v>
      </c>
      <c r="N69" s="965">
        <f>[2]ﾍﾙ!N52</f>
        <v>0</v>
      </c>
      <c r="O69" s="965">
        <f>[2]ﾍﾙ!O52</f>
        <v>0</v>
      </c>
      <c r="P69" s="965">
        <f>[2]ﾍﾙ!P52</f>
        <v>0</v>
      </c>
      <c r="Q69" s="965">
        <f>[2]ﾍﾙ!Q52</f>
        <v>0</v>
      </c>
      <c r="R69" s="965">
        <f>[2]ﾍﾙ!R52</f>
        <v>0</v>
      </c>
      <c r="S69" s="965">
        <f>[2]ﾍﾙ!S52</f>
        <v>0.08</v>
      </c>
    </row>
    <row r="70" spans="2:23" x14ac:dyDescent="0.2">
      <c r="B70" s="875" t="s">
        <v>66</v>
      </c>
      <c r="C70" s="878">
        <f>C69/C69</f>
        <v>1</v>
      </c>
      <c r="D70" s="878">
        <f>D69/C69</f>
        <v>0</v>
      </c>
      <c r="E70" s="878">
        <f>E69/C69</f>
        <v>0</v>
      </c>
      <c r="F70" s="878">
        <f>F69/C69</f>
        <v>0</v>
      </c>
      <c r="G70" s="878">
        <f>G69/C69</f>
        <v>0</v>
      </c>
      <c r="H70" s="878">
        <f>H69/C69</f>
        <v>0</v>
      </c>
      <c r="I70" s="878">
        <f>I69/C69</f>
        <v>0.14035087719298245</v>
      </c>
      <c r="J70" s="878">
        <f>J69/C69</f>
        <v>0.2807017543859649</v>
      </c>
      <c r="K70" s="878">
        <f>K69/C69</f>
        <v>0.43859649122807015</v>
      </c>
      <c r="L70" s="878">
        <f>L69/C69</f>
        <v>0</v>
      </c>
      <c r="M70" s="878">
        <f>M69/C69</f>
        <v>0</v>
      </c>
      <c r="N70" s="878">
        <f>N69/C69</f>
        <v>0</v>
      </c>
      <c r="O70" s="878">
        <f>O69/C69</f>
        <v>0</v>
      </c>
      <c r="P70" s="878">
        <f>P69/C69</f>
        <v>0</v>
      </c>
      <c r="Q70" s="878">
        <f>Q69/C69</f>
        <v>0</v>
      </c>
      <c r="R70" s="878">
        <f>R69/C69</f>
        <v>0</v>
      </c>
      <c r="S70" s="878">
        <f>S69/C69</f>
        <v>0.14035087719298245</v>
      </c>
    </row>
    <row r="72" spans="2:23" ht="19.2" x14ac:dyDescent="0.25">
      <c r="B72" s="99" t="str">
        <f>B3</f>
        <v>令和8年　</v>
      </c>
      <c r="C72" s="551" t="s">
        <v>239</v>
      </c>
    </row>
    <row r="73" spans="2:23" ht="37.5" customHeight="1" x14ac:dyDescent="0.2">
      <c r="B73" s="887" t="s">
        <v>214</v>
      </c>
      <c r="C73" s="888" t="s">
        <v>65</v>
      </c>
      <c r="D73" s="872" t="s">
        <v>261</v>
      </c>
      <c r="E73" s="872" t="s">
        <v>80</v>
      </c>
      <c r="F73" s="872" t="s">
        <v>81</v>
      </c>
      <c r="G73" s="872" t="s">
        <v>68</v>
      </c>
      <c r="H73" s="872" t="s">
        <v>69</v>
      </c>
      <c r="I73" s="872" t="s">
        <v>70</v>
      </c>
      <c r="J73" s="872" t="s">
        <v>71</v>
      </c>
      <c r="K73" s="872" t="s">
        <v>72</v>
      </c>
      <c r="L73" s="872" t="s">
        <v>73</v>
      </c>
      <c r="M73" s="872" t="s">
        <v>74</v>
      </c>
      <c r="N73" s="872" t="s">
        <v>75</v>
      </c>
      <c r="O73" s="873" t="s">
        <v>76</v>
      </c>
      <c r="P73" s="873" t="s">
        <v>77</v>
      </c>
      <c r="Q73" s="873" t="s">
        <v>78</v>
      </c>
      <c r="R73" s="873" t="s">
        <v>79</v>
      </c>
      <c r="S73" s="873" t="s">
        <v>262</v>
      </c>
    </row>
    <row r="74" spans="2:23" ht="14.4" x14ac:dyDescent="0.2">
      <c r="B74" s="889" t="s">
        <v>82</v>
      </c>
      <c r="C74" s="789">
        <f>SUM(D74:S74)</f>
        <v>8</v>
      </c>
      <c r="D74" s="138">
        <f>[2]ﾍﾙ!D21</f>
        <v>0</v>
      </c>
      <c r="E74" s="138">
        <f>[2]ﾍﾙ!E21</f>
        <v>0</v>
      </c>
      <c r="F74" s="138">
        <f>[2]ﾍﾙ!F21</f>
        <v>0</v>
      </c>
      <c r="G74" s="138">
        <f>[2]ﾍﾙ!G21</f>
        <v>0</v>
      </c>
      <c r="H74" s="138">
        <f>[2]ﾍﾙ!H21</f>
        <v>1</v>
      </c>
      <c r="I74" s="138">
        <f>[2]ﾍﾙ!I21</f>
        <v>2</v>
      </c>
      <c r="J74" s="138">
        <f>[2]ﾍﾙ!J21</f>
        <v>1</v>
      </c>
      <c r="K74" s="138">
        <f>[2]ﾍﾙ!K21</f>
        <v>2</v>
      </c>
      <c r="L74" s="138">
        <f>[2]ﾍﾙ!L21</f>
        <v>1</v>
      </c>
      <c r="M74" s="138">
        <f>[2]ﾍﾙ!M21</f>
        <v>0</v>
      </c>
      <c r="N74" s="138">
        <f>[2]ﾍﾙ!N21</f>
        <v>0</v>
      </c>
      <c r="O74" s="138">
        <f>[2]ﾍﾙ!O21</f>
        <v>1</v>
      </c>
      <c r="P74" s="138">
        <f>[2]ﾍﾙ!P21</f>
        <v>0</v>
      </c>
      <c r="Q74" s="138">
        <f>[2]ﾍﾙ!Q21</f>
        <v>0</v>
      </c>
      <c r="R74" s="138">
        <f>[2]ﾍﾙ!R21</f>
        <v>0</v>
      </c>
      <c r="S74" s="138">
        <f>[2]ﾍﾙ!S21</f>
        <v>0</v>
      </c>
      <c r="V74">
        <f>'保健所別（令和8年）'!$D$220</f>
        <v>8</v>
      </c>
      <c r="W74">
        <f>C74-V74</f>
        <v>0</v>
      </c>
    </row>
    <row r="75" spans="2:23" ht="14.4" x14ac:dyDescent="0.2">
      <c r="B75" s="889" t="s">
        <v>83</v>
      </c>
      <c r="C75" s="789">
        <f t="shared" ref="C75:C85" si="35">SUM(D75:S75)</f>
        <v>3</v>
      </c>
      <c r="D75" s="138">
        <f>[2]ﾍﾙ!D22</f>
        <v>0</v>
      </c>
      <c r="E75" s="138">
        <f>[2]ﾍﾙ!E22</f>
        <v>0</v>
      </c>
      <c r="F75" s="138">
        <f>[2]ﾍﾙ!F22</f>
        <v>0</v>
      </c>
      <c r="G75" s="138">
        <f>[2]ﾍﾙ!G22</f>
        <v>0</v>
      </c>
      <c r="H75" s="138">
        <f>[2]ﾍﾙ!H22</f>
        <v>0</v>
      </c>
      <c r="I75" s="138">
        <f>[2]ﾍﾙ!I22</f>
        <v>0</v>
      </c>
      <c r="J75" s="138">
        <f>[2]ﾍﾙ!J22</f>
        <v>0</v>
      </c>
      <c r="K75" s="138">
        <f>[2]ﾍﾙ!K22</f>
        <v>0</v>
      </c>
      <c r="L75" s="138">
        <f>[2]ﾍﾙ!L22</f>
        <v>1</v>
      </c>
      <c r="M75" s="138">
        <f>[2]ﾍﾙ!M22</f>
        <v>0</v>
      </c>
      <c r="N75" s="138">
        <f>[2]ﾍﾙ!N22</f>
        <v>0</v>
      </c>
      <c r="O75" s="138">
        <f>[2]ﾍﾙ!O22</f>
        <v>0</v>
      </c>
      <c r="P75" s="138">
        <f>[2]ﾍﾙ!P22</f>
        <v>0</v>
      </c>
      <c r="Q75" s="138">
        <f>[2]ﾍﾙ!Q22</f>
        <v>1</v>
      </c>
      <c r="R75" s="138">
        <f>[2]ﾍﾙ!R22</f>
        <v>0</v>
      </c>
      <c r="S75" s="138">
        <f>[2]ﾍﾙ!S22</f>
        <v>1</v>
      </c>
      <c r="V75" s="641">
        <f>'保健所別（令和8年）'!$E$220</f>
        <v>3</v>
      </c>
      <c r="W75">
        <f t="shared" ref="W75:W85" si="36">C75-V75</f>
        <v>0</v>
      </c>
    </row>
    <row r="76" spans="2:23" ht="14.4" x14ac:dyDescent="0.2">
      <c r="B76" s="889" t="s">
        <v>84</v>
      </c>
      <c r="C76" s="789">
        <f t="shared" si="35"/>
        <v>2</v>
      </c>
      <c r="D76" s="138">
        <f>[2]ﾍﾙ!D23</f>
        <v>0</v>
      </c>
      <c r="E76" s="138">
        <f>[2]ﾍﾙ!E23</f>
        <v>0</v>
      </c>
      <c r="F76" s="138">
        <f>[2]ﾍﾙ!F23</f>
        <v>0</v>
      </c>
      <c r="G76" s="138">
        <f>[2]ﾍﾙ!G23</f>
        <v>0</v>
      </c>
      <c r="H76" s="138">
        <f>[2]ﾍﾙ!H23</f>
        <v>0</v>
      </c>
      <c r="I76" s="138">
        <f>[2]ﾍﾙ!I23</f>
        <v>0</v>
      </c>
      <c r="J76" s="138">
        <f>[2]ﾍﾙ!J23</f>
        <v>1</v>
      </c>
      <c r="K76" s="138">
        <f>[2]ﾍﾙ!K23</f>
        <v>0</v>
      </c>
      <c r="L76" s="138">
        <f>[2]ﾍﾙ!L23</f>
        <v>0</v>
      </c>
      <c r="M76" s="138">
        <f>[2]ﾍﾙ!M23</f>
        <v>0</v>
      </c>
      <c r="N76" s="138">
        <f>[2]ﾍﾙ!N23</f>
        <v>0</v>
      </c>
      <c r="O76" s="138">
        <f>[2]ﾍﾙ!O23</f>
        <v>0</v>
      </c>
      <c r="P76" s="138">
        <f>[2]ﾍﾙ!P23</f>
        <v>0</v>
      </c>
      <c r="Q76" s="138">
        <f>[2]ﾍﾙ!Q23</f>
        <v>0</v>
      </c>
      <c r="R76" s="138">
        <f>[2]ﾍﾙ!R23</f>
        <v>0</v>
      </c>
      <c r="S76" s="138">
        <f>[2]ﾍﾙ!S23</f>
        <v>1</v>
      </c>
      <c r="V76" s="641">
        <f>'保健所別（令和8年）'!$F$220</f>
        <v>2</v>
      </c>
      <c r="W76">
        <f t="shared" si="36"/>
        <v>0</v>
      </c>
    </row>
    <row r="77" spans="2:23" ht="14.4" x14ac:dyDescent="0.2">
      <c r="B77" s="889" t="s">
        <v>85</v>
      </c>
      <c r="C77" s="789">
        <f t="shared" si="35"/>
        <v>1</v>
      </c>
      <c r="D77" s="138">
        <f>[2]ﾍﾙ!D24</f>
        <v>0</v>
      </c>
      <c r="E77" s="138">
        <f>[2]ﾍﾙ!E24</f>
        <v>0</v>
      </c>
      <c r="F77" s="138">
        <f>[2]ﾍﾙ!F24</f>
        <v>0</v>
      </c>
      <c r="G77" s="138">
        <f>[2]ﾍﾙ!G24</f>
        <v>0</v>
      </c>
      <c r="H77" s="138">
        <f>[2]ﾍﾙ!H24</f>
        <v>0</v>
      </c>
      <c r="I77" s="138">
        <f>[2]ﾍﾙ!I24</f>
        <v>1</v>
      </c>
      <c r="J77" s="138">
        <f>[2]ﾍﾙ!J24</f>
        <v>0</v>
      </c>
      <c r="K77" s="138">
        <f>[2]ﾍﾙ!K24</f>
        <v>0</v>
      </c>
      <c r="L77" s="138">
        <f>[2]ﾍﾙ!L24</f>
        <v>0</v>
      </c>
      <c r="M77" s="138">
        <f>[2]ﾍﾙ!M24</f>
        <v>0</v>
      </c>
      <c r="N77" s="138">
        <f>[2]ﾍﾙ!N24</f>
        <v>0</v>
      </c>
      <c r="O77" s="138">
        <f>[2]ﾍﾙ!O24</f>
        <v>0</v>
      </c>
      <c r="P77" s="138">
        <f>[2]ﾍﾙ!P24</f>
        <v>0</v>
      </c>
      <c r="Q77" s="138">
        <f>[2]ﾍﾙ!Q24</f>
        <v>0</v>
      </c>
      <c r="R77" s="138">
        <f>[2]ﾍﾙ!R24</f>
        <v>0</v>
      </c>
      <c r="S77" s="138">
        <f>[2]ﾍﾙ!S24</f>
        <v>0</v>
      </c>
      <c r="V77" s="641">
        <f>'保健所別（令和8年）'!$G$220</f>
        <v>1</v>
      </c>
      <c r="W77">
        <f t="shared" si="36"/>
        <v>0</v>
      </c>
    </row>
    <row r="78" spans="2:23" ht="14.4" x14ac:dyDescent="0.2">
      <c r="B78" s="889" t="s">
        <v>86</v>
      </c>
      <c r="C78" s="789">
        <f t="shared" si="35"/>
        <v>2</v>
      </c>
      <c r="D78" s="138">
        <f>[2]ﾍﾙ!D25</f>
        <v>0</v>
      </c>
      <c r="E78" s="138">
        <f>[2]ﾍﾙ!E25</f>
        <v>0</v>
      </c>
      <c r="F78" s="138">
        <f>[2]ﾍﾙ!F25</f>
        <v>0</v>
      </c>
      <c r="G78" s="138">
        <f>[2]ﾍﾙ!G25</f>
        <v>0</v>
      </c>
      <c r="H78" s="138">
        <f>[2]ﾍﾙ!H25</f>
        <v>0</v>
      </c>
      <c r="I78" s="138">
        <f>[2]ﾍﾙ!I25</f>
        <v>0</v>
      </c>
      <c r="J78" s="138">
        <f>[2]ﾍﾙ!J25</f>
        <v>2</v>
      </c>
      <c r="K78" s="138">
        <f>[2]ﾍﾙ!K25</f>
        <v>0</v>
      </c>
      <c r="L78" s="138">
        <f>[2]ﾍﾙ!L25</f>
        <v>0</v>
      </c>
      <c r="M78" s="138">
        <f>[2]ﾍﾙ!M25</f>
        <v>0</v>
      </c>
      <c r="N78" s="138">
        <f>[2]ﾍﾙ!N25</f>
        <v>0</v>
      </c>
      <c r="O78" s="138">
        <f>[2]ﾍﾙ!O25</f>
        <v>0</v>
      </c>
      <c r="P78" s="138">
        <f>[2]ﾍﾙ!P25</f>
        <v>0</v>
      </c>
      <c r="Q78" s="138">
        <f>[2]ﾍﾙ!Q25</f>
        <v>0</v>
      </c>
      <c r="R78" s="138">
        <f>[2]ﾍﾙ!R25</f>
        <v>0</v>
      </c>
      <c r="S78" s="138">
        <f>[2]ﾍﾙ!S25</f>
        <v>0</v>
      </c>
      <c r="V78" s="641">
        <f>'保健所別（令和8年）'!$H$220</f>
        <v>2</v>
      </c>
      <c r="W78">
        <f t="shared" si="36"/>
        <v>0</v>
      </c>
    </row>
    <row r="79" spans="2:23" ht="14.4" x14ac:dyDescent="0.2">
      <c r="B79" s="889" t="s">
        <v>87</v>
      </c>
      <c r="C79" s="789">
        <f t="shared" si="35"/>
        <v>8</v>
      </c>
      <c r="D79" s="138">
        <f>[2]ﾍﾙ!D26</f>
        <v>0</v>
      </c>
      <c r="E79" s="138">
        <f>[2]ﾍﾙ!E26</f>
        <v>0</v>
      </c>
      <c r="F79" s="138">
        <f>[2]ﾍﾙ!F26</f>
        <v>0</v>
      </c>
      <c r="G79" s="138">
        <f>[2]ﾍﾙ!G26</f>
        <v>0</v>
      </c>
      <c r="H79" s="138">
        <f>[2]ﾍﾙ!H26</f>
        <v>0</v>
      </c>
      <c r="I79" s="138">
        <f>[2]ﾍﾙ!I26</f>
        <v>0</v>
      </c>
      <c r="J79" s="138">
        <f>[2]ﾍﾙ!J26</f>
        <v>1</v>
      </c>
      <c r="K79" s="138">
        <f>[2]ﾍﾙ!K26</f>
        <v>2</v>
      </c>
      <c r="L79" s="138">
        <f>[2]ﾍﾙ!L26</f>
        <v>0</v>
      </c>
      <c r="M79" s="138">
        <f>[2]ﾍﾙ!M26</f>
        <v>1</v>
      </c>
      <c r="N79" s="138">
        <f>[2]ﾍﾙ!N26</f>
        <v>3</v>
      </c>
      <c r="O79" s="138">
        <f>[2]ﾍﾙ!O26</f>
        <v>1</v>
      </c>
      <c r="P79" s="138">
        <f>[2]ﾍﾙ!P26</f>
        <v>0</v>
      </c>
      <c r="Q79" s="138">
        <f>[2]ﾍﾙ!Q26</f>
        <v>0</v>
      </c>
      <c r="R79" s="138">
        <f>[2]ﾍﾙ!R26</f>
        <v>0</v>
      </c>
      <c r="S79" s="138">
        <f>[2]ﾍﾙ!S26</f>
        <v>0</v>
      </c>
      <c r="V79" s="641">
        <f>'保健所別（令和8年）'!$I$220</f>
        <v>8</v>
      </c>
      <c r="W79">
        <f t="shared" si="36"/>
        <v>0</v>
      </c>
    </row>
    <row r="80" spans="2:23" ht="14.4" x14ac:dyDescent="0.2">
      <c r="B80" s="889" t="s">
        <v>88</v>
      </c>
      <c r="C80" s="789">
        <f t="shared" si="35"/>
        <v>2</v>
      </c>
      <c r="D80" s="138">
        <f>[2]ﾍﾙ!D27</f>
        <v>0</v>
      </c>
      <c r="E80" s="138">
        <f>[2]ﾍﾙ!E27</f>
        <v>0</v>
      </c>
      <c r="F80" s="138">
        <f>[2]ﾍﾙ!F27</f>
        <v>0</v>
      </c>
      <c r="G80" s="138">
        <f>[2]ﾍﾙ!G27</f>
        <v>0</v>
      </c>
      <c r="H80" s="138">
        <f>[2]ﾍﾙ!H27</f>
        <v>0</v>
      </c>
      <c r="I80" s="138">
        <f>[2]ﾍﾙ!I27</f>
        <v>2</v>
      </c>
      <c r="J80" s="138">
        <f>[2]ﾍﾙ!J27</f>
        <v>0</v>
      </c>
      <c r="K80" s="138">
        <f>[2]ﾍﾙ!K27</f>
        <v>0</v>
      </c>
      <c r="L80" s="138">
        <f>[2]ﾍﾙ!L27</f>
        <v>0</v>
      </c>
      <c r="M80" s="138">
        <f>[2]ﾍﾙ!M27</f>
        <v>0</v>
      </c>
      <c r="N80" s="138">
        <f>[2]ﾍﾙ!N27</f>
        <v>0</v>
      </c>
      <c r="O80" s="138">
        <f>[2]ﾍﾙ!O27</f>
        <v>0</v>
      </c>
      <c r="P80" s="138">
        <f>[2]ﾍﾙ!P27</f>
        <v>0</v>
      </c>
      <c r="Q80" s="138">
        <f>[2]ﾍﾙ!Q27</f>
        <v>0</v>
      </c>
      <c r="R80" s="138">
        <f>[2]ﾍﾙ!R27</f>
        <v>0</v>
      </c>
      <c r="S80" s="138">
        <f>[2]ﾍﾙ!S27</f>
        <v>0</v>
      </c>
      <c r="V80" s="641">
        <f>'保健所別（令和8年）'!$J$220</f>
        <v>2</v>
      </c>
      <c r="W80">
        <f t="shared" si="36"/>
        <v>0</v>
      </c>
    </row>
    <row r="81" spans="2:23" ht="14.4" x14ac:dyDescent="0.2">
      <c r="B81" s="889" t="s">
        <v>89</v>
      </c>
      <c r="C81" s="789">
        <f t="shared" si="35"/>
        <v>6</v>
      </c>
      <c r="D81" s="138">
        <f>[2]ﾍﾙ!D28</f>
        <v>0</v>
      </c>
      <c r="E81" s="138">
        <f>[2]ﾍﾙ!E28</f>
        <v>0</v>
      </c>
      <c r="F81" s="138">
        <f>[2]ﾍﾙ!F28</f>
        <v>0</v>
      </c>
      <c r="G81" s="138">
        <f>[2]ﾍﾙ!G28</f>
        <v>0</v>
      </c>
      <c r="H81" s="138">
        <f>[2]ﾍﾙ!H28</f>
        <v>0</v>
      </c>
      <c r="I81" s="138">
        <f>[2]ﾍﾙ!I28</f>
        <v>1</v>
      </c>
      <c r="J81" s="138">
        <f>[2]ﾍﾙ!J28</f>
        <v>1</v>
      </c>
      <c r="K81" s="138">
        <f>[2]ﾍﾙ!K28</f>
        <v>1</v>
      </c>
      <c r="L81" s="138">
        <f>[2]ﾍﾙ!L28</f>
        <v>0</v>
      </c>
      <c r="M81" s="138">
        <f>[2]ﾍﾙ!M28</f>
        <v>0</v>
      </c>
      <c r="N81" s="138">
        <f>[2]ﾍﾙ!N28</f>
        <v>2</v>
      </c>
      <c r="O81" s="138">
        <f>[2]ﾍﾙ!O28</f>
        <v>1</v>
      </c>
      <c r="P81" s="138">
        <f>[2]ﾍﾙ!P28</f>
        <v>0</v>
      </c>
      <c r="Q81" s="138">
        <f>[2]ﾍﾙ!Q28</f>
        <v>0</v>
      </c>
      <c r="R81" s="138">
        <f>[2]ﾍﾙ!R28</f>
        <v>0</v>
      </c>
      <c r="S81" s="138">
        <f>[2]ﾍﾙ!S28</f>
        <v>0</v>
      </c>
      <c r="V81" s="641">
        <f>'保健所別（令和8年）'!$K$220</f>
        <v>6</v>
      </c>
      <c r="W81">
        <f t="shared" si="36"/>
        <v>0</v>
      </c>
    </row>
    <row r="82" spans="2:23" ht="14.4" x14ac:dyDescent="0.2">
      <c r="B82" s="889" t="s">
        <v>90</v>
      </c>
      <c r="C82" s="789">
        <f t="shared" si="35"/>
        <v>0</v>
      </c>
      <c r="D82" s="138">
        <f>[2]ﾍﾙ!D29</f>
        <v>0</v>
      </c>
      <c r="E82" s="138">
        <f>[2]ﾍﾙ!E29</f>
        <v>0</v>
      </c>
      <c r="F82" s="138">
        <f>[2]ﾍﾙ!F29</f>
        <v>0</v>
      </c>
      <c r="G82" s="138">
        <f>[2]ﾍﾙ!G29</f>
        <v>0</v>
      </c>
      <c r="H82" s="138">
        <f>[2]ﾍﾙ!H29</f>
        <v>0</v>
      </c>
      <c r="I82" s="138">
        <f>[2]ﾍﾙ!I29</f>
        <v>0</v>
      </c>
      <c r="J82" s="138">
        <f>[2]ﾍﾙ!J29</f>
        <v>0</v>
      </c>
      <c r="K82" s="138">
        <f>[2]ﾍﾙ!K29</f>
        <v>0</v>
      </c>
      <c r="L82" s="138">
        <f>[2]ﾍﾙ!L29</f>
        <v>0</v>
      </c>
      <c r="M82" s="138">
        <f>[2]ﾍﾙ!M29</f>
        <v>0</v>
      </c>
      <c r="N82" s="138">
        <f>[2]ﾍﾙ!N29</f>
        <v>0</v>
      </c>
      <c r="O82" s="138">
        <f>[2]ﾍﾙ!O29</f>
        <v>0</v>
      </c>
      <c r="P82" s="138">
        <f>[2]ﾍﾙ!P29</f>
        <v>0</v>
      </c>
      <c r="Q82" s="138">
        <f>[2]ﾍﾙ!Q29</f>
        <v>0</v>
      </c>
      <c r="R82" s="138">
        <f>[2]ﾍﾙ!R29</f>
        <v>0</v>
      </c>
      <c r="S82" s="138">
        <f>[2]ﾍﾙ!S29</f>
        <v>0</v>
      </c>
      <c r="V82" s="641">
        <f>'保健所別（令和8年）'!$L$220</f>
        <v>0</v>
      </c>
      <c r="W82">
        <f t="shared" si="36"/>
        <v>0</v>
      </c>
    </row>
    <row r="83" spans="2:23" ht="14.4" x14ac:dyDescent="0.2">
      <c r="B83" s="889" t="s">
        <v>91</v>
      </c>
      <c r="C83" s="789">
        <f t="shared" si="35"/>
        <v>0</v>
      </c>
      <c r="D83" s="138">
        <f>[2]ﾍﾙ!D30</f>
        <v>0</v>
      </c>
      <c r="E83" s="138">
        <f>[2]ﾍﾙ!E30</f>
        <v>0</v>
      </c>
      <c r="F83" s="138">
        <f>[2]ﾍﾙ!F30</f>
        <v>0</v>
      </c>
      <c r="G83" s="138">
        <f>[2]ﾍﾙ!G30</f>
        <v>0</v>
      </c>
      <c r="H83" s="138">
        <f>[2]ﾍﾙ!H30</f>
        <v>0</v>
      </c>
      <c r="I83" s="138">
        <f>[2]ﾍﾙ!I30</f>
        <v>0</v>
      </c>
      <c r="J83" s="138">
        <f>[2]ﾍﾙ!J30</f>
        <v>0</v>
      </c>
      <c r="K83" s="138">
        <f>[2]ﾍﾙ!K30</f>
        <v>0</v>
      </c>
      <c r="L83" s="138">
        <f>[2]ﾍﾙ!L30</f>
        <v>0</v>
      </c>
      <c r="M83" s="138">
        <f>[2]ﾍﾙ!M30</f>
        <v>0</v>
      </c>
      <c r="N83" s="138">
        <f>[2]ﾍﾙ!N30</f>
        <v>0</v>
      </c>
      <c r="O83" s="138">
        <f>[2]ﾍﾙ!O30</f>
        <v>0</v>
      </c>
      <c r="P83" s="138">
        <f>[2]ﾍﾙ!P30</f>
        <v>0</v>
      </c>
      <c r="Q83" s="138">
        <f>[2]ﾍﾙ!Q30</f>
        <v>0</v>
      </c>
      <c r="R83" s="138">
        <f>[2]ﾍﾙ!R30</f>
        <v>0</v>
      </c>
      <c r="S83" s="138">
        <f>[2]ﾍﾙ!S30</f>
        <v>0</v>
      </c>
      <c r="V83" s="641">
        <f>'保健所別（令和8年）'!$M$220</f>
        <v>0</v>
      </c>
      <c r="W83">
        <f t="shared" si="36"/>
        <v>0</v>
      </c>
    </row>
    <row r="84" spans="2:23" ht="14.4" x14ac:dyDescent="0.2">
      <c r="B84" s="889" t="s">
        <v>92</v>
      </c>
      <c r="C84" s="789">
        <f t="shared" si="35"/>
        <v>0</v>
      </c>
      <c r="D84" s="138">
        <f>[2]ﾍﾙ!D31</f>
        <v>0</v>
      </c>
      <c r="E84" s="138">
        <f>[2]ﾍﾙ!E31</f>
        <v>0</v>
      </c>
      <c r="F84" s="138">
        <f>[2]ﾍﾙ!F31</f>
        <v>0</v>
      </c>
      <c r="G84" s="138">
        <f>[2]ﾍﾙ!G31</f>
        <v>0</v>
      </c>
      <c r="H84" s="138">
        <f>[2]ﾍﾙ!H31</f>
        <v>0</v>
      </c>
      <c r="I84" s="138">
        <f>[2]ﾍﾙ!I31</f>
        <v>0</v>
      </c>
      <c r="J84" s="138">
        <f>[2]ﾍﾙ!J31</f>
        <v>0</v>
      </c>
      <c r="K84" s="138">
        <f>[2]ﾍﾙ!K31</f>
        <v>0</v>
      </c>
      <c r="L84" s="138">
        <f>[2]ﾍﾙ!L31</f>
        <v>0</v>
      </c>
      <c r="M84" s="138">
        <f>[2]ﾍﾙ!M31</f>
        <v>0</v>
      </c>
      <c r="N84" s="138">
        <f>[2]ﾍﾙ!N31</f>
        <v>0</v>
      </c>
      <c r="O84" s="138">
        <f>[2]ﾍﾙ!O31</f>
        <v>0</v>
      </c>
      <c r="P84" s="138">
        <f>[2]ﾍﾙ!P31</f>
        <v>0</v>
      </c>
      <c r="Q84" s="138">
        <f>[2]ﾍﾙ!Q31</f>
        <v>0</v>
      </c>
      <c r="R84" s="138">
        <f>[2]ﾍﾙ!R31</f>
        <v>0</v>
      </c>
      <c r="S84" s="138">
        <f>[2]ﾍﾙ!S31</f>
        <v>0</v>
      </c>
      <c r="V84" s="641">
        <f>'保健所別（令和8年）'!$N$220</f>
        <v>0</v>
      </c>
      <c r="W84">
        <f t="shared" si="36"/>
        <v>0</v>
      </c>
    </row>
    <row r="85" spans="2:23" ht="14.4" x14ac:dyDescent="0.2">
      <c r="B85" s="889" t="s">
        <v>93</v>
      </c>
      <c r="C85" s="789">
        <f t="shared" si="35"/>
        <v>0</v>
      </c>
      <c r="D85" s="138">
        <f>[2]ﾍﾙ!D32</f>
        <v>0</v>
      </c>
      <c r="E85" s="138">
        <f>[2]ﾍﾙ!E32</f>
        <v>0</v>
      </c>
      <c r="F85" s="138">
        <f>[2]ﾍﾙ!F32</f>
        <v>0</v>
      </c>
      <c r="G85" s="138">
        <f>[2]ﾍﾙ!G32</f>
        <v>0</v>
      </c>
      <c r="H85" s="138">
        <f>[2]ﾍﾙ!H32</f>
        <v>0</v>
      </c>
      <c r="I85" s="138">
        <f>[2]ﾍﾙ!I32</f>
        <v>0</v>
      </c>
      <c r="J85" s="138">
        <f>[2]ﾍﾙ!J32</f>
        <v>0</v>
      </c>
      <c r="K85" s="138">
        <f>[2]ﾍﾙ!K32</f>
        <v>0</v>
      </c>
      <c r="L85" s="138">
        <f>[2]ﾍﾙ!L32</f>
        <v>0</v>
      </c>
      <c r="M85" s="138">
        <f>[2]ﾍﾙ!M32</f>
        <v>0</v>
      </c>
      <c r="N85" s="138">
        <f>[2]ﾍﾙ!N32</f>
        <v>0</v>
      </c>
      <c r="O85" s="138">
        <f>[2]ﾍﾙ!O32</f>
        <v>0</v>
      </c>
      <c r="P85" s="138">
        <f>[2]ﾍﾙ!P32</f>
        <v>0</v>
      </c>
      <c r="Q85" s="138">
        <f>[2]ﾍﾙ!Q32</f>
        <v>0</v>
      </c>
      <c r="R85" s="138">
        <f>[2]ﾍﾙ!R32</f>
        <v>0</v>
      </c>
      <c r="S85" s="138">
        <f>[2]ﾍﾙ!S32</f>
        <v>0</v>
      </c>
      <c r="V85" s="641">
        <f>'保健所別（令和8年）'!$O$220</f>
        <v>0</v>
      </c>
      <c r="W85">
        <f t="shared" si="36"/>
        <v>0</v>
      </c>
    </row>
    <row r="86" spans="2:23" ht="14.4" x14ac:dyDescent="0.2">
      <c r="B86" s="889" t="s">
        <v>39</v>
      </c>
      <c r="C86" s="789">
        <f>SUM(D86:S86)</f>
        <v>32</v>
      </c>
      <c r="D86" s="789">
        <f>SUM(D74:D85)</f>
        <v>0</v>
      </c>
      <c r="E86" s="789">
        <f t="shared" ref="E86:S86" si="37">SUM(E74:E85)</f>
        <v>0</v>
      </c>
      <c r="F86" s="789">
        <f t="shared" si="37"/>
        <v>0</v>
      </c>
      <c r="G86" s="789">
        <f t="shared" si="37"/>
        <v>0</v>
      </c>
      <c r="H86" s="789">
        <f t="shared" si="37"/>
        <v>1</v>
      </c>
      <c r="I86" s="789">
        <f t="shared" si="37"/>
        <v>6</v>
      </c>
      <c r="J86" s="789">
        <f t="shared" si="37"/>
        <v>6</v>
      </c>
      <c r="K86" s="789">
        <f t="shared" si="37"/>
        <v>5</v>
      </c>
      <c r="L86" s="789">
        <f t="shared" si="37"/>
        <v>2</v>
      </c>
      <c r="M86" s="789">
        <f t="shared" si="37"/>
        <v>1</v>
      </c>
      <c r="N86" s="789">
        <f t="shared" si="37"/>
        <v>5</v>
      </c>
      <c r="O86" s="789">
        <f t="shared" si="37"/>
        <v>3</v>
      </c>
      <c r="P86" s="789">
        <f t="shared" si="37"/>
        <v>0</v>
      </c>
      <c r="Q86" s="789">
        <f t="shared" si="37"/>
        <v>1</v>
      </c>
      <c r="R86" s="789">
        <f t="shared" si="37"/>
        <v>0</v>
      </c>
      <c r="S86" s="789">
        <f t="shared" si="37"/>
        <v>2</v>
      </c>
    </row>
    <row r="87" spans="2:23" x14ac:dyDescent="0.2">
      <c r="B87" s="789" t="s">
        <v>66</v>
      </c>
      <c r="C87" s="892">
        <f>C86/C86</f>
        <v>1</v>
      </c>
      <c r="D87" s="892">
        <f>D86/C86</f>
        <v>0</v>
      </c>
      <c r="E87" s="892">
        <f>E86/C86</f>
        <v>0</v>
      </c>
      <c r="F87" s="892">
        <f>F86/C86</f>
        <v>0</v>
      </c>
      <c r="G87" s="892">
        <f>G86/C86</f>
        <v>0</v>
      </c>
      <c r="H87" s="892">
        <f>H86/C86</f>
        <v>3.125E-2</v>
      </c>
      <c r="I87" s="892">
        <f>I86/C86</f>
        <v>0.1875</v>
      </c>
      <c r="J87" s="892">
        <f>J86/C86</f>
        <v>0.1875</v>
      </c>
      <c r="K87" s="892">
        <f>K86/C86</f>
        <v>0.15625</v>
      </c>
      <c r="L87" s="892">
        <f>L86/C86</f>
        <v>6.25E-2</v>
      </c>
      <c r="M87" s="892">
        <f>M86/C86</f>
        <v>3.125E-2</v>
      </c>
      <c r="N87" s="892">
        <f>N86/C86</f>
        <v>0.15625</v>
      </c>
      <c r="O87" s="892">
        <f>O86/C86</f>
        <v>9.375E-2</v>
      </c>
      <c r="P87" s="892">
        <f>P86/C86</f>
        <v>0</v>
      </c>
      <c r="Q87" s="892">
        <f>Q86/C86</f>
        <v>3.125E-2</v>
      </c>
      <c r="R87" s="892">
        <f>R86/C86</f>
        <v>0</v>
      </c>
      <c r="S87" s="892">
        <f>S86/C86</f>
        <v>6.25E-2</v>
      </c>
    </row>
    <row r="89" spans="2:23" ht="19.2" x14ac:dyDescent="0.25">
      <c r="B89" s="99" t="str">
        <f>B3</f>
        <v>令和8年　</v>
      </c>
      <c r="C89" s="551" t="s">
        <v>216</v>
      </c>
    </row>
    <row r="90" spans="2:23" ht="84" x14ac:dyDescent="0.2">
      <c r="B90" s="887" t="s">
        <v>217</v>
      </c>
      <c r="C90" s="888" t="s">
        <v>67</v>
      </c>
      <c r="D90" s="872" t="s">
        <v>261</v>
      </c>
      <c r="E90" s="872" t="s">
        <v>80</v>
      </c>
      <c r="F90" s="872" t="s">
        <v>81</v>
      </c>
      <c r="G90" s="872" t="s">
        <v>68</v>
      </c>
      <c r="H90" s="872" t="s">
        <v>69</v>
      </c>
      <c r="I90" s="872" t="s">
        <v>70</v>
      </c>
      <c r="J90" s="872" t="s">
        <v>71</v>
      </c>
      <c r="K90" s="872" t="s">
        <v>72</v>
      </c>
      <c r="L90" s="872" t="s">
        <v>73</v>
      </c>
      <c r="M90" s="872" t="s">
        <v>74</v>
      </c>
      <c r="N90" s="872" t="s">
        <v>75</v>
      </c>
      <c r="O90" s="873" t="s">
        <v>76</v>
      </c>
      <c r="P90" s="873" t="s">
        <v>77</v>
      </c>
      <c r="Q90" s="873" t="s">
        <v>78</v>
      </c>
      <c r="R90" s="873" t="s">
        <v>79</v>
      </c>
      <c r="S90" s="873" t="s">
        <v>262</v>
      </c>
    </row>
    <row r="91" spans="2:23" ht="14.4" x14ac:dyDescent="0.2">
      <c r="B91" s="889" t="s">
        <v>82</v>
      </c>
      <c r="C91" s="893">
        <f>[2]ﾍﾙ!C57</f>
        <v>0.67</v>
      </c>
      <c r="D91" s="963">
        <f>[2]ﾍﾙ!D57</f>
        <v>0</v>
      </c>
      <c r="E91" s="963">
        <f>[2]ﾍﾙ!E57</f>
        <v>0</v>
      </c>
      <c r="F91" s="963">
        <f>[2]ﾍﾙ!F57</f>
        <v>0</v>
      </c>
      <c r="G91" s="963">
        <f>[2]ﾍﾙ!G57</f>
        <v>0</v>
      </c>
      <c r="H91" s="963">
        <f>[2]ﾍﾙ!H57</f>
        <v>0.08</v>
      </c>
      <c r="I91" s="963">
        <f>[2]ﾍﾙ!I57</f>
        <v>0.17</v>
      </c>
      <c r="J91" s="963">
        <f>[2]ﾍﾙ!J57</f>
        <v>0.08</v>
      </c>
      <c r="K91" s="963">
        <f>[2]ﾍﾙ!K57</f>
        <v>0.17</v>
      </c>
      <c r="L91" s="963">
        <f>[2]ﾍﾙ!L57</f>
        <v>0.08</v>
      </c>
      <c r="M91" s="963">
        <f>[2]ﾍﾙ!M57</f>
        <v>0</v>
      </c>
      <c r="N91" s="963">
        <f>[2]ﾍﾙ!N57</f>
        <v>0</v>
      </c>
      <c r="O91" s="963">
        <f>[2]ﾍﾙ!O57</f>
        <v>0.08</v>
      </c>
      <c r="P91" s="963">
        <f>[2]ﾍﾙ!P57</f>
        <v>0</v>
      </c>
      <c r="Q91" s="963">
        <f>[2]ﾍﾙ!Q57</f>
        <v>0</v>
      </c>
      <c r="R91" s="963">
        <f>[2]ﾍﾙ!R57</f>
        <v>0</v>
      </c>
      <c r="S91" s="963">
        <f>[2]ﾍﾙ!S57</f>
        <v>0</v>
      </c>
    </row>
    <row r="92" spans="2:23" ht="14.4" x14ac:dyDescent="0.2">
      <c r="B92" s="889" t="s">
        <v>83</v>
      </c>
      <c r="C92" s="893">
        <f>[2]ﾍﾙ!C58</f>
        <v>0.25</v>
      </c>
      <c r="D92" s="963">
        <f>[2]ﾍﾙ!D58</f>
        <v>0</v>
      </c>
      <c r="E92" s="963">
        <f>[2]ﾍﾙ!E58</f>
        <v>0</v>
      </c>
      <c r="F92" s="963">
        <f>[2]ﾍﾙ!F58</f>
        <v>0</v>
      </c>
      <c r="G92" s="963">
        <f>[2]ﾍﾙ!G58</f>
        <v>0</v>
      </c>
      <c r="H92" s="963">
        <f>[2]ﾍﾙ!H58</f>
        <v>0</v>
      </c>
      <c r="I92" s="963">
        <f>[2]ﾍﾙ!I58</f>
        <v>0</v>
      </c>
      <c r="J92" s="963">
        <f>[2]ﾍﾙ!J58</f>
        <v>0</v>
      </c>
      <c r="K92" s="963">
        <f>[2]ﾍﾙ!K58</f>
        <v>0</v>
      </c>
      <c r="L92" s="963">
        <f>[2]ﾍﾙ!L58</f>
        <v>0.08</v>
      </c>
      <c r="M92" s="963">
        <f>[2]ﾍﾙ!M58</f>
        <v>0</v>
      </c>
      <c r="N92" s="963">
        <f>[2]ﾍﾙ!N58</f>
        <v>0</v>
      </c>
      <c r="O92" s="963">
        <f>[2]ﾍﾙ!O58</f>
        <v>0</v>
      </c>
      <c r="P92" s="963">
        <f>[2]ﾍﾙ!P58</f>
        <v>0</v>
      </c>
      <c r="Q92" s="963">
        <f>[2]ﾍﾙ!Q58</f>
        <v>0.08</v>
      </c>
      <c r="R92" s="963">
        <f>[2]ﾍﾙ!R58</f>
        <v>0</v>
      </c>
      <c r="S92" s="963">
        <f>[2]ﾍﾙ!S58</f>
        <v>0.08</v>
      </c>
    </row>
    <row r="93" spans="2:23" ht="14.4" x14ac:dyDescent="0.2">
      <c r="B93" s="889" t="s">
        <v>84</v>
      </c>
      <c r="C93" s="893">
        <f>[2]ﾍﾙ!C59</f>
        <v>0.17</v>
      </c>
      <c r="D93" s="963">
        <f>[2]ﾍﾙ!D59</f>
        <v>0</v>
      </c>
      <c r="E93" s="963">
        <f>[2]ﾍﾙ!E59</f>
        <v>0</v>
      </c>
      <c r="F93" s="963">
        <f>[2]ﾍﾙ!F59</f>
        <v>0</v>
      </c>
      <c r="G93" s="963">
        <f>[2]ﾍﾙ!G59</f>
        <v>0</v>
      </c>
      <c r="H93" s="963">
        <f>[2]ﾍﾙ!H59</f>
        <v>0</v>
      </c>
      <c r="I93" s="963">
        <f>[2]ﾍﾙ!I59</f>
        <v>0</v>
      </c>
      <c r="J93" s="963">
        <f>[2]ﾍﾙ!J59</f>
        <v>0.08</v>
      </c>
      <c r="K93" s="963">
        <f>[2]ﾍﾙ!K59</f>
        <v>0</v>
      </c>
      <c r="L93" s="963">
        <f>[2]ﾍﾙ!L59</f>
        <v>0</v>
      </c>
      <c r="M93" s="963">
        <f>[2]ﾍﾙ!M59</f>
        <v>0</v>
      </c>
      <c r="N93" s="963">
        <f>[2]ﾍﾙ!N59</f>
        <v>0</v>
      </c>
      <c r="O93" s="963">
        <f>[2]ﾍﾙ!O59</f>
        <v>0</v>
      </c>
      <c r="P93" s="963">
        <f>[2]ﾍﾙ!P59</f>
        <v>0</v>
      </c>
      <c r="Q93" s="963">
        <f>[2]ﾍﾙ!Q59</f>
        <v>0</v>
      </c>
      <c r="R93" s="963">
        <f>[2]ﾍﾙ!R59</f>
        <v>0</v>
      </c>
      <c r="S93" s="963">
        <f>[2]ﾍﾙ!S59</f>
        <v>0.08</v>
      </c>
    </row>
    <row r="94" spans="2:23" ht="14.4" x14ac:dyDescent="0.2">
      <c r="B94" s="889" t="s">
        <v>85</v>
      </c>
      <c r="C94" s="893">
        <f>[2]ﾍﾙ!C60</f>
        <v>0.08</v>
      </c>
      <c r="D94" s="963">
        <f>[2]ﾍﾙ!D60</f>
        <v>0</v>
      </c>
      <c r="E94" s="963">
        <f>[2]ﾍﾙ!E60</f>
        <v>0</v>
      </c>
      <c r="F94" s="963">
        <f>[2]ﾍﾙ!F60</f>
        <v>0</v>
      </c>
      <c r="G94" s="963">
        <f>[2]ﾍﾙ!G60</f>
        <v>0</v>
      </c>
      <c r="H94" s="963">
        <f>[2]ﾍﾙ!H60</f>
        <v>0</v>
      </c>
      <c r="I94" s="963">
        <f>[2]ﾍﾙ!I60</f>
        <v>0.08</v>
      </c>
      <c r="J94" s="963">
        <f>[2]ﾍﾙ!J60</f>
        <v>0</v>
      </c>
      <c r="K94" s="963">
        <f>[2]ﾍﾙ!K60</f>
        <v>0</v>
      </c>
      <c r="L94" s="963">
        <f>[2]ﾍﾙ!L60</f>
        <v>0</v>
      </c>
      <c r="M94" s="963">
        <f>[2]ﾍﾙ!M60</f>
        <v>0</v>
      </c>
      <c r="N94" s="963">
        <f>[2]ﾍﾙ!N60</f>
        <v>0</v>
      </c>
      <c r="O94" s="963">
        <f>[2]ﾍﾙ!O60</f>
        <v>0</v>
      </c>
      <c r="P94" s="963">
        <f>[2]ﾍﾙ!P60</f>
        <v>0</v>
      </c>
      <c r="Q94" s="963">
        <f>[2]ﾍﾙ!Q60</f>
        <v>0</v>
      </c>
      <c r="R94" s="963">
        <f>[2]ﾍﾙ!R60</f>
        <v>0</v>
      </c>
      <c r="S94" s="963">
        <f>[2]ﾍﾙ!S60</f>
        <v>0</v>
      </c>
    </row>
    <row r="95" spans="2:23" ht="14.4" x14ac:dyDescent="0.2">
      <c r="B95" s="889" t="s">
        <v>86</v>
      </c>
      <c r="C95" s="893">
        <f>[2]ﾍﾙ!C61</f>
        <v>0.17</v>
      </c>
      <c r="D95" s="963">
        <f>[2]ﾍﾙ!D61</f>
        <v>0</v>
      </c>
      <c r="E95" s="963">
        <f>[2]ﾍﾙ!E61</f>
        <v>0</v>
      </c>
      <c r="F95" s="963">
        <f>[2]ﾍﾙ!F61</f>
        <v>0</v>
      </c>
      <c r="G95" s="963">
        <f>[2]ﾍﾙ!G61</f>
        <v>0</v>
      </c>
      <c r="H95" s="963">
        <f>[2]ﾍﾙ!H61</f>
        <v>0</v>
      </c>
      <c r="I95" s="963">
        <f>[2]ﾍﾙ!I61</f>
        <v>0</v>
      </c>
      <c r="J95" s="963">
        <f>[2]ﾍﾙ!J61</f>
        <v>0.17</v>
      </c>
      <c r="K95" s="963">
        <f>[2]ﾍﾙ!K61</f>
        <v>0</v>
      </c>
      <c r="L95" s="963">
        <f>[2]ﾍﾙ!L61</f>
        <v>0</v>
      </c>
      <c r="M95" s="963">
        <f>[2]ﾍﾙ!M61</f>
        <v>0</v>
      </c>
      <c r="N95" s="963">
        <f>[2]ﾍﾙ!N61</f>
        <v>0</v>
      </c>
      <c r="O95" s="963">
        <f>[2]ﾍﾙ!O61</f>
        <v>0</v>
      </c>
      <c r="P95" s="963">
        <f>[2]ﾍﾙ!P61</f>
        <v>0</v>
      </c>
      <c r="Q95" s="963">
        <f>[2]ﾍﾙ!Q61</f>
        <v>0</v>
      </c>
      <c r="R95" s="963">
        <f>[2]ﾍﾙ!R61</f>
        <v>0</v>
      </c>
      <c r="S95" s="963">
        <f>[2]ﾍﾙ!S61</f>
        <v>0</v>
      </c>
    </row>
    <row r="96" spans="2:23" ht="14.4" x14ac:dyDescent="0.2">
      <c r="B96" s="889" t="s">
        <v>87</v>
      </c>
      <c r="C96" s="893">
        <f>[2]ﾍﾙ!C62</f>
        <v>0.67</v>
      </c>
      <c r="D96" s="963">
        <f>[2]ﾍﾙ!D62</f>
        <v>0</v>
      </c>
      <c r="E96" s="963">
        <f>[2]ﾍﾙ!E62</f>
        <v>0</v>
      </c>
      <c r="F96" s="963">
        <f>[2]ﾍﾙ!F62</f>
        <v>0</v>
      </c>
      <c r="G96" s="963">
        <f>[2]ﾍﾙ!G62</f>
        <v>0</v>
      </c>
      <c r="H96" s="963">
        <f>[2]ﾍﾙ!H62</f>
        <v>0</v>
      </c>
      <c r="I96" s="963">
        <f>[2]ﾍﾙ!I62</f>
        <v>0</v>
      </c>
      <c r="J96" s="963">
        <f>[2]ﾍﾙ!J62</f>
        <v>0.08</v>
      </c>
      <c r="K96" s="963">
        <f>[2]ﾍﾙ!K62</f>
        <v>0.17</v>
      </c>
      <c r="L96" s="963">
        <f>[2]ﾍﾙ!L62</f>
        <v>0</v>
      </c>
      <c r="M96" s="963">
        <f>[2]ﾍﾙ!M62</f>
        <v>0.08</v>
      </c>
      <c r="N96" s="963">
        <f>[2]ﾍﾙ!N62</f>
        <v>0.25</v>
      </c>
      <c r="O96" s="963">
        <f>[2]ﾍﾙ!O62</f>
        <v>0.08</v>
      </c>
      <c r="P96" s="963">
        <f>[2]ﾍﾙ!P62</f>
        <v>0</v>
      </c>
      <c r="Q96" s="963">
        <f>[2]ﾍﾙ!Q62</f>
        <v>0</v>
      </c>
      <c r="R96" s="963">
        <f>[2]ﾍﾙ!R62</f>
        <v>0</v>
      </c>
      <c r="S96" s="963">
        <f>[2]ﾍﾙ!S62</f>
        <v>0</v>
      </c>
    </row>
    <row r="97" spans="2:19" ht="14.4" x14ac:dyDescent="0.2">
      <c r="B97" s="889" t="s">
        <v>88</v>
      </c>
      <c r="C97" s="893">
        <f>[2]ﾍﾙ!C63</f>
        <v>0.17</v>
      </c>
      <c r="D97" s="963">
        <f>[2]ﾍﾙ!D63</f>
        <v>0</v>
      </c>
      <c r="E97" s="963">
        <f>[2]ﾍﾙ!E63</f>
        <v>0</v>
      </c>
      <c r="F97" s="963">
        <f>[2]ﾍﾙ!F63</f>
        <v>0</v>
      </c>
      <c r="G97" s="963">
        <f>[2]ﾍﾙ!G63</f>
        <v>0</v>
      </c>
      <c r="H97" s="963">
        <f>[2]ﾍﾙ!H63</f>
        <v>0</v>
      </c>
      <c r="I97" s="963">
        <f>[2]ﾍﾙ!I63</f>
        <v>0.17</v>
      </c>
      <c r="J97" s="963">
        <f>[2]ﾍﾙ!J63</f>
        <v>0</v>
      </c>
      <c r="K97" s="963">
        <f>[2]ﾍﾙ!K63</f>
        <v>0</v>
      </c>
      <c r="L97" s="963">
        <f>[2]ﾍﾙ!L63</f>
        <v>0</v>
      </c>
      <c r="M97" s="963">
        <f>[2]ﾍﾙ!M63</f>
        <v>0</v>
      </c>
      <c r="N97" s="963">
        <f>[2]ﾍﾙ!N63</f>
        <v>0</v>
      </c>
      <c r="O97" s="963">
        <f>[2]ﾍﾙ!O63</f>
        <v>0</v>
      </c>
      <c r="P97" s="963">
        <f>[2]ﾍﾙ!P63</f>
        <v>0</v>
      </c>
      <c r="Q97" s="963">
        <f>[2]ﾍﾙ!Q63</f>
        <v>0</v>
      </c>
      <c r="R97" s="963">
        <f>[2]ﾍﾙ!R63</f>
        <v>0</v>
      </c>
      <c r="S97" s="963">
        <f>[2]ﾍﾙ!S63</f>
        <v>0</v>
      </c>
    </row>
    <row r="98" spans="2:19" ht="14.4" x14ac:dyDescent="0.2">
      <c r="B98" s="889" t="s">
        <v>89</v>
      </c>
      <c r="C98" s="893">
        <f>[2]ﾍﾙ!C64</f>
        <v>0.5</v>
      </c>
      <c r="D98" s="963">
        <f>[2]ﾍﾙ!D64</f>
        <v>0</v>
      </c>
      <c r="E98" s="963">
        <f>[2]ﾍﾙ!E64</f>
        <v>0</v>
      </c>
      <c r="F98" s="963">
        <f>[2]ﾍﾙ!F64</f>
        <v>0</v>
      </c>
      <c r="G98" s="963">
        <f>[2]ﾍﾙ!G64</f>
        <v>0</v>
      </c>
      <c r="H98" s="963">
        <f>[2]ﾍﾙ!H64</f>
        <v>0</v>
      </c>
      <c r="I98" s="963">
        <f>[2]ﾍﾙ!I64</f>
        <v>0.08</v>
      </c>
      <c r="J98" s="963">
        <f>[2]ﾍﾙ!J64</f>
        <v>0.08</v>
      </c>
      <c r="K98" s="963">
        <f>[2]ﾍﾙ!K64</f>
        <v>0.08</v>
      </c>
      <c r="L98" s="963">
        <f>[2]ﾍﾙ!L64</f>
        <v>0</v>
      </c>
      <c r="M98" s="963">
        <f>[2]ﾍﾙ!M64</f>
        <v>0</v>
      </c>
      <c r="N98" s="963">
        <f>[2]ﾍﾙ!N64</f>
        <v>0.17</v>
      </c>
      <c r="O98" s="963">
        <f>[2]ﾍﾙ!O64</f>
        <v>0.08</v>
      </c>
      <c r="P98" s="963">
        <f>[2]ﾍﾙ!P64</f>
        <v>0</v>
      </c>
      <c r="Q98" s="963">
        <f>[2]ﾍﾙ!Q64</f>
        <v>0</v>
      </c>
      <c r="R98" s="963">
        <f>[2]ﾍﾙ!R64</f>
        <v>0</v>
      </c>
      <c r="S98" s="963">
        <f>[2]ﾍﾙ!S64</f>
        <v>0</v>
      </c>
    </row>
    <row r="99" spans="2:19" ht="14.4" x14ac:dyDescent="0.2">
      <c r="B99" s="889" t="s">
        <v>90</v>
      </c>
      <c r="C99" s="893">
        <f>[2]ﾍﾙ!C65</f>
        <v>0</v>
      </c>
      <c r="D99" s="963">
        <f>[2]ﾍﾙ!D65</f>
        <v>0</v>
      </c>
      <c r="E99" s="963">
        <f>[2]ﾍﾙ!E65</f>
        <v>0</v>
      </c>
      <c r="F99" s="963">
        <f>[2]ﾍﾙ!F65</f>
        <v>0</v>
      </c>
      <c r="G99" s="963">
        <f>[2]ﾍﾙ!G65</f>
        <v>0</v>
      </c>
      <c r="H99" s="963">
        <f>[2]ﾍﾙ!H65</f>
        <v>0</v>
      </c>
      <c r="I99" s="963">
        <f>[2]ﾍﾙ!I65</f>
        <v>0</v>
      </c>
      <c r="J99" s="963">
        <f>[2]ﾍﾙ!J65</f>
        <v>0</v>
      </c>
      <c r="K99" s="963">
        <f>[2]ﾍﾙ!K65</f>
        <v>0</v>
      </c>
      <c r="L99" s="963">
        <f>[2]ﾍﾙ!L65</f>
        <v>0</v>
      </c>
      <c r="M99" s="963">
        <f>[2]ﾍﾙ!M65</f>
        <v>0</v>
      </c>
      <c r="N99" s="963">
        <f>[2]ﾍﾙ!N65</f>
        <v>0</v>
      </c>
      <c r="O99" s="963">
        <f>[2]ﾍﾙ!O65</f>
        <v>0</v>
      </c>
      <c r="P99" s="963">
        <f>[2]ﾍﾙ!P65</f>
        <v>0</v>
      </c>
      <c r="Q99" s="963">
        <f>[2]ﾍﾙ!Q65</f>
        <v>0</v>
      </c>
      <c r="R99" s="963">
        <f>[2]ﾍﾙ!R65</f>
        <v>0</v>
      </c>
      <c r="S99" s="963">
        <f>[2]ﾍﾙ!S65</f>
        <v>0</v>
      </c>
    </row>
    <row r="100" spans="2:19" ht="14.4" x14ac:dyDescent="0.2">
      <c r="B100" s="889" t="s">
        <v>91</v>
      </c>
      <c r="C100" s="893">
        <f>[2]ﾍﾙ!C66</f>
        <v>0</v>
      </c>
      <c r="D100" s="963">
        <f>[2]ﾍﾙ!D66</f>
        <v>0</v>
      </c>
      <c r="E100" s="963">
        <f>[2]ﾍﾙ!E66</f>
        <v>0</v>
      </c>
      <c r="F100" s="963">
        <f>[2]ﾍﾙ!F66</f>
        <v>0</v>
      </c>
      <c r="G100" s="963">
        <f>[2]ﾍﾙ!G66</f>
        <v>0</v>
      </c>
      <c r="H100" s="963">
        <f>[2]ﾍﾙ!H66</f>
        <v>0</v>
      </c>
      <c r="I100" s="963">
        <f>[2]ﾍﾙ!I66</f>
        <v>0</v>
      </c>
      <c r="J100" s="963">
        <f>[2]ﾍﾙ!J66</f>
        <v>0</v>
      </c>
      <c r="K100" s="963">
        <f>[2]ﾍﾙ!K66</f>
        <v>0</v>
      </c>
      <c r="L100" s="963">
        <f>[2]ﾍﾙ!L66</f>
        <v>0</v>
      </c>
      <c r="M100" s="963">
        <f>[2]ﾍﾙ!M66</f>
        <v>0</v>
      </c>
      <c r="N100" s="963">
        <f>[2]ﾍﾙ!N66</f>
        <v>0</v>
      </c>
      <c r="O100" s="963">
        <f>[2]ﾍﾙ!O66</f>
        <v>0</v>
      </c>
      <c r="P100" s="963">
        <f>[2]ﾍﾙ!P66</f>
        <v>0</v>
      </c>
      <c r="Q100" s="963">
        <f>[2]ﾍﾙ!Q66</f>
        <v>0</v>
      </c>
      <c r="R100" s="963">
        <f>[2]ﾍﾙ!R66</f>
        <v>0</v>
      </c>
      <c r="S100" s="963">
        <f>[2]ﾍﾙ!S66</f>
        <v>0</v>
      </c>
    </row>
    <row r="101" spans="2:19" ht="14.4" x14ac:dyDescent="0.2">
      <c r="B101" s="889" t="s">
        <v>92</v>
      </c>
      <c r="C101" s="893">
        <f>[2]ﾍﾙ!C67</f>
        <v>0</v>
      </c>
      <c r="D101" s="963">
        <f>[2]ﾍﾙ!D67</f>
        <v>0</v>
      </c>
      <c r="E101" s="963">
        <f>[2]ﾍﾙ!E67</f>
        <v>0</v>
      </c>
      <c r="F101" s="963">
        <f>[2]ﾍﾙ!F67</f>
        <v>0</v>
      </c>
      <c r="G101" s="963">
        <f>[2]ﾍﾙ!G67</f>
        <v>0</v>
      </c>
      <c r="H101" s="963">
        <f>[2]ﾍﾙ!H67</f>
        <v>0</v>
      </c>
      <c r="I101" s="963">
        <f>[2]ﾍﾙ!I67</f>
        <v>0</v>
      </c>
      <c r="J101" s="963">
        <f>[2]ﾍﾙ!J67</f>
        <v>0</v>
      </c>
      <c r="K101" s="963">
        <f>[2]ﾍﾙ!K67</f>
        <v>0</v>
      </c>
      <c r="L101" s="963">
        <f>[2]ﾍﾙ!L67</f>
        <v>0</v>
      </c>
      <c r="M101" s="963">
        <f>[2]ﾍﾙ!M67</f>
        <v>0</v>
      </c>
      <c r="N101" s="963">
        <f>[2]ﾍﾙ!N67</f>
        <v>0</v>
      </c>
      <c r="O101" s="963">
        <f>[2]ﾍﾙ!O67</f>
        <v>0</v>
      </c>
      <c r="P101" s="963">
        <f>[2]ﾍﾙ!P67</f>
        <v>0</v>
      </c>
      <c r="Q101" s="963">
        <f>[2]ﾍﾙ!Q67</f>
        <v>0</v>
      </c>
      <c r="R101" s="963">
        <f>[2]ﾍﾙ!R67</f>
        <v>0</v>
      </c>
      <c r="S101" s="963">
        <f>[2]ﾍﾙ!S67</f>
        <v>0</v>
      </c>
    </row>
    <row r="102" spans="2:19" ht="14.4" x14ac:dyDescent="0.2">
      <c r="B102" s="889" t="s">
        <v>93</v>
      </c>
      <c r="C102" s="893">
        <f>[2]ﾍﾙ!C68</f>
        <v>0</v>
      </c>
      <c r="D102" s="963">
        <f>[2]ﾍﾙ!D68</f>
        <v>0</v>
      </c>
      <c r="E102" s="963">
        <f>[2]ﾍﾙ!E68</f>
        <v>0</v>
      </c>
      <c r="F102" s="963">
        <f>[2]ﾍﾙ!F68</f>
        <v>0</v>
      </c>
      <c r="G102" s="963">
        <f>[2]ﾍﾙ!G68</f>
        <v>0</v>
      </c>
      <c r="H102" s="963">
        <f>[2]ﾍﾙ!H68</f>
        <v>0</v>
      </c>
      <c r="I102" s="963">
        <f>[2]ﾍﾙ!I68</f>
        <v>0</v>
      </c>
      <c r="J102" s="963">
        <f>[2]ﾍﾙ!J68</f>
        <v>0</v>
      </c>
      <c r="K102" s="963">
        <f>[2]ﾍﾙ!K68</f>
        <v>0</v>
      </c>
      <c r="L102" s="963">
        <f>[2]ﾍﾙ!L68</f>
        <v>0</v>
      </c>
      <c r="M102" s="963">
        <f>[2]ﾍﾙ!M68</f>
        <v>0</v>
      </c>
      <c r="N102" s="963">
        <f>[2]ﾍﾙ!N68</f>
        <v>0</v>
      </c>
      <c r="O102" s="963">
        <f>[2]ﾍﾙ!O68</f>
        <v>0</v>
      </c>
      <c r="P102" s="963">
        <f>[2]ﾍﾙ!P68</f>
        <v>0</v>
      </c>
      <c r="Q102" s="963">
        <f>[2]ﾍﾙ!Q68</f>
        <v>0</v>
      </c>
      <c r="R102" s="963">
        <f>[2]ﾍﾙ!R68</f>
        <v>0</v>
      </c>
      <c r="S102" s="963">
        <f>[2]ﾍﾙ!S68</f>
        <v>0</v>
      </c>
    </row>
    <row r="103" spans="2:19" ht="14.4" x14ac:dyDescent="0.2">
      <c r="B103" s="889" t="s">
        <v>39</v>
      </c>
      <c r="C103" s="893">
        <f>[2]ﾍﾙ!C69</f>
        <v>2.68</v>
      </c>
      <c r="D103" s="893">
        <f>[2]ﾍﾙ!D69</f>
        <v>0</v>
      </c>
      <c r="E103" s="893">
        <f>[2]ﾍﾙ!E69</f>
        <v>0</v>
      </c>
      <c r="F103" s="893">
        <f>[2]ﾍﾙ!F69</f>
        <v>0</v>
      </c>
      <c r="G103" s="893">
        <f>[2]ﾍﾙ!G69</f>
        <v>0</v>
      </c>
      <c r="H103" s="893">
        <f>[2]ﾍﾙ!H69</f>
        <v>0.08</v>
      </c>
      <c r="I103" s="893">
        <f>[2]ﾍﾙ!I69</f>
        <v>0.5</v>
      </c>
      <c r="J103" s="893">
        <f>[2]ﾍﾙ!J69</f>
        <v>0.49000000000000005</v>
      </c>
      <c r="K103" s="893">
        <f>[2]ﾍﾙ!K69</f>
        <v>0.42000000000000004</v>
      </c>
      <c r="L103" s="893">
        <f>[2]ﾍﾙ!L69</f>
        <v>0.16</v>
      </c>
      <c r="M103" s="893">
        <f>[2]ﾍﾙ!M69</f>
        <v>0.08</v>
      </c>
      <c r="N103" s="893">
        <f>[2]ﾍﾙ!N69</f>
        <v>0.42000000000000004</v>
      </c>
      <c r="O103" s="893">
        <f>[2]ﾍﾙ!O69</f>
        <v>0.24</v>
      </c>
      <c r="P103" s="893">
        <f>[2]ﾍﾙ!P69</f>
        <v>0</v>
      </c>
      <c r="Q103" s="893">
        <f>[2]ﾍﾙ!Q69</f>
        <v>0.08</v>
      </c>
      <c r="R103" s="893">
        <f>[2]ﾍﾙ!R69</f>
        <v>0</v>
      </c>
      <c r="S103" s="893">
        <f>[2]ﾍﾙ!S69</f>
        <v>0.16</v>
      </c>
    </row>
    <row r="104" spans="2:19" x14ac:dyDescent="0.2">
      <c r="B104" s="789" t="s">
        <v>66</v>
      </c>
      <c r="C104" s="892">
        <f>C103/C103</f>
        <v>1</v>
      </c>
      <c r="D104" s="892">
        <f>D103/C103</f>
        <v>0</v>
      </c>
      <c r="E104" s="892">
        <f>E103/C103</f>
        <v>0</v>
      </c>
      <c r="F104" s="892">
        <f>F103/C103</f>
        <v>0</v>
      </c>
      <c r="G104" s="892">
        <f>G103/C103</f>
        <v>0</v>
      </c>
      <c r="H104" s="892">
        <f>H103/C103</f>
        <v>2.9850746268656716E-2</v>
      </c>
      <c r="I104" s="892">
        <f>I103/C103</f>
        <v>0.18656716417910446</v>
      </c>
      <c r="J104" s="892">
        <f>J103/C103</f>
        <v>0.18283582089552239</v>
      </c>
      <c r="K104" s="892">
        <f>K103/C103</f>
        <v>0.15671641791044777</v>
      </c>
      <c r="L104" s="892">
        <f>L103/C103</f>
        <v>5.9701492537313432E-2</v>
      </c>
      <c r="M104" s="892">
        <f>M103/C103</f>
        <v>2.9850746268656716E-2</v>
      </c>
      <c r="N104" s="892">
        <f>N103/C103</f>
        <v>0.15671641791044777</v>
      </c>
      <c r="O104" s="892">
        <f>O103/C103</f>
        <v>8.9552238805970144E-2</v>
      </c>
      <c r="P104" s="892">
        <f>P103/C103</f>
        <v>0</v>
      </c>
      <c r="Q104" s="892">
        <f>Q103/C103</f>
        <v>2.9850746268656716E-2</v>
      </c>
      <c r="R104" s="892">
        <f>R103/C103</f>
        <v>0</v>
      </c>
      <c r="S104" s="892">
        <f>S103/C103</f>
        <v>5.9701492537313432E-2</v>
      </c>
    </row>
    <row r="111" spans="2:19" x14ac:dyDescent="0.2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8" thickBot="1" x14ac:dyDescent="0.25">
      <c r="B113" s="162" t="str">
        <f>B3</f>
        <v>令和8年　</v>
      </c>
      <c r="C113" s="585" t="s">
        <v>218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5"/>
      <c r="O113" s="585"/>
      <c r="P113" s="585"/>
      <c r="Q113" s="585"/>
      <c r="R113" s="585"/>
      <c r="S113" s="585"/>
    </row>
    <row r="114" spans="2:23" ht="84.6" thickBot="1" x14ac:dyDescent="0.25">
      <c r="B114" s="586" t="s">
        <v>205</v>
      </c>
      <c r="C114" s="587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4" x14ac:dyDescent="0.2">
      <c r="B115" s="588" t="s">
        <v>82</v>
      </c>
      <c r="C115" s="589">
        <f t="shared" ref="C115:C126" si="38">SUM(D115:S115)</f>
        <v>890</v>
      </c>
      <c r="D115" s="619">
        <f t="shared" ref="D115:S115" si="39">SUM(D149,D183)</f>
        <v>0</v>
      </c>
      <c r="E115" s="619">
        <f t="shared" si="39"/>
        <v>1</v>
      </c>
      <c r="F115" s="619">
        <f t="shared" si="39"/>
        <v>1</v>
      </c>
      <c r="G115" s="619">
        <f t="shared" si="39"/>
        <v>2</v>
      </c>
      <c r="H115" s="619">
        <f t="shared" si="39"/>
        <v>33</v>
      </c>
      <c r="I115" s="619">
        <f t="shared" si="39"/>
        <v>108</v>
      </c>
      <c r="J115" s="619">
        <f t="shared" si="39"/>
        <v>116</v>
      </c>
      <c r="K115" s="619">
        <f t="shared" si="39"/>
        <v>133</v>
      </c>
      <c r="L115" s="619">
        <f t="shared" si="39"/>
        <v>92</v>
      </c>
      <c r="M115" s="619">
        <f t="shared" si="39"/>
        <v>86</v>
      </c>
      <c r="N115" s="619">
        <f t="shared" si="39"/>
        <v>80</v>
      </c>
      <c r="O115" s="619">
        <f t="shared" si="39"/>
        <v>91</v>
      </c>
      <c r="P115" s="619">
        <f t="shared" si="39"/>
        <v>50</v>
      </c>
      <c r="Q115" s="619">
        <f t="shared" si="39"/>
        <v>36</v>
      </c>
      <c r="R115" s="619">
        <f t="shared" si="39"/>
        <v>17</v>
      </c>
      <c r="S115" s="620">
        <f t="shared" si="39"/>
        <v>44</v>
      </c>
      <c r="V115">
        <f>'保健所別（令和8年）'!$D$21</f>
        <v>890</v>
      </c>
      <c r="W115">
        <f>C115-V115</f>
        <v>0</v>
      </c>
    </row>
    <row r="116" spans="2:23" ht="14.4" x14ac:dyDescent="0.2">
      <c r="B116" s="590" t="s">
        <v>83</v>
      </c>
      <c r="C116" s="591">
        <f t="shared" si="38"/>
        <v>844</v>
      </c>
      <c r="D116" s="621">
        <f t="shared" ref="D116:S116" si="40">SUM(D150,D184)</f>
        <v>0</v>
      </c>
      <c r="E116" s="621">
        <f t="shared" si="40"/>
        <v>0</v>
      </c>
      <c r="F116" s="621">
        <f t="shared" si="40"/>
        <v>0</v>
      </c>
      <c r="G116" s="621">
        <f t="shared" si="40"/>
        <v>1</v>
      </c>
      <c r="H116" s="621">
        <f t="shared" si="40"/>
        <v>28</v>
      </c>
      <c r="I116" s="621">
        <f t="shared" si="40"/>
        <v>93</v>
      </c>
      <c r="J116" s="622">
        <f t="shared" si="40"/>
        <v>107</v>
      </c>
      <c r="K116" s="622">
        <f t="shared" si="40"/>
        <v>98</v>
      </c>
      <c r="L116" s="621">
        <f t="shared" si="40"/>
        <v>104</v>
      </c>
      <c r="M116" s="621">
        <f t="shared" si="40"/>
        <v>85</v>
      </c>
      <c r="N116" s="621">
        <f t="shared" si="40"/>
        <v>83</v>
      </c>
      <c r="O116" s="621">
        <f t="shared" si="40"/>
        <v>69</v>
      </c>
      <c r="P116" s="621">
        <f t="shared" si="40"/>
        <v>56</v>
      </c>
      <c r="Q116" s="621">
        <f t="shared" si="40"/>
        <v>42</v>
      </c>
      <c r="R116" s="621">
        <f t="shared" si="40"/>
        <v>29</v>
      </c>
      <c r="S116" s="623">
        <f t="shared" si="40"/>
        <v>49</v>
      </c>
      <c r="V116" s="641">
        <f>'保健所別（令和8年）'!$E$21</f>
        <v>844</v>
      </c>
      <c r="W116">
        <f t="shared" ref="W116:W127" si="41">C116-V116</f>
        <v>0</v>
      </c>
    </row>
    <row r="117" spans="2:23" ht="14.4" x14ac:dyDescent="0.2">
      <c r="B117" s="592" t="s">
        <v>84</v>
      </c>
      <c r="C117" s="593">
        <f t="shared" si="38"/>
        <v>958</v>
      </c>
      <c r="D117" s="624">
        <f t="shared" ref="D117:S117" si="42">SUM(D151,D185)</f>
        <v>1</v>
      </c>
      <c r="E117" s="624">
        <f t="shared" si="42"/>
        <v>0</v>
      </c>
      <c r="F117" s="624">
        <f t="shared" si="42"/>
        <v>0</v>
      </c>
      <c r="G117" s="624">
        <f t="shared" si="42"/>
        <v>2</v>
      </c>
      <c r="H117" s="624">
        <f>SUM(H151,H185)</f>
        <v>24</v>
      </c>
      <c r="I117" s="624">
        <f t="shared" si="42"/>
        <v>121</v>
      </c>
      <c r="J117" s="624">
        <f t="shared" si="42"/>
        <v>134</v>
      </c>
      <c r="K117" s="624">
        <f t="shared" si="42"/>
        <v>122</v>
      </c>
      <c r="L117" s="624">
        <f t="shared" si="42"/>
        <v>95</v>
      </c>
      <c r="M117" s="624">
        <f t="shared" si="42"/>
        <v>84</v>
      </c>
      <c r="N117" s="624">
        <f t="shared" si="42"/>
        <v>103</v>
      </c>
      <c r="O117" s="624">
        <f t="shared" si="42"/>
        <v>76</v>
      </c>
      <c r="P117" s="624">
        <f t="shared" si="42"/>
        <v>71</v>
      </c>
      <c r="Q117" s="624">
        <f t="shared" si="42"/>
        <v>39</v>
      </c>
      <c r="R117" s="624">
        <f t="shared" si="42"/>
        <v>25</v>
      </c>
      <c r="S117" s="625">
        <f t="shared" si="42"/>
        <v>61</v>
      </c>
      <c r="V117" s="641">
        <f>'保健所別（令和8年）'!$F$21</f>
        <v>958</v>
      </c>
      <c r="W117">
        <f t="shared" si="41"/>
        <v>0</v>
      </c>
    </row>
    <row r="118" spans="2:23" ht="14.4" x14ac:dyDescent="0.2">
      <c r="B118" s="594" t="s">
        <v>85</v>
      </c>
      <c r="C118" s="595">
        <f t="shared" si="38"/>
        <v>869</v>
      </c>
      <c r="D118" s="626">
        <f t="shared" ref="D118:S118" si="43">SUM(D152,D186)</f>
        <v>0</v>
      </c>
      <c r="E118" s="626">
        <f t="shared" si="43"/>
        <v>0</v>
      </c>
      <c r="F118" s="626">
        <f t="shared" si="43"/>
        <v>0</v>
      </c>
      <c r="G118" s="626">
        <f t="shared" si="43"/>
        <v>1</v>
      </c>
      <c r="H118" s="626">
        <f t="shared" si="43"/>
        <v>20</v>
      </c>
      <c r="I118" s="626">
        <f t="shared" si="43"/>
        <v>125</v>
      </c>
      <c r="J118" s="626">
        <f t="shared" si="43"/>
        <v>108</v>
      </c>
      <c r="K118" s="626">
        <f t="shared" si="43"/>
        <v>102</v>
      </c>
      <c r="L118" s="626">
        <f t="shared" si="43"/>
        <v>84</v>
      </c>
      <c r="M118" s="626">
        <f t="shared" si="43"/>
        <v>77</v>
      </c>
      <c r="N118" s="626">
        <f t="shared" si="43"/>
        <v>78</v>
      </c>
      <c r="O118" s="626">
        <f t="shared" si="43"/>
        <v>76</v>
      </c>
      <c r="P118" s="626">
        <f t="shared" si="43"/>
        <v>61</v>
      </c>
      <c r="Q118" s="626">
        <f t="shared" si="43"/>
        <v>41</v>
      </c>
      <c r="R118" s="626">
        <f t="shared" si="43"/>
        <v>37</v>
      </c>
      <c r="S118" s="627">
        <f t="shared" si="43"/>
        <v>59</v>
      </c>
      <c r="V118" s="641">
        <f>'保健所別（令和8年）'!$G$21</f>
        <v>869</v>
      </c>
      <c r="W118">
        <f t="shared" si="41"/>
        <v>0</v>
      </c>
    </row>
    <row r="119" spans="2:23" ht="14.4" x14ac:dyDescent="0.2">
      <c r="B119" s="590" t="s">
        <v>86</v>
      </c>
      <c r="C119" s="596">
        <f t="shared" si="38"/>
        <v>875</v>
      </c>
      <c r="D119" s="621">
        <f t="shared" ref="D119:S119" si="44">SUM(D153,D187)</f>
        <v>0</v>
      </c>
      <c r="E119" s="621">
        <f t="shared" si="44"/>
        <v>0</v>
      </c>
      <c r="F119" s="621">
        <f t="shared" si="44"/>
        <v>2</v>
      </c>
      <c r="G119" s="621">
        <f t="shared" si="44"/>
        <v>1</v>
      </c>
      <c r="H119" s="621">
        <f t="shared" si="44"/>
        <v>19</v>
      </c>
      <c r="I119" s="621">
        <f t="shared" si="44"/>
        <v>93</v>
      </c>
      <c r="J119" s="622">
        <f t="shared" si="44"/>
        <v>114</v>
      </c>
      <c r="K119" s="622">
        <f t="shared" si="44"/>
        <v>104</v>
      </c>
      <c r="L119" s="621">
        <f t="shared" si="44"/>
        <v>95</v>
      </c>
      <c r="M119" s="621">
        <f t="shared" si="44"/>
        <v>88</v>
      </c>
      <c r="N119" s="621">
        <f t="shared" si="44"/>
        <v>99</v>
      </c>
      <c r="O119" s="621">
        <f t="shared" si="44"/>
        <v>72</v>
      </c>
      <c r="P119" s="621">
        <f t="shared" si="44"/>
        <v>67</v>
      </c>
      <c r="Q119" s="621">
        <f t="shared" si="44"/>
        <v>41</v>
      </c>
      <c r="R119" s="621">
        <f t="shared" si="44"/>
        <v>25</v>
      </c>
      <c r="S119" s="623">
        <f t="shared" si="44"/>
        <v>55</v>
      </c>
      <c r="V119" s="641">
        <f>'保健所別（令和8年）'!$H$21</f>
        <v>875</v>
      </c>
      <c r="W119">
        <f t="shared" si="41"/>
        <v>0</v>
      </c>
    </row>
    <row r="120" spans="2:23" ht="14.4" x14ac:dyDescent="0.2">
      <c r="B120" s="594" t="s">
        <v>87</v>
      </c>
      <c r="C120" s="597">
        <f t="shared" si="38"/>
        <v>1016</v>
      </c>
      <c r="D120" s="628">
        <f t="shared" ref="D120:S120" si="45">SUM(D154,D188)</f>
        <v>0</v>
      </c>
      <c r="E120" s="628">
        <f t="shared" si="45"/>
        <v>0</v>
      </c>
      <c r="F120" s="628">
        <f t="shared" si="45"/>
        <v>0</v>
      </c>
      <c r="G120" s="628">
        <f t="shared" si="45"/>
        <v>1</v>
      </c>
      <c r="H120" s="628">
        <f t="shared" si="45"/>
        <v>20</v>
      </c>
      <c r="I120" s="628">
        <f t="shared" si="45"/>
        <v>130</v>
      </c>
      <c r="J120" s="628">
        <f t="shared" si="45"/>
        <v>144</v>
      </c>
      <c r="K120" s="628">
        <f t="shared" si="45"/>
        <v>115</v>
      </c>
      <c r="L120" s="628">
        <f t="shared" si="45"/>
        <v>95</v>
      </c>
      <c r="M120" s="628">
        <f t="shared" si="45"/>
        <v>82</v>
      </c>
      <c r="N120" s="628">
        <f t="shared" si="45"/>
        <v>98</v>
      </c>
      <c r="O120" s="626">
        <f t="shared" si="45"/>
        <v>103</v>
      </c>
      <c r="P120" s="628">
        <f t="shared" si="45"/>
        <v>70</v>
      </c>
      <c r="Q120" s="628">
        <f t="shared" si="45"/>
        <v>44</v>
      </c>
      <c r="R120" s="628">
        <f t="shared" si="45"/>
        <v>32</v>
      </c>
      <c r="S120" s="629">
        <f t="shared" si="45"/>
        <v>82</v>
      </c>
      <c r="V120" s="641">
        <f>'保健所別（令和8年）'!$I$21</f>
        <v>1016</v>
      </c>
      <c r="W120">
        <f t="shared" si="41"/>
        <v>0</v>
      </c>
    </row>
    <row r="121" spans="2:23" ht="14.4" x14ac:dyDescent="0.2">
      <c r="B121" s="590" t="s">
        <v>88</v>
      </c>
      <c r="C121" s="591">
        <f t="shared" si="38"/>
        <v>1024</v>
      </c>
      <c r="D121" s="621">
        <f t="shared" ref="D121:S121" si="46">SUM(D155,D189)</f>
        <v>0</v>
      </c>
      <c r="E121" s="621">
        <f t="shared" si="46"/>
        <v>0</v>
      </c>
      <c r="F121" s="621">
        <f t="shared" si="46"/>
        <v>0</v>
      </c>
      <c r="G121" s="621">
        <f t="shared" si="46"/>
        <v>2</v>
      </c>
      <c r="H121" s="621">
        <f t="shared" si="46"/>
        <v>21</v>
      </c>
      <c r="I121" s="621">
        <f t="shared" si="46"/>
        <v>138</v>
      </c>
      <c r="J121" s="621">
        <f t="shared" si="46"/>
        <v>128</v>
      </c>
      <c r="K121" s="621">
        <f t="shared" si="46"/>
        <v>138</v>
      </c>
      <c r="L121" s="621">
        <f t="shared" si="46"/>
        <v>102</v>
      </c>
      <c r="M121" s="621">
        <f t="shared" si="46"/>
        <v>96</v>
      </c>
      <c r="N121" s="621">
        <f t="shared" si="46"/>
        <v>87</v>
      </c>
      <c r="O121" s="621">
        <f t="shared" si="46"/>
        <v>110</v>
      </c>
      <c r="P121" s="621">
        <f t="shared" si="46"/>
        <v>64</v>
      </c>
      <c r="Q121" s="621">
        <f t="shared" si="46"/>
        <v>48</v>
      </c>
      <c r="R121" s="621">
        <f t="shared" si="46"/>
        <v>32</v>
      </c>
      <c r="S121" s="623">
        <f t="shared" si="46"/>
        <v>58</v>
      </c>
      <c r="V121" s="641">
        <f>'保健所別（令和8年）'!$J$21</f>
        <v>1024</v>
      </c>
      <c r="W121">
        <f t="shared" si="41"/>
        <v>0</v>
      </c>
    </row>
    <row r="122" spans="2:23" ht="14.4" x14ac:dyDescent="0.2">
      <c r="B122" s="594" t="s">
        <v>89</v>
      </c>
      <c r="C122" s="595">
        <f t="shared" si="38"/>
        <v>891</v>
      </c>
      <c r="D122" s="626">
        <f t="shared" ref="D122:S122" si="47">SUM(D156,D190)</f>
        <v>0</v>
      </c>
      <c r="E122" s="626">
        <f t="shared" si="47"/>
        <v>0</v>
      </c>
      <c r="F122" s="626">
        <f t="shared" si="47"/>
        <v>1</v>
      </c>
      <c r="G122" s="626">
        <f t="shared" si="47"/>
        <v>1</v>
      </c>
      <c r="H122" s="626">
        <f t="shared" si="47"/>
        <v>31</v>
      </c>
      <c r="I122" s="626">
        <f t="shared" si="47"/>
        <v>121</v>
      </c>
      <c r="J122" s="626">
        <f t="shared" si="47"/>
        <v>110</v>
      </c>
      <c r="K122" s="626">
        <f t="shared" si="47"/>
        <v>111</v>
      </c>
      <c r="L122" s="626">
        <f t="shared" si="47"/>
        <v>93</v>
      </c>
      <c r="M122" s="626">
        <f t="shared" si="47"/>
        <v>77</v>
      </c>
      <c r="N122" s="626">
        <f t="shared" si="47"/>
        <v>82</v>
      </c>
      <c r="O122" s="626">
        <f t="shared" si="47"/>
        <v>85</v>
      </c>
      <c r="P122" s="626">
        <f t="shared" si="47"/>
        <v>49</v>
      </c>
      <c r="Q122" s="626">
        <f t="shared" si="47"/>
        <v>41</v>
      </c>
      <c r="R122" s="626">
        <f t="shared" si="47"/>
        <v>29</v>
      </c>
      <c r="S122" s="627">
        <f t="shared" si="47"/>
        <v>60</v>
      </c>
      <c r="V122" s="641">
        <f>'保健所別（令和8年）'!$K$21</f>
        <v>891</v>
      </c>
      <c r="W122">
        <f t="shared" si="41"/>
        <v>0</v>
      </c>
    </row>
    <row r="123" spans="2:23" ht="14.4" x14ac:dyDescent="0.2">
      <c r="B123" s="590" t="s">
        <v>90</v>
      </c>
      <c r="C123" s="591">
        <f t="shared" si="38"/>
        <v>0</v>
      </c>
      <c r="D123" s="621">
        <f t="shared" ref="D123:S123" si="48">SUM(D157,D191)</f>
        <v>0</v>
      </c>
      <c r="E123" s="621">
        <f t="shared" si="48"/>
        <v>0</v>
      </c>
      <c r="F123" s="621">
        <f t="shared" si="48"/>
        <v>0</v>
      </c>
      <c r="G123" s="622">
        <f t="shared" si="48"/>
        <v>0</v>
      </c>
      <c r="H123" s="622">
        <f t="shared" si="48"/>
        <v>0</v>
      </c>
      <c r="I123" s="622">
        <f t="shared" si="48"/>
        <v>0</v>
      </c>
      <c r="J123" s="621">
        <f t="shared" si="48"/>
        <v>0</v>
      </c>
      <c r="K123" s="621">
        <f t="shared" si="48"/>
        <v>0</v>
      </c>
      <c r="L123" s="621">
        <f t="shared" si="48"/>
        <v>0</v>
      </c>
      <c r="M123" s="621">
        <f t="shared" si="48"/>
        <v>0</v>
      </c>
      <c r="N123" s="621">
        <f t="shared" si="48"/>
        <v>0</v>
      </c>
      <c r="O123" s="630">
        <f t="shared" si="48"/>
        <v>0</v>
      </c>
      <c r="P123" s="621">
        <f t="shared" si="48"/>
        <v>0</v>
      </c>
      <c r="Q123" s="621">
        <f t="shared" si="48"/>
        <v>0</v>
      </c>
      <c r="R123" s="621">
        <f t="shared" si="48"/>
        <v>0</v>
      </c>
      <c r="S123" s="623">
        <f t="shared" si="48"/>
        <v>0</v>
      </c>
      <c r="V123" s="641">
        <f>'保健所別（令和8年）'!$L$21</f>
        <v>0</v>
      </c>
      <c r="W123">
        <f t="shared" si="41"/>
        <v>0</v>
      </c>
    </row>
    <row r="124" spans="2:23" ht="14.4" x14ac:dyDescent="0.2">
      <c r="B124" s="594" t="s">
        <v>91</v>
      </c>
      <c r="C124" s="595">
        <f t="shared" si="38"/>
        <v>0</v>
      </c>
      <c r="D124" s="626">
        <f t="shared" ref="D124:S124" si="49">SUM(D158,D192)</f>
        <v>0</v>
      </c>
      <c r="E124" s="626">
        <f t="shared" si="49"/>
        <v>0</v>
      </c>
      <c r="F124" s="626">
        <f t="shared" si="49"/>
        <v>0</v>
      </c>
      <c r="G124" s="631">
        <f t="shared" si="49"/>
        <v>0</v>
      </c>
      <c r="H124" s="631">
        <f t="shared" si="49"/>
        <v>0</v>
      </c>
      <c r="I124" s="631">
        <f t="shared" si="49"/>
        <v>0</v>
      </c>
      <c r="J124" s="626">
        <f t="shared" si="49"/>
        <v>0</v>
      </c>
      <c r="K124" s="626">
        <f t="shared" si="49"/>
        <v>0</v>
      </c>
      <c r="L124" s="626">
        <f t="shared" si="49"/>
        <v>0</v>
      </c>
      <c r="M124" s="626">
        <f t="shared" si="49"/>
        <v>0</v>
      </c>
      <c r="N124" s="626">
        <f t="shared" si="49"/>
        <v>0</v>
      </c>
      <c r="O124" s="628">
        <f t="shared" si="49"/>
        <v>0</v>
      </c>
      <c r="P124" s="626">
        <f t="shared" si="49"/>
        <v>0</v>
      </c>
      <c r="Q124" s="626">
        <f t="shared" si="49"/>
        <v>0</v>
      </c>
      <c r="R124" s="626">
        <f t="shared" si="49"/>
        <v>0</v>
      </c>
      <c r="S124" s="627">
        <f t="shared" si="49"/>
        <v>0</v>
      </c>
      <c r="V124" s="641">
        <f>'保健所別（令和8年）'!$M$21</f>
        <v>0</v>
      </c>
      <c r="W124">
        <f t="shared" si="41"/>
        <v>0</v>
      </c>
    </row>
    <row r="125" spans="2:23" ht="14.4" x14ac:dyDescent="0.2">
      <c r="B125" s="590" t="s">
        <v>92</v>
      </c>
      <c r="C125" s="591">
        <f t="shared" si="38"/>
        <v>0</v>
      </c>
      <c r="D125" s="621">
        <f t="shared" ref="D125:S125" si="50">SUM(D159,D193)</f>
        <v>0</v>
      </c>
      <c r="E125" s="621">
        <f t="shared" si="50"/>
        <v>0</v>
      </c>
      <c r="F125" s="621">
        <f t="shared" si="50"/>
        <v>0</v>
      </c>
      <c r="G125" s="621">
        <f t="shared" si="50"/>
        <v>0</v>
      </c>
      <c r="H125" s="621">
        <f t="shared" si="50"/>
        <v>0</v>
      </c>
      <c r="I125" s="621">
        <f t="shared" si="50"/>
        <v>0</v>
      </c>
      <c r="J125" s="621">
        <f t="shared" si="50"/>
        <v>0</v>
      </c>
      <c r="K125" s="621">
        <f t="shared" si="50"/>
        <v>0</v>
      </c>
      <c r="L125" s="621">
        <f t="shared" si="50"/>
        <v>0</v>
      </c>
      <c r="M125" s="621">
        <f t="shared" si="50"/>
        <v>0</v>
      </c>
      <c r="N125" s="621">
        <f t="shared" si="50"/>
        <v>0</v>
      </c>
      <c r="O125" s="621">
        <f t="shared" si="50"/>
        <v>0</v>
      </c>
      <c r="P125" s="621">
        <f t="shared" si="50"/>
        <v>0</v>
      </c>
      <c r="Q125" s="621">
        <f t="shared" si="50"/>
        <v>0</v>
      </c>
      <c r="R125" s="621">
        <f t="shared" si="50"/>
        <v>0</v>
      </c>
      <c r="S125" s="623">
        <f t="shared" si="50"/>
        <v>0</v>
      </c>
      <c r="V125" s="641">
        <f>'保健所別（令和8年）'!$N$21</f>
        <v>0</v>
      </c>
      <c r="W125">
        <f t="shared" si="41"/>
        <v>0</v>
      </c>
    </row>
    <row r="126" spans="2:23" ht="15" thickBot="1" x14ac:dyDescent="0.25">
      <c r="B126" s="594" t="s">
        <v>93</v>
      </c>
      <c r="C126" s="595">
        <f t="shared" si="38"/>
        <v>0</v>
      </c>
      <c r="D126" s="626">
        <f t="shared" ref="D126:S126" si="51">SUM(D160,D194)</f>
        <v>0</v>
      </c>
      <c r="E126" s="626">
        <f t="shared" si="51"/>
        <v>0</v>
      </c>
      <c r="F126" s="626">
        <f t="shared" si="51"/>
        <v>0</v>
      </c>
      <c r="G126" s="626">
        <f t="shared" si="51"/>
        <v>0</v>
      </c>
      <c r="H126" s="626">
        <f t="shared" si="51"/>
        <v>0</v>
      </c>
      <c r="I126" s="626">
        <f t="shared" si="51"/>
        <v>0</v>
      </c>
      <c r="J126" s="626">
        <f t="shared" si="51"/>
        <v>0</v>
      </c>
      <c r="K126" s="626">
        <f t="shared" si="51"/>
        <v>0</v>
      </c>
      <c r="L126" s="626">
        <f t="shared" si="51"/>
        <v>0</v>
      </c>
      <c r="M126" s="626">
        <f t="shared" si="51"/>
        <v>0</v>
      </c>
      <c r="N126" s="626">
        <f t="shared" si="51"/>
        <v>0</v>
      </c>
      <c r="O126" s="626">
        <f t="shared" si="51"/>
        <v>0</v>
      </c>
      <c r="P126" s="626">
        <f t="shared" si="51"/>
        <v>0</v>
      </c>
      <c r="Q126" s="626">
        <f t="shared" si="51"/>
        <v>0</v>
      </c>
      <c r="R126" s="626">
        <f t="shared" si="51"/>
        <v>0</v>
      </c>
      <c r="S126" s="627">
        <f t="shared" si="51"/>
        <v>0</v>
      </c>
      <c r="V126" s="641">
        <f>'保健所別（令和8年）'!$O$21</f>
        <v>0</v>
      </c>
      <c r="W126">
        <f t="shared" si="41"/>
        <v>0</v>
      </c>
    </row>
    <row r="127" spans="2:23" ht="15" thickBot="1" x14ac:dyDescent="0.25">
      <c r="B127" s="163" t="s">
        <v>39</v>
      </c>
      <c r="C127" s="598">
        <f t="shared" ref="C127:S127" si="52">SUM(C115:C126)</f>
        <v>7367</v>
      </c>
      <c r="D127" s="599">
        <f t="shared" si="52"/>
        <v>1</v>
      </c>
      <c r="E127" s="599">
        <f t="shared" si="52"/>
        <v>1</v>
      </c>
      <c r="F127" s="599">
        <f t="shared" si="52"/>
        <v>4</v>
      </c>
      <c r="G127" s="599">
        <f t="shared" si="52"/>
        <v>11</v>
      </c>
      <c r="H127" s="599">
        <f t="shared" si="52"/>
        <v>196</v>
      </c>
      <c r="I127" s="599">
        <f t="shared" si="52"/>
        <v>929</v>
      </c>
      <c r="J127" s="599">
        <f t="shared" si="52"/>
        <v>961</v>
      </c>
      <c r="K127" s="599">
        <f t="shared" si="52"/>
        <v>923</v>
      </c>
      <c r="L127" s="599">
        <f t="shared" si="52"/>
        <v>760</v>
      </c>
      <c r="M127" s="599">
        <f t="shared" si="52"/>
        <v>675</v>
      </c>
      <c r="N127" s="599">
        <f t="shared" si="52"/>
        <v>710</v>
      </c>
      <c r="O127" s="599">
        <f t="shared" si="52"/>
        <v>682</v>
      </c>
      <c r="P127" s="599">
        <f t="shared" si="52"/>
        <v>488</v>
      </c>
      <c r="Q127" s="599">
        <f t="shared" si="52"/>
        <v>332</v>
      </c>
      <c r="R127" s="599">
        <f t="shared" si="52"/>
        <v>226</v>
      </c>
      <c r="S127" s="600">
        <f t="shared" si="52"/>
        <v>468</v>
      </c>
      <c r="W127">
        <f t="shared" si="41"/>
        <v>7367</v>
      </c>
    </row>
    <row r="128" spans="2:23" ht="13.8" thickBot="1" x14ac:dyDescent="0.25">
      <c r="B128" s="601" t="s">
        <v>66</v>
      </c>
      <c r="C128" s="602">
        <f>C127/C127</f>
        <v>1</v>
      </c>
      <c r="D128" s="603">
        <f>D127/C127</f>
        <v>1.3574046423238766E-4</v>
      </c>
      <c r="E128" s="603">
        <f>E127/C127</f>
        <v>1.3574046423238766E-4</v>
      </c>
      <c r="F128" s="603">
        <f>F127/C127</f>
        <v>5.4296185692955066E-4</v>
      </c>
      <c r="G128" s="603">
        <f>G127/C127</f>
        <v>1.4931451065562644E-3</v>
      </c>
      <c r="H128" s="603">
        <f>H127/C127</f>
        <v>2.6605130989547983E-2</v>
      </c>
      <c r="I128" s="603">
        <f>I127/C127</f>
        <v>0.12610289127188815</v>
      </c>
      <c r="J128" s="603">
        <f>J127/C127</f>
        <v>0.13044658612732454</v>
      </c>
      <c r="K128" s="603">
        <f>K127/C127</f>
        <v>0.12528844848649381</v>
      </c>
      <c r="L128" s="603">
        <f>L127/C127</f>
        <v>0.10316275281661463</v>
      </c>
      <c r="M128" s="603">
        <f>M127/C127</f>
        <v>9.1624813356861678E-2</v>
      </c>
      <c r="N128" s="603">
        <f>N127/C127</f>
        <v>9.6375729604995256E-2</v>
      </c>
      <c r="O128" s="603">
        <f>O127/C127</f>
        <v>9.2574996606488394E-2</v>
      </c>
      <c r="P128" s="603">
        <f>P127/C127</f>
        <v>6.6241346545405186E-2</v>
      </c>
      <c r="Q128" s="603">
        <f>Q127/C127</f>
        <v>4.5065834125152707E-2</v>
      </c>
      <c r="R128" s="603">
        <f>R127/C127</f>
        <v>3.0677344916519616E-2</v>
      </c>
      <c r="S128" s="604">
        <f>S127/C127</f>
        <v>6.3526537260757437E-2</v>
      </c>
    </row>
    <row r="129" spans="2:24" x14ac:dyDescent="0.2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2" x14ac:dyDescent="0.2">
      <c r="B130" s="162" t="str">
        <f>B3</f>
        <v>令和8年　</v>
      </c>
      <c r="C130" t="s">
        <v>219</v>
      </c>
    </row>
    <row r="131" spans="2:24" ht="84.6" thickBot="1" x14ac:dyDescent="0.25">
      <c r="B131" s="896" t="s">
        <v>206</v>
      </c>
      <c r="C131" s="897" t="s">
        <v>67</v>
      </c>
      <c r="D131" s="872" t="s">
        <v>261</v>
      </c>
      <c r="E131" s="872" t="s">
        <v>80</v>
      </c>
      <c r="F131" s="872" t="s">
        <v>81</v>
      </c>
      <c r="G131" s="872" t="s">
        <v>68</v>
      </c>
      <c r="H131" s="872" t="s">
        <v>69</v>
      </c>
      <c r="I131" s="872" t="s">
        <v>70</v>
      </c>
      <c r="J131" s="872" t="s">
        <v>71</v>
      </c>
      <c r="K131" s="872" t="s">
        <v>72</v>
      </c>
      <c r="L131" s="872" t="s">
        <v>73</v>
      </c>
      <c r="M131" s="872" t="s">
        <v>74</v>
      </c>
      <c r="N131" s="872" t="s">
        <v>75</v>
      </c>
      <c r="O131" s="873" t="s">
        <v>76</v>
      </c>
      <c r="P131" s="873" t="s">
        <v>77</v>
      </c>
      <c r="Q131" s="873" t="s">
        <v>78</v>
      </c>
      <c r="R131" s="873" t="s">
        <v>79</v>
      </c>
      <c r="S131" s="873" t="s">
        <v>262</v>
      </c>
    </row>
    <row r="132" spans="2:24" ht="14.4" x14ac:dyDescent="0.2">
      <c r="B132" s="898" t="s">
        <v>82</v>
      </c>
      <c r="C132" s="899">
        <f>[3]ﾍﾙ!C74</f>
        <v>0.92</v>
      </c>
      <c r="D132" s="963">
        <f>[3]ﾍﾙ!D74</f>
        <v>0</v>
      </c>
      <c r="E132" s="963">
        <f>[3]ﾍﾙ!E74</f>
        <v>0</v>
      </c>
      <c r="F132" s="963">
        <f>[3]ﾍﾙ!F74</f>
        <v>0</v>
      </c>
      <c r="G132" s="963">
        <f>[3]ﾍﾙ!G74</f>
        <v>0</v>
      </c>
      <c r="H132" s="963">
        <f>[3]ﾍﾙ!H74</f>
        <v>0.03</v>
      </c>
      <c r="I132" s="963">
        <f>[3]ﾍﾙ!I74</f>
        <v>0.11</v>
      </c>
      <c r="J132" s="963">
        <f>[3]ﾍﾙ!J74</f>
        <v>0.12</v>
      </c>
      <c r="K132" s="963">
        <f>[3]ﾍﾙ!K74</f>
        <v>0.14000000000000001</v>
      </c>
      <c r="L132" s="963">
        <f>[3]ﾍﾙ!L74</f>
        <v>0.1</v>
      </c>
      <c r="M132" s="963">
        <f>[3]ﾍﾙ!M74</f>
        <v>0.09</v>
      </c>
      <c r="N132" s="963">
        <f>[3]ﾍﾙ!N74</f>
        <v>0.08</v>
      </c>
      <c r="O132" s="963">
        <f>[3]ﾍﾙ!O74</f>
        <v>0.09</v>
      </c>
      <c r="P132" s="963">
        <f>[3]ﾍﾙ!P74</f>
        <v>0.05</v>
      </c>
      <c r="Q132" s="963">
        <f>[3]ﾍﾙ!Q74</f>
        <v>0.04</v>
      </c>
      <c r="R132" s="963">
        <f>[3]ﾍﾙ!R74</f>
        <v>0.02</v>
      </c>
      <c r="S132" s="963">
        <f>[3]ﾍﾙ!S74</f>
        <v>0.05</v>
      </c>
      <c r="V132" s="709"/>
      <c r="W132" s="762">
        <f t="array" ref="W132:W143">TRANSPOSE('保健所別（令和8年）'!D27:O27)</f>
        <v>0.92</v>
      </c>
      <c r="X132" s="712">
        <f>C132-W132</f>
        <v>0</v>
      </c>
    </row>
    <row r="133" spans="2:24" ht="14.4" x14ac:dyDescent="0.2">
      <c r="B133" s="898" t="s">
        <v>83</v>
      </c>
      <c r="C133" s="899">
        <f>[3]ﾍﾙ!C75</f>
        <v>0.86</v>
      </c>
      <c r="D133" s="963">
        <f>[3]ﾍﾙ!D75</f>
        <v>0</v>
      </c>
      <c r="E133" s="963">
        <f>[3]ﾍﾙ!E75</f>
        <v>0</v>
      </c>
      <c r="F133" s="963">
        <f>[3]ﾍﾙ!F75</f>
        <v>0</v>
      </c>
      <c r="G133" s="963">
        <f>[3]ﾍﾙ!G75</f>
        <v>0</v>
      </c>
      <c r="H133" s="963">
        <f>[3]ﾍﾙ!H75</f>
        <v>0.03</v>
      </c>
      <c r="I133" s="963">
        <f>[3]ﾍﾙ!I75</f>
        <v>0.09</v>
      </c>
      <c r="J133" s="963">
        <f>[3]ﾍﾙ!J75</f>
        <v>0.11</v>
      </c>
      <c r="K133" s="963">
        <f>[3]ﾍﾙ!K75</f>
        <v>0.1</v>
      </c>
      <c r="L133" s="963">
        <f>[3]ﾍﾙ!L75</f>
        <v>0.11</v>
      </c>
      <c r="M133" s="963">
        <f>[3]ﾍﾙ!M75</f>
        <v>0.09</v>
      </c>
      <c r="N133" s="963">
        <f>[3]ﾍﾙ!N75</f>
        <v>0.08</v>
      </c>
      <c r="O133" s="963">
        <f>[3]ﾍﾙ!O75</f>
        <v>7.0000000000000007E-2</v>
      </c>
      <c r="P133" s="963">
        <f>[3]ﾍﾙ!P75</f>
        <v>0.06</v>
      </c>
      <c r="Q133" s="963">
        <f>[3]ﾍﾙ!Q75</f>
        <v>0.04</v>
      </c>
      <c r="R133" s="963">
        <f>[3]ﾍﾙ!R75</f>
        <v>0.03</v>
      </c>
      <c r="S133" s="963">
        <f>[3]ﾍﾙ!S75</f>
        <v>0.05</v>
      </c>
      <c r="V133" s="710"/>
      <c r="W133" s="762">
        <v>0.86</v>
      </c>
      <c r="X133" s="712">
        <f t="shared" ref="X133:X143" si="53">C133-W133</f>
        <v>0</v>
      </c>
    </row>
    <row r="134" spans="2:24" ht="14.4" x14ac:dyDescent="0.2">
      <c r="B134" s="898" t="s">
        <v>84</v>
      </c>
      <c r="C134" s="899">
        <f>[3]ﾍﾙ!C76</f>
        <v>0.99</v>
      </c>
      <c r="D134" s="963">
        <f>[3]ﾍﾙ!D76</f>
        <v>0</v>
      </c>
      <c r="E134" s="963">
        <f>[3]ﾍﾙ!E76</f>
        <v>0</v>
      </c>
      <c r="F134" s="963">
        <f>[3]ﾍﾙ!F76</f>
        <v>0</v>
      </c>
      <c r="G134" s="963">
        <f>[3]ﾍﾙ!G76</f>
        <v>0</v>
      </c>
      <c r="H134" s="963">
        <f>[3]ﾍﾙ!H76</f>
        <v>0.02</v>
      </c>
      <c r="I134" s="963">
        <f>[3]ﾍﾙ!I76</f>
        <v>0.12</v>
      </c>
      <c r="J134" s="963">
        <f>[3]ﾍﾙ!J76</f>
        <v>0.14000000000000001</v>
      </c>
      <c r="K134" s="963">
        <f>[3]ﾍﾙ!K76</f>
        <v>0.13</v>
      </c>
      <c r="L134" s="963">
        <f>[3]ﾍﾙ!L76</f>
        <v>0.1</v>
      </c>
      <c r="M134" s="963">
        <f>[3]ﾍﾙ!M76</f>
        <v>0.09</v>
      </c>
      <c r="N134" s="963">
        <f>[3]ﾍﾙ!N76</f>
        <v>0.11</v>
      </c>
      <c r="O134" s="963">
        <f>[3]ﾍﾙ!O76</f>
        <v>0.08</v>
      </c>
      <c r="P134" s="963">
        <f>[3]ﾍﾙ!P76</f>
        <v>7.0000000000000007E-2</v>
      </c>
      <c r="Q134" s="963">
        <f>[3]ﾍﾙ!Q76</f>
        <v>0.04</v>
      </c>
      <c r="R134" s="963">
        <f>[3]ﾍﾙ!R76</f>
        <v>0.03</v>
      </c>
      <c r="S134" s="963">
        <f>[3]ﾍﾙ!S76</f>
        <v>0.06</v>
      </c>
      <c r="V134" s="710"/>
      <c r="W134" s="762">
        <v>0.99</v>
      </c>
      <c r="X134" s="712">
        <f t="shared" si="53"/>
        <v>0</v>
      </c>
    </row>
    <row r="135" spans="2:24" ht="14.4" x14ac:dyDescent="0.2">
      <c r="B135" s="898" t="s">
        <v>85</v>
      </c>
      <c r="C135" s="899">
        <f>[3]ﾍﾙ!C77</f>
        <v>0.92</v>
      </c>
      <c r="D135" s="963">
        <f>[3]ﾍﾙ!D77</f>
        <v>0</v>
      </c>
      <c r="E135" s="963">
        <f>[3]ﾍﾙ!E77</f>
        <v>0</v>
      </c>
      <c r="F135" s="963">
        <f>[3]ﾍﾙ!F77</f>
        <v>0</v>
      </c>
      <c r="G135" s="963">
        <f>[3]ﾍﾙ!G77</f>
        <v>0</v>
      </c>
      <c r="H135" s="963">
        <f>[3]ﾍﾙ!H77</f>
        <v>0.02</v>
      </c>
      <c r="I135" s="963">
        <f>[3]ﾍﾙ!I77</f>
        <v>0.13</v>
      </c>
      <c r="J135" s="963">
        <f>[3]ﾍﾙ!J77</f>
        <v>0.11</v>
      </c>
      <c r="K135" s="963">
        <f>[3]ﾍﾙ!K77</f>
        <v>0.11</v>
      </c>
      <c r="L135" s="963">
        <f>[3]ﾍﾙ!L77</f>
        <v>0.09</v>
      </c>
      <c r="M135" s="963">
        <f>[3]ﾍﾙ!M77</f>
        <v>0.08</v>
      </c>
      <c r="N135" s="963">
        <f>[3]ﾍﾙ!N77</f>
        <v>0.08</v>
      </c>
      <c r="O135" s="963">
        <f>[3]ﾍﾙ!O77</f>
        <v>0.08</v>
      </c>
      <c r="P135" s="963">
        <f>[3]ﾍﾙ!P77</f>
        <v>0.06</v>
      </c>
      <c r="Q135" s="963">
        <f>[3]ﾍﾙ!Q77</f>
        <v>0.04</v>
      </c>
      <c r="R135" s="963">
        <f>[3]ﾍﾙ!R77</f>
        <v>0.04</v>
      </c>
      <c r="S135" s="963">
        <f>[3]ﾍﾙ!S77</f>
        <v>0.06</v>
      </c>
      <c r="V135" s="710"/>
      <c r="W135" s="762">
        <v>0.92</v>
      </c>
      <c r="X135" s="712">
        <f t="shared" si="53"/>
        <v>0</v>
      </c>
    </row>
    <row r="136" spans="2:24" ht="14.4" x14ac:dyDescent="0.2">
      <c r="B136" s="898" t="s">
        <v>86</v>
      </c>
      <c r="C136" s="899">
        <f>[3]ﾍﾙ!C78</f>
        <v>0.9</v>
      </c>
      <c r="D136" s="963">
        <f>[3]ﾍﾙ!D78</f>
        <v>0</v>
      </c>
      <c r="E136" s="963">
        <f>[3]ﾍﾙ!E78</f>
        <v>0</v>
      </c>
      <c r="F136" s="963">
        <f>[3]ﾍﾙ!F78</f>
        <v>0</v>
      </c>
      <c r="G136" s="963">
        <f>[3]ﾍﾙ!G78</f>
        <v>0</v>
      </c>
      <c r="H136" s="963">
        <f>[3]ﾍﾙ!H78</f>
        <v>0.02</v>
      </c>
      <c r="I136" s="963">
        <f>[3]ﾍﾙ!I78</f>
        <v>0.1</v>
      </c>
      <c r="J136" s="963">
        <f>[3]ﾍﾙ!J78</f>
        <v>0.12</v>
      </c>
      <c r="K136" s="963">
        <f>[3]ﾍﾙ!K78</f>
        <v>0.11</v>
      </c>
      <c r="L136" s="963">
        <f>[3]ﾍﾙ!L78</f>
        <v>0.1</v>
      </c>
      <c r="M136" s="963">
        <f>[3]ﾍﾙ!M78</f>
        <v>0.09</v>
      </c>
      <c r="N136" s="963">
        <f>[3]ﾍﾙ!N78</f>
        <v>0.1</v>
      </c>
      <c r="O136" s="963">
        <f>[3]ﾍﾙ!O78</f>
        <v>7.0000000000000007E-2</v>
      </c>
      <c r="P136" s="963">
        <f>[3]ﾍﾙ!P78</f>
        <v>7.0000000000000007E-2</v>
      </c>
      <c r="Q136" s="963">
        <f>[3]ﾍﾙ!Q78</f>
        <v>0.04</v>
      </c>
      <c r="R136" s="963">
        <f>[3]ﾍﾙ!R78</f>
        <v>0.03</v>
      </c>
      <c r="S136" s="963">
        <f>[3]ﾍﾙ!S78</f>
        <v>0.06</v>
      </c>
      <c r="V136" s="710"/>
      <c r="W136" s="762">
        <v>0.9</v>
      </c>
      <c r="X136" s="712">
        <f t="shared" si="53"/>
        <v>0</v>
      </c>
    </row>
    <row r="137" spans="2:24" ht="14.4" x14ac:dyDescent="0.2">
      <c r="B137" s="898" t="s">
        <v>87</v>
      </c>
      <c r="C137" s="899">
        <f>[3]ﾍﾙ!C79</f>
        <v>1.05</v>
      </c>
      <c r="D137" s="963">
        <f>[3]ﾍﾙ!D79</f>
        <v>0</v>
      </c>
      <c r="E137" s="963">
        <f>[3]ﾍﾙ!E79</f>
        <v>0</v>
      </c>
      <c r="F137" s="963">
        <f>[3]ﾍﾙ!F79</f>
        <v>0</v>
      </c>
      <c r="G137" s="963">
        <f>[3]ﾍﾙ!G79</f>
        <v>0</v>
      </c>
      <c r="H137" s="963">
        <f>[3]ﾍﾙ!H79</f>
        <v>0.02</v>
      </c>
      <c r="I137" s="963">
        <f>[3]ﾍﾙ!I79</f>
        <v>0.13</v>
      </c>
      <c r="J137" s="963">
        <f>[3]ﾍﾙ!J79</f>
        <v>0.15</v>
      </c>
      <c r="K137" s="963">
        <f>[3]ﾍﾙ!K79</f>
        <v>0.12</v>
      </c>
      <c r="L137" s="963">
        <f>[3]ﾍﾙ!L79</f>
        <v>0.1</v>
      </c>
      <c r="M137" s="963">
        <f>[3]ﾍﾙ!M79</f>
        <v>0.08</v>
      </c>
      <c r="N137" s="963">
        <f>[3]ﾍﾙ!N79</f>
        <v>0.1</v>
      </c>
      <c r="O137" s="963">
        <f>[3]ﾍﾙ!O79</f>
        <v>0.11</v>
      </c>
      <c r="P137" s="963">
        <f>[3]ﾍﾙ!P79</f>
        <v>7.0000000000000007E-2</v>
      </c>
      <c r="Q137" s="963">
        <f>[3]ﾍﾙ!Q79</f>
        <v>0.05</v>
      </c>
      <c r="R137" s="963">
        <f>[3]ﾍﾙ!R79</f>
        <v>0.03</v>
      </c>
      <c r="S137" s="963">
        <f>[3]ﾍﾙ!S79</f>
        <v>0.08</v>
      </c>
      <c r="V137" s="710"/>
      <c r="W137" s="762">
        <v>1.05</v>
      </c>
      <c r="X137" s="712">
        <f t="shared" si="53"/>
        <v>0</v>
      </c>
    </row>
    <row r="138" spans="2:24" ht="14.4" x14ac:dyDescent="0.2">
      <c r="B138" s="898" t="s">
        <v>88</v>
      </c>
      <c r="C138" s="899">
        <f>[3]ﾍﾙ!C80</f>
        <v>1.05</v>
      </c>
      <c r="D138" s="963">
        <f>[3]ﾍﾙ!D80</f>
        <v>0</v>
      </c>
      <c r="E138" s="963">
        <f>[3]ﾍﾙ!E80</f>
        <v>0</v>
      </c>
      <c r="F138" s="963">
        <f>[3]ﾍﾙ!F80</f>
        <v>0</v>
      </c>
      <c r="G138" s="963">
        <f>[3]ﾍﾙ!G80</f>
        <v>0</v>
      </c>
      <c r="H138" s="963">
        <f>[3]ﾍﾙ!H80</f>
        <v>0.02</v>
      </c>
      <c r="I138" s="963">
        <f>[3]ﾍﾙ!I80</f>
        <v>0.14000000000000001</v>
      </c>
      <c r="J138" s="963">
        <f>[3]ﾍﾙ!J80</f>
        <v>0.13</v>
      </c>
      <c r="K138" s="963">
        <f>[3]ﾍﾙ!K80</f>
        <v>0.14000000000000001</v>
      </c>
      <c r="L138" s="963">
        <f>[3]ﾍﾙ!L80</f>
        <v>0.1</v>
      </c>
      <c r="M138" s="963">
        <f>[3]ﾍﾙ!M80</f>
        <v>0.1</v>
      </c>
      <c r="N138" s="963">
        <f>[3]ﾍﾙ!N80</f>
        <v>0.09</v>
      </c>
      <c r="O138" s="963">
        <f>[3]ﾍﾙ!O80</f>
        <v>0.11</v>
      </c>
      <c r="P138" s="963">
        <f>[3]ﾍﾙ!P80</f>
        <v>7.0000000000000007E-2</v>
      </c>
      <c r="Q138" s="963">
        <f>[3]ﾍﾙ!Q80</f>
        <v>0.05</v>
      </c>
      <c r="R138" s="963">
        <f>[3]ﾍﾙ!R80</f>
        <v>0.03</v>
      </c>
      <c r="S138" s="963">
        <f>[3]ﾍﾙ!S80</f>
        <v>0.06</v>
      </c>
      <c r="V138" s="710"/>
      <c r="W138" s="762">
        <v>1.05</v>
      </c>
      <c r="X138" s="712">
        <f t="shared" si="53"/>
        <v>0</v>
      </c>
    </row>
    <row r="139" spans="2:24" ht="14.4" x14ac:dyDescent="0.2">
      <c r="B139" s="898" t="s">
        <v>89</v>
      </c>
      <c r="C139" s="899">
        <f>[3]ﾍﾙ!C81</f>
        <v>0.93</v>
      </c>
      <c r="D139" s="963">
        <f>[3]ﾍﾙ!D81</f>
        <v>0</v>
      </c>
      <c r="E139" s="963">
        <f>[3]ﾍﾙ!E81</f>
        <v>0</v>
      </c>
      <c r="F139" s="963">
        <f>[3]ﾍﾙ!F81</f>
        <v>0</v>
      </c>
      <c r="G139" s="963">
        <f>[3]ﾍﾙ!G81</f>
        <v>0</v>
      </c>
      <c r="H139" s="963">
        <f>[3]ﾍﾙ!H81</f>
        <v>0.03</v>
      </c>
      <c r="I139" s="963">
        <f>[3]ﾍﾙ!I81</f>
        <v>0.13</v>
      </c>
      <c r="J139" s="963">
        <f>[3]ﾍﾙ!J81</f>
        <v>0.12</v>
      </c>
      <c r="K139" s="963">
        <f>[3]ﾍﾙ!K81</f>
        <v>0.12</v>
      </c>
      <c r="L139" s="963">
        <f>[3]ﾍﾙ!L81</f>
        <v>0.1</v>
      </c>
      <c r="M139" s="963">
        <f>[3]ﾍﾙ!M81</f>
        <v>0.08</v>
      </c>
      <c r="N139" s="963">
        <f>[3]ﾍﾙ!N81</f>
        <v>0.09</v>
      </c>
      <c r="O139" s="963">
        <f>[3]ﾍﾙ!O81</f>
        <v>0.09</v>
      </c>
      <c r="P139" s="963">
        <f>[3]ﾍﾙ!P81</f>
        <v>0.05</v>
      </c>
      <c r="Q139" s="963">
        <f>[3]ﾍﾙ!Q81</f>
        <v>0.04</v>
      </c>
      <c r="R139" s="963">
        <f>[3]ﾍﾙ!R81</f>
        <v>0.03</v>
      </c>
      <c r="S139" s="963">
        <f>[3]ﾍﾙ!S81</f>
        <v>0.06</v>
      </c>
      <c r="V139" s="710"/>
      <c r="W139" s="762">
        <v>0.93</v>
      </c>
      <c r="X139" s="712">
        <f t="shared" si="53"/>
        <v>0</v>
      </c>
    </row>
    <row r="140" spans="2:24" ht="14.4" x14ac:dyDescent="0.2">
      <c r="B140" s="898" t="s">
        <v>90</v>
      </c>
      <c r="C140" s="899">
        <f>[3]ﾍﾙ!C82</f>
        <v>0</v>
      </c>
      <c r="D140" s="963">
        <f>[3]ﾍﾙ!D82</f>
        <v>0</v>
      </c>
      <c r="E140" s="963">
        <f>[3]ﾍﾙ!E82</f>
        <v>0</v>
      </c>
      <c r="F140" s="963">
        <f>[3]ﾍﾙ!F82</f>
        <v>0</v>
      </c>
      <c r="G140" s="963">
        <f>[3]ﾍﾙ!G82</f>
        <v>0</v>
      </c>
      <c r="H140" s="963">
        <f>[3]ﾍﾙ!H82</f>
        <v>0</v>
      </c>
      <c r="I140" s="963">
        <f>[3]ﾍﾙ!I82</f>
        <v>0</v>
      </c>
      <c r="J140" s="963">
        <f>[3]ﾍﾙ!J82</f>
        <v>0</v>
      </c>
      <c r="K140" s="963">
        <f>[3]ﾍﾙ!K82</f>
        <v>0</v>
      </c>
      <c r="L140" s="963">
        <f>[3]ﾍﾙ!L82</f>
        <v>0</v>
      </c>
      <c r="M140" s="963">
        <f>[3]ﾍﾙ!M82</f>
        <v>0</v>
      </c>
      <c r="N140" s="963">
        <f>[3]ﾍﾙ!N82</f>
        <v>0</v>
      </c>
      <c r="O140" s="963">
        <f>[3]ﾍﾙ!O82</f>
        <v>0</v>
      </c>
      <c r="P140" s="963">
        <f>[3]ﾍﾙ!P82</f>
        <v>0</v>
      </c>
      <c r="Q140" s="963">
        <f>[3]ﾍﾙ!Q82</f>
        <v>0</v>
      </c>
      <c r="R140" s="963">
        <f>[3]ﾍﾙ!R82</f>
        <v>0</v>
      </c>
      <c r="S140" s="963">
        <f>[3]ﾍﾙ!S82</f>
        <v>0</v>
      </c>
      <c r="V140" s="710"/>
      <c r="W140" s="762">
        <v>0</v>
      </c>
      <c r="X140" s="712">
        <f t="shared" si="53"/>
        <v>0</v>
      </c>
    </row>
    <row r="141" spans="2:24" ht="14.4" x14ac:dyDescent="0.2">
      <c r="B141" s="898" t="s">
        <v>91</v>
      </c>
      <c r="C141" s="899">
        <f>[3]ﾍﾙ!C83</f>
        <v>0</v>
      </c>
      <c r="D141" s="963">
        <f>[3]ﾍﾙ!D83</f>
        <v>0</v>
      </c>
      <c r="E141" s="963">
        <f>[3]ﾍﾙ!E83</f>
        <v>0</v>
      </c>
      <c r="F141" s="963">
        <f>[3]ﾍﾙ!F83</f>
        <v>0</v>
      </c>
      <c r="G141" s="963">
        <f>[3]ﾍﾙ!G83</f>
        <v>0</v>
      </c>
      <c r="H141" s="963">
        <f>[3]ﾍﾙ!H83</f>
        <v>0</v>
      </c>
      <c r="I141" s="963">
        <f>[3]ﾍﾙ!I83</f>
        <v>0</v>
      </c>
      <c r="J141" s="963">
        <f>[3]ﾍﾙ!J83</f>
        <v>0</v>
      </c>
      <c r="K141" s="963">
        <f>[3]ﾍﾙ!K83</f>
        <v>0</v>
      </c>
      <c r="L141" s="963">
        <f>[3]ﾍﾙ!L83</f>
        <v>0</v>
      </c>
      <c r="M141" s="963">
        <f>[3]ﾍﾙ!M83</f>
        <v>0</v>
      </c>
      <c r="N141" s="963">
        <f>[3]ﾍﾙ!N83</f>
        <v>0</v>
      </c>
      <c r="O141" s="963">
        <f>[3]ﾍﾙ!O83</f>
        <v>0</v>
      </c>
      <c r="P141" s="963">
        <f>[3]ﾍﾙ!P83</f>
        <v>0</v>
      </c>
      <c r="Q141" s="963">
        <f>[3]ﾍﾙ!Q83</f>
        <v>0</v>
      </c>
      <c r="R141" s="963">
        <f>[3]ﾍﾙ!R83</f>
        <v>0</v>
      </c>
      <c r="S141" s="963">
        <f>[3]ﾍﾙ!S83</f>
        <v>0</v>
      </c>
      <c r="V141" s="710"/>
      <c r="W141" s="762">
        <v>0</v>
      </c>
      <c r="X141" s="712">
        <f t="shared" si="53"/>
        <v>0</v>
      </c>
    </row>
    <row r="142" spans="2:24" ht="14.4" x14ac:dyDescent="0.2">
      <c r="B142" s="898" t="s">
        <v>92</v>
      </c>
      <c r="C142" s="899">
        <f>[3]ﾍﾙ!C84</f>
        <v>0</v>
      </c>
      <c r="D142" s="963">
        <f>[3]ﾍﾙ!D84</f>
        <v>0</v>
      </c>
      <c r="E142" s="963">
        <f>[3]ﾍﾙ!E84</f>
        <v>0</v>
      </c>
      <c r="F142" s="963">
        <f>[3]ﾍﾙ!F84</f>
        <v>0</v>
      </c>
      <c r="G142" s="963">
        <f>[3]ﾍﾙ!G84</f>
        <v>0</v>
      </c>
      <c r="H142" s="963">
        <f>[3]ﾍﾙ!H84</f>
        <v>0</v>
      </c>
      <c r="I142" s="963">
        <f>[3]ﾍﾙ!I84</f>
        <v>0</v>
      </c>
      <c r="J142" s="963">
        <f>[3]ﾍﾙ!J84</f>
        <v>0</v>
      </c>
      <c r="K142" s="963">
        <f>[3]ﾍﾙ!K84</f>
        <v>0</v>
      </c>
      <c r="L142" s="963">
        <f>[3]ﾍﾙ!L84</f>
        <v>0</v>
      </c>
      <c r="M142" s="963">
        <f>[3]ﾍﾙ!M84</f>
        <v>0</v>
      </c>
      <c r="N142" s="963">
        <f>[3]ﾍﾙ!N84</f>
        <v>0</v>
      </c>
      <c r="O142" s="963">
        <f>[3]ﾍﾙ!O84</f>
        <v>0</v>
      </c>
      <c r="P142" s="963">
        <f>[3]ﾍﾙ!P84</f>
        <v>0</v>
      </c>
      <c r="Q142" s="963">
        <f>[3]ﾍﾙ!Q84</f>
        <v>0</v>
      </c>
      <c r="R142" s="963">
        <f>[3]ﾍﾙ!R84</f>
        <v>0</v>
      </c>
      <c r="S142" s="963">
        <f>[3]ﾍﾙ!S84</f>
        <v>0</v>
      </c>
      <c r="V142" s="710"/>
      <c r="W142" s="762">
        <v>0</v>
      </c>
      <c r="X142" s="712">
        <f t="shared" si="53"/>
        <v>0</v>
      </c>
    </row>
    <row r="143" spans="2:24" ht="15" thickBot="1" x14ac:dyDescent="0.25">
      <c r="B143" s="898" t="s">
        <v>93</v>
      </c>
      <c r="C143" s="899">
        <f>[3]ﾍﾙ!C85</f>
        <v>0</v>
      </c>
      <c r="D143" s="963">
        <f>[3]ﾍﾙ!D85</f>
        <v>0</v>
      </c>
      <c r="E143" s="963">
        <f>[3]ﾍﾙ!E85</f>
        <v>0</v>
      </c>
      <c r="F143" s="963">
        <f>[3]ﾍﾙ!F85</f>
        <v>0</v>
      </c>
      <c r="G143" s="963">
        <f>[3]ﾍﾙ!G85</f>
        <v>0</v>
      </c>
      <c r="H143" s="963">
        <f>[3]ﾍﾙ!H85</f>
        <v>0</v>
      </c>
      <c r="I143" s="963">
        <f>[3]ﾍﾙ!I85</f>
        <v>0</v>
      </c>
      <c r="J143" s="963">
        <f>[3]ﾍﾙ!J85</f>
        <v>0</v>
      </c>
      <c r="K143" s="963">
        <f>[3]ﾍﾙ!K85</f>
        <v>0</v>
      </c>
      <c r="L143" s="963">
        <f>[3]ﾍﾙ!L85</f>
        <v>0</v>
      </c>
      <c r="M143" s="963">
        <f>[3]ﾍﾙ!M85</f>
        <v>0</v>
      </c>
      <c r="N143" s="963">
        <f>[3]ﾍﾙ!N85</f>
        <v>0</v>
      </c>
      <c r="O143" s="963">
        <f>[3]ﾍﾙ!O85</f>
        <v>0</v>
      </c>
      <c r="P143" s="963">
        <f>[3]ﾍﾙ!P85</f>
        <v>0</v>
      </c>
      <c r="Q143" s="963">
        <f>[3]ﾍﾙ!Q85</f>
        <v>0</v>
      </c>
      <c r="R143" s="963">
        <f>[3]ﾍﾙ!R85</f>
        <v>0</v>
      </c>
      <c r="S143" s="963">
        <f>[3]ﾍﾙ!S85</f>
        <v>0</v>
      </c>
      <c r="V143" s="711"/>
      <c r="W143" s="762">
        <v>0</v>
      </c>
      <c r="X143" s="712">
        <f t="shared" si="53"/>
        <v>0</v>
      </c>
    </row>
    <row r="144" spans="2:24" ht="14.4" x14ac:dyDescent="0.2">
      <c r="B144" s="898" t="s">
        <v>39</v>
      </c>
      <c r="C144" s="904">
        <f>SUM(C132:C143)</f>
        <v>7.6199999999999992</v>
      </c>
      <c r="D144" s="899">
        <f>[3]ﾍﾙ!D86</f>
        <v>0</v>
      </c>
      <c r="E144" s="899">
        <f>[3]ﾍﾙ!E86</f>
        <v>0</v>
      </c>
      <c r="F144" s="899">
        <f>[3]ﾍﾙ!F86</f>
        <v>0</v>
      </c>
      <c r="G144" s="899">
        <f>[3]ﾍﾙ!G86</f>
        <v>0</v>
      </c>
      <c r="H144" s="899">
        <f>[3]ﾍﾙ!H86</f>
        <v>0.19</v>
      </c>
      <c r="I144" s="899">
        <f>[3]ﾍﾙ!I86</f>
        <v>0.95000000000000007</v>
      </c>
      <c r="J144" s="899">
        <f>[3]ﾍﾙ!J86</f>
        <v>1</v>
      </c>
      <c r="K144" s="899">
        <f>[3]ﾍﾙ!K86</f>
        <v>0.97</v>
      </c>
      <c r="L144" s="899">
        <f>[3]ﾍﾙ!L86</f>
        <v>0.79999999999999993</v>
      </c>
      <c r="M144" s="899">
        <f>[3]ﾍﾙ!M86</f>
        <v>0.7</v>
      </c>
      <c r="N144" s="899">
        <f>[3]ﾍﾙ!N86</f>
        <v>0.73</v>
      </c>
      <c r="O144" s="899">
        <f>[3]ﾍﾙ!O86</f>
        <v>0.7</v>
      </c>
      <c r="P144" s="899">
        <f>[3]ﾍﾙ!P86</f>
        <v>0.5</v>
      </c>
      <c r="Q144" s="899">
        <f>[3]ﾍﾙ!Q86</f>
        <v>0.33999999999999997</v>
      </c>
      <c r="R144" s="899">
        <f>[3]ﾍﾙ!R86</f>
        <v>0.24</v>
      </c>
      <c r="S144" s="899">
        <f>[3]ﾍﾙ!S86</f>
        <v>0.48000000000000004</v>
      </c>
    </row>
    <row r="145" spans="2:23" ht="14.4" x14ac:dyDescent="0.2">
      <c r="B145" s="898" t="s">
        <v>66</v>
      </c>
      <c r="C145" s="905">
        <f>C144/C144</f>
        <v>1</v>
      </c>
      <c r="D145" s="905">
        <f>D144/C144</f>
        <v>0</v>
      </c>
      <c r="E145" s="905">
        <f>E144/C144</f>
        <v>0</v>
      </c>
      <c r="F145" s="905">
        <f>F144/C144</f>
        <v>0</v>
      </c>
      <c r="G145" s="905">
        <f>G144/C144</f>
        <v>0</v>
      </c>
      <c r="H145" s="905">
        <f>H144/C144</f>
        <v>2.4934383202099741E-2</v>
      </c>
      <c r="I145" s="905">
        <f>I144/C144</f>
        <v>0.12467191601049871</v>
      </c>
      <c r="J145" s="905">
        <f>J144/C144</f>
        <v>0.13123359580052496</v>
      </c>
      <c r="K145" s="905">
        <f>K144/C144</f>
        <v>0.12729658792650919</v>
      </c>
      <c r="L145" s="905">
        <f>L144/C144</f>
        <v>0.10498687664041995</v>
      </c>
      <c r="M145" s="905">
        <f>M144/C144</f>
        <v>9.1863517060367453E-2</v>
      </c>
      <c r="N145" s="905">
        <f>N144/C144</f>
        <v>9.5800524934383208E-2</v>
      </c>
      <c r="O145" s="905">
        <f>O144/C144</f>
        <v>9.1863517060367453E-2</v>
      </c>
      <c r="P145" s="905">
        <f>P144/C144</f>
        <v>6.561679790026248E-2</v>
      </c>
      <c r="Q145" s="905">
        <f>Q144/C144</f>
        <v>4.4619422572178477E-2</v>
      </c>
      <c r="R145" s="905">
        <f>R144/C144</f>
        <v>3.1496062992125984E-2</v>
      </c>
      <c r="S145" s="905">
        <f>S144/C144</f>
        <v>6.2992125984251982E-2</v>
      </c>
    </row>
    <row r="147" spans="2:23" ht="19.2" x14ac:dyDescent="0.2">
      <c r="B147" s="98" t="str">
        <f>B3</f>
        <v>令和8年　</v>
      </c>
      <c r="C147" t="s">
        <v>220</v>
      </c>
    </row>
    <row r="148" spans="2:23" ht="84" x14ac:dyDescent="0.2">
      <c r="B148" s="870" t="s">
        <v>207</v>
      </c>
      <c r="C148" s="871" t="s">
        <v>65</v>
      </c>
      <c r="D148" s="872" t="s">
        <v>261</v>
      </c>
      <c r="E148" s="872" t="s">
        <v>80</v>
      </c>
      <c r="F148" s="872" t="s">
        <v>81</v>
      </c>
      <c r="G148" s="872" t="s">
        <v>68</v>
      </c>
      <c r="H148" s="872" t="s">
        <v>69</v>
      </c>
      <c r="I148" s="872" t="s">
        <v>70</v>
      </c>
      <c r="J148" s="872" t="s">
        <v>71</v>
      </c>
      <c r="K148" s="872" t="s">
        <v>72</v>
      </c>
      <c r="L148" s="872" t="s">
        <v>73</v>
      </c>
      <c r="M148" s="872" t="s">
        <v>74</v>
      </c>
      <c r="N148" s="872" t="s">
        <v>75</v>
      </c>
      <c r="O148" s="873" t="s">
        <v>76</v>
      </c>
      <c r="P148" s="873" t="s">
        <v>77</v>
      </c>
      <c r="Q148" s="873" t="s">
        <v>78</v>
      </c>
      <c r="R148" s="873" t="s">
        <v>79</v>
      </c>
      <c r="S148" s="873" t="s">
        <v>262</v>
      </c>
    </row>
    <row r="149" spans="2:23" ht="14.4" x14ac:dyDescent="0.2">
      <c r="B149" s="874" t="s">
        <v>82</v>
      </c>
      <c r="C149" s="875">
        <f>[3]ﾍﾙ!C4</f>
        <v>342</v>
      </c>
      <c r="D149" s="138">
        <f>[3]ﾍﾙ!D4</f>
        <v>0</v>
      </c>
      <c r="E149" s="138">
        <f>[3]ﾍﾙ!E4</f>
        <v>0</v>
      </c>
      <c r="F149" s="138">
        <f>[3]ﾍﾙ!F4</f>
        <v>0</v>
      </c>
      <c r="G149" s="138">
        <f>[3]ﾍﾙ!G4</f>
        <v>1</v>
      </c>
      <c r="H149" s="138">
        <f>[3]ﾍﾙ!H4</f>
        <v>7</v>
      </c>
      <c r="I149" s="138">
        <f>[3]ﾍﾙ!I4</f>
        <v>31</v>
      </c>
      <c r="J149" s="138">
        <f>[3]ﾍﾙ!J4</f>
        <v>34</v>
      </c>
      <c r="K149" s="138">
        <f>[3]ﾍﾙ!K4</f>
        <v>51</v>
      </c>
      <c r="L149" s="138">
        <f>[3]ﾍﾙ!L4</f>
        <v>36</v>
      </c>
      <c r="M149" s="138">
        <f>[3]ﾍﾙ!M4</f>
        <v>41</v>
      </c>
      <c r="N149" s="138">
        <f>[3]ﾍﾙ!N4</f>
        <v>36</v>
      </c>
      <c r="O149" s="138">
        <f>[3]ﾍﾙ!O4</f>
        <v>39</v>
      </c>
      <c r="P149" s="138">
        <f>[3]ﾍﾙ!P4</f>
        <v>30</v>
      </c>
      <c r="Q149" s="138">
        <f>[3]ﾍﾙ!Q4</f>
        <v>17</v>
      </c>
      <c r="R149" s="138">
        <f>[3]ﾍﾙ!R4</f>
        <v>6</v>
      </c>
      <c r="S149" s="138">
        <f>[3]ﾍﾙ!S4</f>
        <v>13</v>
      </c>
      <c r="V149">
        <f>'保健所別（令和8年）'!$D$121</f>
        <v>342</v>
      </c>
      <c r="W149">
        <f>C149-V149</f>
        <v>0</v>
      </c>
    </row>
    <row r="150" spans="2:23" ht="14.4" x14ac:dyDescent="0.2">
      <c r="B150" s="874" t="s">
        <v>83</v>
      </c>
      <c r="C150" s="875">
        <f>[3]ﾍﾙ!C5</f>
        <v>324</v>
      </c>
      <c r="D150" s="138">
        <f>[3]ﾍﾙ!D5</f>
        <v>0</v>
      </c>
      <c r="E150" s="138">
        <f>[3]ﾍﾙ!E5</f>
        <v>0</v>
      </c>
      <c r="F150" s="138">
        <f>[3]ﾍﾙ!F5</f>
        <v>0</v>
      </c>
      <c r="G150" s="138">
        <f>[3]ﾍﾙ!G5</f>
        <v>0</v>
      </c>
      <c r="H150" s="138">
        <f>[3]ﾍﾙ!H5</f>
        <v>8</v>
      </c>
      <c r="I150" s="138">
        <f>[3]ﾍﾙ!I5</f>
        <v>32</v>
      </c>
      <c r="J150" s="138">
        <f>[3]ﾍﾙ!J5</f>
        <v>44</v>
      </c>
      <c r="K150" s="138">
        <f>[3]ﾍﾙ!K5</f>
        <v>41</v>
      </c>
      <c r="L150" s="138">
        <f>[3]ﾍﾙ!L5</f>
        <v>36</v>
      </c>
      <c r="M150" s="138">
        <f>[3]ﾍﾙ!M5</f>
        <v>40</v>
      </c>
      <c r="N150" s="138">
        <f>[3]ﾍﾙ!N5</f>
        <v>37</v>
      </c>
      <c r="O150" s="138">
        <f>[3]ﾍﾙ!O5</f>
        <v>25</v>
      </c>
      <c r="P150" s="138">
        <f>[3]ﾍﾙ!P5</f>
        <v>21</v>
      </c>
      <c r="Q150" s="138">
        <f>[3]ﾍﾙ!Q5</f>
        <v>14</v>
      </c>
      <c r="R150" s="138">
        <f>[3]ﾍﾙ!R5</f>
        <v>9</v>
      </c>
      <c r="S150" s="138">
        <f>[3]ﾍﾙ!S5</f>
        <v>17</v>
      </c>
      <c r="V150" s="641">
        <f>'保健所別（令和8年）'!$E$121</f>
        <v>324</v>
      </c>
      <c r="W150">
        <f t="shared" ref="W150:W161" si="54">C150-V150</f>
        <v>0</v>
      </c>
    </row>
    <row r="151" spans="2:23" ht="14.4" x14ac:dyDescent="0.2">
      <c r="B151" s="874" t="s">
        <v>84</v>
      </c>
      <c r="C151" s="875">
        <f>[3]ﾍﾙ!C6</f>
        <v>366</v>
      </c>
      <c r="D151" s="138">
        <f>[3]ﾍﾙ!D6</f>
        <v>0</v>
      </c>
      <c r="E151" s="138">
        <f>[3]ﾍﾙ!E6</f>
        <v>0</v>
      </c>
      <c r="F151" s="138">
        <f>[3]ﾍﾙ!F6</f>
        <v>0</v>
      </c>
      <c r="G151" s="138">
        <f>[3]ﾍﾙ!G6</f>
        <v>0</v>
      </c>
      <c r="H151" s="138">
        <f>[3]ﾍﾙ!H6</f>
        <v>4</v>
      </c>
      <c r="I151" s="138">
        <f>[3]ﾍﾙ!I6</f>
        <v>36</v>
      </c>
      <c r="J151" s="138">
        <f>[3]ﾍﾙ!J6</f>
        <v>46</v>
      </c>
      <c r="K151" s="138">
        <f>[3]ﾍﾙ!K6</f>
        <v>48</v>
      </c>
      <c r="L151" s="138">
        <f>[3]ﾍﾙ!L6</f>
        <v>37</v>
      </c>
      <c r="M151" s="138">
        <f>[3]ﾍﾙ!M6</f>
        <v>37</v>
      </c>
      <c r="N151" s="138">
        <f>[3]ﾍﾙ!N6</f>
        <v>49</v>
      </c>
      <c r="O151" s="138">
        <f>[3]ﾍﾙ!O6</f>
        <v>38</v>
      </c>
      <c r="P151" s="138">
        <f>[3]ﾍﾙ!P6</f>
        <v>23</v>
      </c>
      <c r="Q151" s="138">
        <f>[3]ﾍﾙ!Q6</f>
        <v>12</v>
      </c>
      <c r="R151" s="138">
        <f>[3]ﾍﾙ!R6</f>
        <v>12</v>
      </c>
      <c r="S151" s="138">
        <f>[3]ﾍﾙ!S6</f>
        <v>24</v>
      </c>
      <c r="V151" s="641">
        <f>'保健所別（令和8年）'!$F$121</f>
        <v>366</v>
      </c>
      <c r="W151">
        <f t="shared" si="54"/>
        <v>0</v>
      </c>
    </row>
    <row r="152" spans="2:23" ht="14.4" x14ac:dyDescent="0.2">
      <c r="B152" s="874" t="s">
        <v>85</v>
      </c>
      <c r="C152" s="875">
        <f>[3]ﾍﾙ!C7</f>
        <v>369</v>
      </c>
      <c r="D152" s="138">
        <f>[3]ﾍﾙ!D7</f>
        <v>0</v>
      </c>
      <c r="E152" s="138">
        <f>[3]ﾍﾙ!E7</f>
        <v>0</v>
      </c>
      <c r="F152" s="138">
        <f>[3]ﾍﾙ!F7</f>
        <v>0</v>
      </c>
      <c r="G152" s="138">
        <f>[3]ﾍﾙ!G7</f>
        <v>0</v>
      </c>
      <c r="H152" s="138">
        <f>[3]ﾍﾙ!H7</f>
        <v>5</v>
      </c>
      <c r="I152" s="138">
        <f>[3]ﾍﾙ!I7</f>
        <v>42</v>
      </c>
      <c r="J152" s="138">
        <f>[3]ﾍﾙ!J7</f>
        <v>41</v>
      </c>
      <c r="K152" s="138">
        <f>[3]ﾍﾙ!K7</f>
        <v>45</v>
      </c>
      <c r="L152" s="138">
        <f>[3]ﾍﾙ!L7</f>
        <v>34</v>
      </c>
      <c r="M152" s="138">
        <f>[3]ﾍﾙ!M7</f>
        <v>42</v>
      </c>
      <c r="N152" s="138">
        <f>[3]ﾍﾙ!N7</f>
        <v>34</v>
      </c>
      <c r="O152" s="138">
        <f>[3]ﾍﾙ!O7</f>
        <v>33</v>
      </c>
      <c r="P152" s="138">
        <f>[3]ﾍﾙ!P7</f>
        <v>32</v>
      </c>
      <c r="Q152" s="138">
        <f>[3]ﾍﾙ!Q7</f>
        <v>23</v>
      </c>
      <c r="R152" s="138">
        <f>[3]ﾍﾙ!R7</f>
        <v>17</v>
      </c>
      <c r="S152" s="138">
        <f>[3]ﾍﾙ!S7</f>
        <v>21</v>
      </c>
      <c r="V152" s="641">
        <f>'保健所別（令和8年）'!$G$121</f>
        <v>369</v>
      </c>
      <c r="W152">
        <f t="shared" si="54"/>
        <v>0</v>
      </c>
    </row>
    <row r="153" spans="2:23" ht="14.4" x14ac:dyDescent="0.2">
      <c r="B153" s="874" t="s">
        <v>86</v>
      </c>
      <c r="C153" s="875">
        <f>[3]ﾍﾙ!C8</f>
        <v>334</v>
      </c>
      <c r="D153" s="138">
        <f>[3]ﾍﾙ!D8</f>
        <v>0</v>
      </c>
      <c r="E153" s="138">
        <f>[3]ﾍﾙ!E8</f>
        <v>0</v>
      </c>
      <c r="F153" s="138">
        <f>[3]ﾍﾙ!F8</f>
        <v>0</v>
      </c>
      <c r="G153" s="138">
        <f>[3]ﾍﾙ!G8</f>
        <v>0</v>
      </c>
      <c r="H153" s="138">
        <f>[3]ﾍﾙ!H8</f>
        <v>3</v>
      </c>
      <c r="I153" s="138">
        <f>[3]ﾍﾙ!I8</f>
        <v>29</v>
      </c>
      <c r="J153" s="138">
        <f>[3]ﾍﾙ!J8</f>
        <v>36</v>
      </c>
      <c r="K153" s="138">
        <f>[3]ﾍﾙ!K8</f>
        <v>36</v>
      </c>
      <c r="L153" s="138">
        <f>[3]ﾍﾙ!L8</f>
        <v>39</v>
      </c>
      <c r="M153" s="138">
        <f>[3]ﾍﾙ!M8</f>
        <v>36</v>
      </c>
      <c r="N153" s="138">
        <f>[3]ﾍﾙ!N8</f>
        <v>52</v>
      </c>
      <c r="O153" s="138">
        <f>[3]ﾍﾙ!O8</f>
        <v>31</v>
      </c>
      <c r="P153" s="138">
        <f>[3]ﾍﾙ!P8</f>
        <v>27</v>
      </c>
      <c r="Q153" s="138">
        <f>[3]ﾍﾙ!Q8</f>
        <v>18</v>
      </c>
      <c r="R153" s="138">
        <f>[3]ﾍﾙ!R8</f>
        <v>10</v>
      </c>
      <c r="S153" s="138">
        <f>[3]ﾍﾙ!S8</f>
        <v>17</v>
      </c>
      <c r="V153" s="641">
        <f>'保健所別（令和8年）'!$H$121</f>
        <v>334</v>
      </c>
      <c r="W153">
        <f t="shared" si="54"/>
        <v>0</v>
      </c>
    </row>
    <row r="154" spans="2:23" ht="14.4" x14ac:dyDescent="0.2">
      <c r="B154" s="874" t="s">
        <v>87</v>
      </c>
      <c r="C154" s="875">
        <f>[3]ﾍﾙ!C9</f>
        <v>374</v>
      </c>
      <c r="D154" s="138">
        <f>[3]ﾍﾙ!D9</f>
        <v>0</v>
      </c>
      <c r="E154" s="138">
        <f>[3]ﾍﾙ!E9</f>
        <v>0</v>
      </c>
      <c r="F154" s="138">
        <f>[3]ﾍﾙ!F9</f>
        <v>0</v>
      </c>
      <c r="G154" s="138">
        <f>[3]ﾍﾙ!G9</f>
        <v>0</v>
      </c>
      <c r="H154" s="138">
        <f>[3]ﾍﾙ!H9</f>
        <v>4</v>
      </c>
      <c r="I154" s="138">
        <f>[3]ﾍﾙ!I9</f>
        <v>46</v>
      </c>
      <c r="J154" s="138">
        <f>[3]ﾍﾙ!J9</f>
        <v>57</v>
      </c>
      <c r="K154" s="138">
        <f>[3]ﾍﾙ!K9</f>
        <v>48</v>
      </c>
      <c r="L154" s="138">
        <f>[3]ﾍﾙ!L9</f>
        <v>29</v>
      </c>
      <c r="M154" s="138">
        <f>[3]ﾍﾙ!M9</f>
        <v>27</v>
      </c>
      <c r="N154" s="138">
        <f>[3]ﾍﾙ!N9</f>
        <v>44</v>
      </c>
      <c r="O154" s="138">
        <f>[3]ﾍﾙ!O9</f>
        <v>41</v>
      </c>
      <c r="P154" s="138">
        <f>[3]ﾍﾙ!P9</f>
        <v>27</v>
      </c>
      <c r="Q154" s="138">
        <f>[3]ﾍﾙ!Q9</f>
        <v>19</v>
      </c>
      <c r="R154" s="138">
        <f>[3]ﾍﾙ!R9</f>
        <v>10</v>
      </c>
      <c r="S154" s="138">
        <f>[3]ﾍﾙ!S9</f>
        <v>22</v>
      </c>
      <c r="V154" s="641">
        <f>'保健所別（令和8年）'!$I$121</f>
        <v>374</v>
      </c>
      <c r="W154">
        <f t="shared" si="54"/>
        <v>0</v>
      </c>
    </row>
    <row r="155" spans="2:23" ht="14.4" x14ac:dyDescent="0.2">
      <c r="B155" s="874" t="s">
        <v>88</v>
      </c>
      <c r="C155" s="875">
        <f>[3]ﾍﾙ!C10</f>
        <v>378</v>
      </c>
      <c r="D155" s="138">
        <f>[3]ﾍﾙ!D10</f>
        <v>0</v>
      </c>
      <c r="E155" s="138">
        <f>[3]ﾍﾙ!E10</f>
        <v>0</v>
      </c>
      <c r="F155" s="138">
        <f>[3]ﾍﾙ!F10</f>
        <v>0</v>
      </c>
      <c r="G155" s="138">
        <f>[3]ﾍﾙ!G10</f>
        <v>0</v>
      </c>
      <c r="H155" s="138">
        <f>[3]ﾍﾙ!H10</f>
        <v>2</v>
      </c>
      <c r="I155" s="138">
        <f>[3]ﾍﾙ!I10</f>
        <v>42</v>
      </c>
      <c r="J155" s="138">
        <f>[3]ﾍﾙ!J10</f>
        <v>44</v>
      </c>
      <c r="K155" s="138">
        <f>[3]ﾍﾙ!K10</f>
        <v>55</v>
      </c>
      <c r="L155" s="138">
        <f>[3]ﾍﾙ!L10</f>
        <v>34</v>
      </c>
      <c r="M155" s="138">
        <f>[3]ﾍﾙ!M10</f>
        <v>39</v>
      </c>
      <c r="N155" s="138">
        <f>[3]ﾍﾙ!N10</f>
        <v>40</v>
      </c>
      <c r="O155" s="138">
        <f>[3]ﾍﾙ!O10</f>
        <v>48</v>
      </c>
      <c r="P155" s="138">
        <f>[3]ﾍﾙ!P10</f>
        <v>30</v>
      </c>
      <c r="Q155" s="138">
        <f>[3]ﾍﾙ!Q10</f>
        <v>17</v>
      </c>
      <c r="R155" s="138">
        <f>[3]ﾍﾙ!R10</f>
        <v>13</v>
      </c>
      <c r="S155" s="138">
        <f>[3]ﾍﾙ!S10</f>
        <v>14</v>
      </c>
      <c r="V155" s="641">
        <f>'保健所別（令和8年）'!$J$121</f>
        <v>378</v>
      </c>
      <c r="W155">
        <f t="shared" si="54"/>
        <v>0</v>
      </c>
    </row>
    <row r="156" spans="2:23" ht="14.4" x14ac:dyDescent="0.2">
      <c r="B156" s="874" t="s">
        <v>89</v>
      </c>
      <c r="C156" s="875">
        <f>[3]ﾍﾙ!C11</f>
        <v>308</v>
      </c>
      <c r="D156" s="138">
        <f>[3]ﾍﾙ!D11</f>
        <v>0</v>
      </c>
      <c r="E156" s="138">
        <f>[3]ﾍﾙ!E11</f>
        <v>0</v>
      </c>
      <c r="F156" s="138">
        <f>[3]ﾍﾙ!F11</f>
        <v>0</v>
      </c>
      <c r="G156" s="138">
        <f>[3]ﾍﾙ!G11</f>
        <v>0</v>
      </c>
      <c r="H156" s="138">
        <f>[3]ﾍﾙ!H11</f>
        <v>1</v>
      </c>
      <c r="I156" s="138">
        <f>[3]ﾍﾙ!I11</f>
        <v>36</v>
      </c>
      <c r="J156" s="138">
        <f>[3]ﾍﾙ!J11</f>
        <v>34</v>
      </c>
      <c r="K156" s="138">
        <f>[3]ﾍﾙ!K11</f>
        <v>40</v>
      </c>
      <c r="L156" s="138">
        <f>[3]ﾍﾙ!L11</f>
        <v>32</v>
      </c>
      <c r="M156" s="138">
        <f>[3]ﾍﾙ!M11</f>
        <v>35</v>
      </c>
      <c r="N156" s="138">
        <f>[3]ﾍﾙ!N11</f>
        <v>27</v>
      </c>
      <c r="O156" s="138">
        <f>[3]ﾍﾙ!O11</f>
        <v>35</v>
      </c>
      <c r="P156" s="138">
        <f>[3]ﾍﾙ!P11</f>
        <v>19</v>
      </c>
      <c r="Q156" s="138">
        <f>[3]ﾍﾙ!Q11</f>
        <v>18</v>
      </c>
      <c r="R156" s="138">
        <f>[3]ﾍﾙ!R11</f>
        <v>12</v>
      </c>
      <c r="S156" s="138">
        <f>[3]ﾍﾙ!S11</f>
        <v>19</v>
      </c>
      <c r="V156" s="641">
        <f>'保健所別（令和8年）'!$K$121</f>
        <v>308</v>
      </c>
      <c r="W156">
        <f t="shared" si="54"/>
        <v>0</v>
      </c>
    </row>
    <row r="157" spans="2:23" ht="14.4" x14ac:dyDescent="0.2">
      <c r="B157" s="874" t="s">
        <v>90</v>
      </c>
      <c r="C157" s="875">
        <f>[3]ﾍﾙ!C12</f>
        <v>0</v>
      </c>
      <c r="D157" s="138">
        <f>[3]ﾍﾙ!D12</f>
        <v>0</v>
      </c>
      <c r="E157" s="138">
        <f>[3]ﾍﾙ!E12</f>
        <v>0</v>
      </c>
      <c r="F157" s="138">
        <f>[3]ﾍﾙ!F12</f>
        <v>0</v>
      </c>
      <c r="G157" s="138">
        <f>[3]ﾍﾙ!G12</f>
        <v>0</v>
      </c>
      <c r="H157" s="138">
        <f>[3]ﾍﾙ!H12</f>
        <v>0</v>
      </c>
      <c r="I157" s="138">
        <f>[3]ﾍﾙ!I12</f>
        <v>0</v>
      </c>
      <c r="J157" s="138">
        <f>[3]ﾍﾙ!J12</f>
        <v>0</v>
      </c>
      <c r="K157" s="138">
        <f>[3]ﾍﾙ!K12</f>
        <v>0</v>
      </c>
      <c r="L157" s="138">
        <f>[3]ﾍﾙ!L12</f>
        <v>0</v>
      </c>
      <c r="M157" s="138">
        <f>[3]ﾍﾙ!M12</f>
        <v>0</v>
      </c>
      <c r="N157" s="138">
        <f>[3]ﾍﾙ!N12</f>
        <v>0</v>
      </c>
      <c r="O157" s="138">
        <f>[3]ﾍﾙ!O12</f>
        <v>0</v>
      </c>
      <c r="P157" s="138">
        <f>[3]ﾍﾙ!P12</f>
        <v>0</v>
      </c>
      <c r="Q157" s="138">
        <f>[3]ﾍﾙ!Q12</f>
        <v>0</v>
      </c>
      <c r="R157" s="138">
        <f>[3]ﾍﾙ!R12</f>
        <v>0</v>
      </c>
      <c r="S157" s="138">
        <f>[3]ﾍﾙ!S12</f>
        <v>0</v>
      </c>
      <c r="V157" s="641">
        <f>'保健所別（令和8年）'!$L$121</f>
        <v>0</v>
      </c>
      <c r="W157">
        <f t="shared" si="54"/>
        <v>0</v>
      </c>
    </row>
    <row r="158" spans="2:23" ht="14.4" x14ac:dyDescent="0.2">
      <c r="B158" s="874" t="s">
        <v>91</v>
      </c>
      <c r="C158" s="875">
        <f>[3]ﾍﾙ!C13</f>
        <v>0</v>
      </c>
      <c r="D158" s="138">
        <f>[3]ﾍﾙ!D13</f>
        <v>0</v>
      </c>
      <c r="E158" s="138">
        <f>[3]ﾍﾙ!E13</f>
        <v>0</v>
      </c>
      <c r="F158" s="138">
        <f>[3]ﾍﾙ!F13</f>
        <v>0</v>
      </c>
      <c r="G158" s="138">
        <f>[3]ﾍﾙ!G13</f>
        <v>0</v>
      </c>
      <c r="H158" s="138">
        <f>[3]ﾍﾙ!H13</f>
        <v>0</v>
      </c>
      <c r="I158" s="138">
        <f>[3]ﾍﾙ!I13</f>
        <v>0</v>
      </c>
      <c r="J158" s="138">
        <f>[3]ﾍﾙ!J13</f>
        <v>0</v>
      </c>
      <c r="K158" s="138">
        <f>[3]ﾍﾙ!K13</f>
        <v>0</v>
      </c>
      <c r="L158" s="138">
        <f>[3]ﾍﾙ!L13</f>
        <v>0</v>
      </c>
      <c r="M158" s="138">
        <f>[3]ﾍﾙ!M13</f>
        <v>0</v>
      </c>
      <c r="N158" s="138">
        <f>[3]ﾍﾙ!N13</f>
        <v>0</v>
      </c>
      <c r="O158" s="138">
        <f>[3]ﾍﾙ!O13</f>
        <v>0</v>
      </c>
      <c r="P158" s="138">
        <f>[3]ﾍﾙ!P13</f>
        <v>0</v>
      </c>
      <c r="Q158" s="138">
        <f>[3]ﾍﾙ!Q13</f>
        <v>0</v>
      </c>
      <c r="R158" s="138">
        <f>[3]ﾍﾙ!R13</f>
        <v>0</v>
      </c>
      <c r="S158" s="138">
        <f>[3]ﾍﾙ!S13</f>
        <v>0</v>
      </c>
      <c r="V158" s="641">
        <f>'保健所別（令和8年）'!$M$121</f>
        <v>0</v>
      </c>
      <c r="W158">
        <f t="shared" si="54"/>
        <v>0</v>
      </c>
    </row>
    <row r="159" spans="2:23" ht="14.4" x14ac:dyDescent="0.2">
      <c r="B159" s="874" t="s">
        <v>92</v>
      </c>
      <c r="C159" s="875">
        <f>[3]ﾍﾙ!C14</f>
        <v>0</v>
      </c>
      <c r="D159" s="138">
        <f>[3]ﾍﾙ!D14</f>
        <v>0</v>
      </c>
      <c r="E159" s="138">
        <f>[3]ﾍﾙ!E14</f>
        <v>0</v>
      </c>
      <c r="F159" s="138">
        <f>[3]ﾍﾙ!F14</f>
        <v>0</v>
      </c>
      <c r="G159" s="138">
        <f>[3]ﾍﾙ!G14</f>
        <v>0</v>
      </c>
      <c r="H159" s="138">
        <f>[3]ﾍﾙ!H14</f>
        <v>0</v>
      </c>
      <c r="I159" s="138">
        <f>[3]ﾍﾙ!I14</f>
        <v>0</v>
      </c>
      <c r="J159" s="138">
        <f>[3]ﾍﾙ!J14</f>
        <v>0</v>
      </c>
      <c r="K159" s="138">
        <f>[3]ﾍﾙ!K14</f>
        <v>0</v>
      </c>
      <c r="L159" s="138">
        <f>[3]ﾍﾙ!L14</f>
        <v>0</v>
      </c>
      <c r="M159" s="138">
        <f>[3]ﾍﾙ!M14</f>
        <v>0</v>
      </c>
      <c r="N159" s="138">
        <f>[3]ﾍﾙ!N14</f>
        <v>0</v>
      </c>
      <c r="O159" s="138">
        <f>[3]ﾍﾙ!O14</f>
        <v>0</v>
      </c>
      <c r="P159" s="138">
        <f>[3]ﾍﾙ!P14</f>
        <v>0</v>
      </c>
      <c r="Q159" s="138">
        <f>[3]ﾍﾙ!Q14</f>
        <v>0</v>
      </c>
      <c r="R159" s="138">
        <f>[3]ﾍﾙ!R14</f>
        <v>0</v>
      </c>
      <c r="S159" s="138">
        <f>[3]ﾍﾙ!S14</f>
        <v>0</v>
      </c>
      <c r="V159" s="641">
        <f>'保健所別（令和8年）'!$N$121</f>
        <v>0</v>
      </c>
      <c r="W159">
        <f t="shared" si="54"/>
        <v>0</v>
      </c>
    </row>
    <row r="160" spans="2:23" ht="14.4" x14ac:dyDescent="0.2">
      <c r="B160" s="874" t="s">
        <v>93</v>
      </c>
      <c r="C160" s="875">
        <f>[3]ﾍﾙ!C15</f>
        <v>0</v>
      </c>
      <c r="D160" s="138">
        <f>[3]ﾍﾙ!D15</f>
        <v>0</v>
      </c>
      <c r="E160" s="138">
        <f>[3]ﾍﾙ!E15</f>
        <v>0</v>
      </c>
      <c r="F160" s="138">
        <f>[3]ﾍﾙ!F15</f>
        <v>0</v>
      </c>
      <c r="G160" s="138">
        <f>[3]ﾍﾙ!G15</f>
        <v>0</v>
      </c>
      <c r="H160" s="138">
        <f>[3]ﾍﾙ!H15</f>
        <v>0</v>
      </c>
      <c r="I160" s="138">
        <f>[3]ﾍﾙ!I15</f>
        <v>0</v>
      </c>
      <c r="J160" s="138">
        <f>[3]ﾍﾙ!J15</f>
        <v>0</v>
      </c>
      <c r="K160" s="138">
        <f>[3]ﾍﾙ!K15</f>
        <v>0</v>
      </c>
      <c r="L160" s="138">
        <f>[3]ﾍﾙ!L15</f>
        <v>0</v>
      </c>
      <c r="M160" s="138">
        <f>[3]ﾍﾙ!M15</f>
        <v>0</v>
      </c>
      <c r="N160" s="138">
        <f>[3]ﾍﾙ!N15</f>
        <v>0</v>
      </c>
      <c r="O160" s="138">
        <f>[3]ﾍﾙ!O15</f>
        <v>0</v>
      </c>
      <c r="P160" s="138">
        <f>[3]ﾍﾙ!P15</f>
        <v>0</v>
      </c>
      <c r="Q160" s="138">
        <f>[3]ﾍﾙ!Q15</f>
        <v>0</v>
      </c>
      <c r="R160" s="138">
        <f>[3]ﾍﾙ!R15</f>
        <v>0</v>
      </c>
      <c r="S160" s="138">
        <f>[3]ﾍﾙ!S15</f>
        <v>0</v>
      </c>
      <c r="V160" s="641">
        <f>'保健所別（令和8年）'!$O$121</f>
        <v>0</v>
      </c>
      <c r="W160">
        <f t="shared" si="54"/>
        <v>0</v>
      </c>
    </row>
    <row r="161" spans="2:24" ht="14.4" x14ac:dyDescent="0.2">
      <c r="B161" s="874" t="s">
        <v>39</v>
      </c>
      <c r="C161" s="875">
        <f t="shared" ref="C161:S161" si="55">SUM(C149:C160)</f>
        <v>2795</v>
      </c>
      <c r="D161" s="875">
        <f t="shared" si="55"/>
        <v>0</v>
      </c>
      <c r="E161" s="875">
        <f t="shared" si="55"/>
        <v>0</v>
      </c>
      <c r="F161" s="875">
        <f t="shared" si="55"/>
        <v>0</v>
      </c>
      <c r="G161" s="875">
        <f t="shared" si="55"/>
        <v>1</v>
      </c>
      <c r="H161" s="875">
        <f t="shared" si="55"/>
        <v>34</v>
      </c>
      <c r="I161" s="875">
        <f t="shared" si="55"/>
        <v>294</v>
      </c>
      <c r="J161" s="875">
        <f t="shared" si="55"/>
        <v>336</v>
      </c>
      <c r="K161" s="875">
        <f t="shared" si="55"/>
        <v>364</v>
      </c>
      <c r="L161" s="875">
        <f t="shared" si="55"/>
        <v>277</v>
      </c>
      <c r="M161" s="875">
        <f t="shared" si="55"/>
        <v>297</v>
      </c>
      <c r="N161" s="875">
        <f t="shared" si="55"/>
        <v>319</v>
      </c>
      <c r="O161" s="875">
        <f t="shared" si="55"/>
        <v>290</v>
      </c>
      <c r="P161" s="875">
        <f t="shared" si="55"/>
        <v>209</v>
      </c>
      <c r="Q161" s="875">
        <f t="shared" si="55"/>
        <v>138</v>
      </c>
      <c r="R161" s="875">
        <f t="shared" si="55"/>
        <v>89</v>
      </c>
      <c r="S161" s="875">
        <f t="shared" si="55"/>
        <v>147</v>
      </c>
      <c r="W161">
        <f t="shared" si="54"/>
        <v>2795</v>
      </c>
    </row>
    <row r="162" spans="2:24" x14ac:dyDescent="0.2">
      <c r="B162" s="875" t="s">
        <v>66</v>
      </c>
      <c r="C162" s="878">
        <f>C161/C161</f>
        <v>1</v>
      </c>
      <c r="D162" s="878">
        <f>D161/C161</f>
        <v>0</v>
      </c>
      <c r="E162" s="878">
        <f>E161/C161</f>
        <v>0</v>
      </c>
      <c r="F162" s="878">
        <f>F161/C161</f>
        <v>0</v>
      </c>
      <c r="G162" s="878">
        <f>G161/C161</f>
        <v>3.5778175313059033E-4</v>
      </c>
      <c r="H162" s="878">
        <f>H161/C161</f>
        <v>1.2164579606440072E-2</v>
      </c>
      <c r="I162" s="878">
        <f>I161/C161</f>
        <v>0.10518783542039356</v>
      </c>
      <c r="J162" s="878">
        <f>J161/C161</f>
        <v>0.12021466905187836</v>
      </c>
      <c r="K162" s="878">
        <f>K161/C161</f>
        <v>0.13023255813953488</v>
      </c>
      <c r="L162" s="878">
        <f>L161/C161</f>
        <v>9.9105545617173524E-2</v>
      </c>
      <c r="M162" s="878">
        <f>M161/C161</f>
        <v>0.10626118067978534</v>
      </c>
      <c r="N162" s="878">
        <f>N161/C161</f>
        <v>0.11413237924865832</v>
      </c>
      <c r="O162" s="878">
        <f>O161/C161</f>
        <v>0.1037567084078712</v>
      </c>
      <c r="P162" s="878">
        <f>P161/C161</f>
        <v>7.4776386404293377E-2</v>
      </c>
      <c r="Q162" s="878">
        <f>Q161/C161</f>
        <v>4.9373881932021468E-2</v>
      </c>
      <c r="R162" s="878">
        <f>R161/C161</f>
        <v>3.1842576028622539E-2</v>
      </c>
      <c r="S162" s="878">
        <f>S161/C161</f>
        <v>5.259391771019678E-2</v>
      </c>
    </row>
    <row r="164" spans="2:24" ht="19.2" x14ac:dyDescent="0.2">
      <c r="B164" s="98" t="str">
        <f>B3</f>
        <v>令和8年　</v>
      </c>
      <c r="C164" t="s">
        <v>221</v>
      </c>
    </row>
    <row r="165" spans="2:24" ht="84.6" thickBot="1" x14ac:dyDescent="0.25">
      <c r="B165" s="870" t="s">
        <v>208</v>
      </c>
      <c r="C165" s="871" t="s">
        <v>67</v>
      </c>
      <c r="D165" s="872" t="s">
        <v>261</v>
      </c>
      <c r="E165" s="872" t="s">
        <v>80</v>
      </c>
      <c r="F165" s="872" t="s">
        <v>81</v>
      </c>
      <c r="G165" s="872" t="s">
        <v>68</v>
      </c>
      <c r="H165" s="872" t="s">
        <v>69</v>
      </c>
      <c r="I165" s="872" t="s">
        <v>70</v>
      </c>
      <c r="J165" s="872" t="s">
        <v>71</v>
      </c>
      <c r="K165" s="872" t="s">
        <v>72</v>
      </c>
      <c r="L165" s="872" t="s">
        <v>73</v>
      </c>
      <c r="M165" s="872" t="s">
        <v>74</v>
      </c>
      <c r="N165" s="872" t="s">
        <v>75</v>
      </c>
      <c r="O165" s="873" t="s">
        <v>76</v>
      </c>
      <c r="P165" s="873" t="s">
        <v>77</v>
      </c>
      <c r="Q165" s="873" t="s">
        <v>78</v>
      </c>
      <c r="R165" s="873" t="s">
        <v>79</v>
      </c>
      <c r="S165" s="873" t="s">
        <v>262</v>
      </c>
    </row>
    <row r="166" spans="2:24" ht="14.4" x14ac:dyDescent="0.2">
      <c r="B166" s="874" t="s">
        <v>82</v>
      </c>
      <c r="C166" s="885">
        <f>[3]ﾍﾙ!C40</f>
        <v>0.35</v>
      </c>
      <c r="D166" s="963">
        <f>[3]ﾍﾙ!D40</f>
        <v>0</v>
      </c>
      <c r="E166" s="963">
        <f>[3]ﾍﾙ!E40</f>
        <v>0</v>
      </c>
      <c r="F166" s="963">
        <f>[3]ﾍﾙ!F40</f>
        <v>0</v>
      </c>
      <c r="G166" s="963">
        <f>[3]ﾍﾙ!G40</f>
        <v>0</v>
      </c>
      <c r="H166" s="963">
        <f>[3]ﾍﾙ!H40</f>
        <v>0.01</v>
      </c>
      <c r="I166" s="963">
        <f>[3]ﾍﾙ!I40</f>
        <v>0.03</v>
      </c>
      <c r="J166" s="963">
        <f>[3]ﾍﾙ!J40</f>
        <v>0.04</v>
      </c>
      <c r="K166" s="963">
        <f>[3]ﾍﾙ!K40</f>
        <v>0.05</v>
      </c>
      <c r="L166" s="963">
        <f>[3]ﾍﾙ!L40</f>
        <v>0.04</v>
      </c>
      <c r="M166" s="963">
        <f>[3]ﾍﾙ!M40</f>
        <v>0.04</v>
      </c>
      <c r="N166" s="963">
        <f>[3]ﾍﾙ!N40</f>
        <v>0.04</v>
      </c>
      <c r="O166" s="963">
        <f>[3]ﾍﾙ!O40</f>
        <v>0.04</v>
      </c>
      <c r="P166" s="963">
        <f>[3]ﾍﾙ!P40</f>
        <v>0.03</v>
      </c>
      <c r="Q166" s="963">
        <f>[3]ﾍﾙ!Q40</f>
        <v>0.02</v>
      </c>
      <c r="R166" s="963">
        <f>[3]ﾍﾙ!R40</f>
        <v>0.01</v>
      </c>
      <c r="S166" s="963">
        <f>[3]ﾍﾙ!S40</f>
        <v>0.01</v>
      </c>
      <c r="V166" s="709"/>
      <c r="W166">
        <f t="array" ref="W166:W177">TRANSPOSE('保健所別（令和8年）'!D127:O127)</f>
        <v>0.35</v>
      </c>
      <c r="X166" s="712">
        <f>C166-W166</f>
        <v>0</v>
      </c>
    </row>
    <row r="167" spans="2:24" ht="14.4" x14ac:dyDescent="0.2">
      <c r="B167" s="874" t="s">
        <v>83</v>
      </c>
      <c r="C167" s="885">
        <f>[3]ﾍﾙ!C41</f>
        <v>0.33</v>
      </c>
      <c r="D167" s="963">
        <f>[3]ﾍﾙ!D41</f>
        <v>0</v>
      </c>
      <c r="E167" s="963">
        <f>[3]ﾍﾙ!E41</f>
        <v>0</v>
      </c>
      <c r="F167" s="963">
        <f>[3]ﾍﾙ!F41</f>
        <v>0</v>
      </c>
      <c r="G167" s="963">
        <f>[3]ﾍﾙ!G41</f>
        <v>0</v>
      </c>
      <c r="H167" s="963">
        <f>[3]ﾍﾙ!H41</f>
        <v>0.01</v>
      </c>
      <c r="I167" s="963">
        <f>[3]ﾍﾙ!I41</f>
        <v>0.03</v>
      </c>
      <c r="J167" s="963">
        <f>[3]ﾍﾙ!J41</f>
        <v>0.04</v>
      </c>
      <c r="K167" s="963">
        <f>[3]ﾍﾙ!K41</f>
        <v>0.04</v>
      </c>
      <c r="L167" s="963">
        <f>[3]ﾍﾙ!L41</f>
        <v>0.04</v>
      </c>
      <c r="M167" s="963">
        <f>[3]ﾍﾙ!M41</f>
        <v>0.04</v>
      </c>
      <c r="N167" s="963">
        <f>[3]ﾍﾙ!N41</f>
        <v>0.04</v>
      </c>
      <c r="O167" s="963">
        <f>[3]ﾍﾙ!O41</f>
        <v>0.03</v>
      </c>
      <c r="P167" s="963">
        <f>[3]ﾍﾙ!P41</f>
        <v>0.02</v>
      </c>
      <c r="Q167" s="963">
        <f>[3]ﾍﾙ!Q41</f>
        <v>0.01</v>
      </c>
      <c r="R167" s="963">
        <f>[3]ﾍﾙ!R41</f>
        <v>0.01</v>
      </c>
      <c r="S167" s="963">
        <f>[3]ﾍﾙ!S41</f>
        <v>0.02</v>
      </c>
      <c r="V167" s="710"/>
      <c r="W167">
        <v>0.33</v>
      </c>
      <c r="X167" s="712">
        <f t="shared" ref="X167:X177" si="56">C167-W167</f>
        <v>0</v>
      </c>
    </row>
    <row r="168" spans="2:24" ht="14.4" x14ac:dyDescent="0.2">
      <c r="B168" s="874" t="s">
        <v>84</v>
      </c>
      <c r="C168" s="885">
        <f>[3]ﾍﾙ!C42</f>
        <v>0.38</v>
      </c>
      <c r="D168" s="963">
        <f>[3]ﾍﾙ!D42</f>
        <v>0</v>
      </c>
      <c r="E168" s="963">
        <f>[3]ﾍﾙ!E42</f>
        <v>0</v>
      </c>
      <c r="F168" s="963">
        <f>[3]ﾍﾙ!F42</f>
        <v>0</v>
      </c>
      <c r="G168" s="963">
        <f>[3]ﾍﾙ!G42</f>
        <v>0</v>
      </c>
      <c r="H168" s="963">
        <f>[3]ﾍﾙ!H42</f>
        <v>0</v>
      </c>
      <c r="I168" s="963">
        <f>[3]ﾍﾙ!I42</f>
        <v>0.04</v>
      </c>
      <c r="J168" s="963">
        <f>[3]ﾍﾙ!J42</f>
        <v>0.05</v>
      </c>
      <c r="K168" s="963">
        <f>[3]ﾍﾙ!K42</f>
        <v>0.05</v>
      </c>
      <c r="L168" s="963">
        <f>[3]ﾍﾙ!L42</f>
        <v>0.04</v>
      </c>
      <c r="M168" s="963">
        <f>[3]ﾍﾙ!M42</f>
        <v>0.04</v>
      </c>
      <c r="N168" s="963">
        <f>[3]ﾍﾙ!N42</f>
        <v>0.05</v>
      </c>
      <c r="O168" s="963">
        <f>[3]ﾍﾙ!O42</f>
        <v>0.04</v>
      </c>
      <c r="P168" s="963">
        <f>[3]ﾍﾙ!P42</f>
        <v>0.02</v>
      </c>
      <c r="Q168" s="963">
        <f>[3]ﾍﾙ!Q42</f>
        <v>0.01</v>
      </c>
      <c r="R168" s="963">
        <f>[3]ﾍﾙ!R42</f>
        <v>0.01</v>
      </c>
      <c r="S168" s="963">
        <f>[3]ﾍﾙ!S42</f>
        <v>0.02</v>
      </c>
      <c r="V168" s="710"/>
      <c r="W168">
        <v>0.38</v>
      </c>
      <c r="X168" s="712">
        <f t="shared" si="56"/>
        <v>0</v>
      </c>
    </row>
    <row r="169" spans="2:24" ht="14.4" x14ac:dyDescent="0.2">
      <c r="B169" s="874" t="s">
        <v>85</v>
      </c>
      <c r="C169" s="885">
        <f>[3]ﾍﾙ!C43</f>
        <v>0.39</v>
      </c>
      <c r="D169" s="963">
        <f>[3]ﾍﾙ!D43</f>
        <v>0</v>
      </c>
      <c r="E169" s="963">
        <f>[3]ﾍﾙ!E43</f>
        <v>0</v>
      </c>
      <c r="F169" s="963">
        <f>[3]ﾍﾙ!F43</f>
        <v>0</v>
      </c>
      <c r="G169" s="963">
        <f>[3]ﾍﾙ!G43</f>
        <v>0</v>
      </c>
      <c r="H169" s="963">
        <f>[3]ﾍﾙ!H43</f>
        <v>0.01</v>
      </c>
      <c r="I169" s="963">
        <f>[3]ﾍﾙ!I43</f>
        <v>0.04</v>
      </c>
      <c r="J169" s="963">
        <f>[3]ﾍﾙ!J43</f>
        <v>0.04</v>
      </c>
      <c r="K169" s="963">
        <f>[3]ﾍﾙ!K43</f>
        <v>0.05</v>
      </c>
      <c r="L169" s="963">
        <f>[3]ﾍﾙ!L43</f>
        <v>0.04</v>
      </c>
      <c r="M169" s="963">
        <f>[3]ﾍﾙ!M43</f>
        <v>0.04</v>
      </c>
      <c r="N169" s="963">
        <f>[3]ﾍﾙ!N43</f>
        <v>0.04</v>
      </c>
      <c r="O169" s="963">
        <f>[3]ﾍﾙ!O43</f>
        <v>0.03</v>
      </c>
      <c r="P169" s="963">
        <f>[3]ﾍﾙ!P43</f>
        <v>0.03</v>
      </c>
      <c r="Q169" s="963">
        <f>[3]ﾍﾙ!Q43</f>
        <v>0.02</v>
      </c>
      <c r="R169" s="963">
        <f>[3]ﾍﾙ!R43</f>
        <v>0.02</v>
      </c>
      <c r="S169" s="963">
        <f>[3]ﾍﾙ!S43</f>
        <v>0.02</v>
      </c>
      <c r="V169" s="710"/>
      <c r="W169">
        <v>0.39</v>
      </c>
      <c r="X169" s="712">
        <f t="shared" si="56"/>
        <v>0</v>
      </c>
    </row>
    <row r="170" spans="2:24" ht="14.4" x14ac:dyDescent="0.2">
      <c r="B170" s="874" t="s">
        <v>86</v>
      </c>
      <c r="C170" s="885">
        <f>[3]ﾍﾙ!C44</f>
        <v>0.34</v>
      </c>
      <c r="D170" s="963">
        <f>[3]ﾍﾙ!D44</f>
        <v>0</v>
      </c>
      <c r="E170" s="963">
        <f>[3]ﾍﾙ!E44</f>
        <v>0</v>
      </c>
      <c r="F170" s="963">
        <f>[3]ﾍﾙ!F44</f>
        <v>0</v>
      </c>
      <c r="G170" s="963">
        <f>[3]ﾍﾙ!G44</f>
        <v>0</v>
      </c>
      <c r="H170" s="963">
        <f>[3]ﾍﾙ!H44</f>
        <v>0</v>
      </c>
      <c r="I170" s="963">
        <f>[3]ﾍﾙ!I44</f>
        <v>0.03</v>
      </c>
      <c r="J170" s="963">
        <f>[3]ﾍﾙ!J44</f>
        <v>0.04</v>
      </c>
      <c r="K170" s="963">
        <f>[3]ﾍﾙ!K44</f>
        <v>0.04</v>
      </c>
      <c r="L170" s="963">
        <f>[3]ﾍﾙ!L44</f>
        <v>0.04</v>
      </c>
      <c r="M170" s="963">
        <f>[3]ﾍﾙ!M44</f>
        <v>0.04</v>
      </c>
      <c r="N170" s="963">
        <f>[3]ﾍﾙ!N44</f>
        <v>0.05</v>
      </c>
      <c r="O170" s="963">
        <f>[3]ﾍﾙ!O44</f>
        <v>0.03</v>
      </c>
      <c r="P170" s="963">
        <f>[3]ﾍﾙ!P44</f>
        <v>0.03</v>
      </c>
      <c r="Q170" s="963">
        <f>[3]ﾍﾙ!Q44</f>
        <v>0.02</v>
      </c>
      <c r="R170" s="963">
        <f>[3]ﾍﾙ!R44</f>
        <v>0.01</v>
      </c>
      <c r="S170" s="963">
        <f>[3]ﾍﾙ!S44</f>
        <v>0.02</v>
      </c>
      <c r="V170" s="710"/>
      <c r="W170">
        <v>0.34</v>
      </c>
      <c r="X170" s="712">
        <f t="shared" si="56"/>
        <v>0</v>
      </c>
    </row>
    <row r="171" spans="2:24" ht="14.4" x14ac:dyDescent="0.2">
      <c r="B171" s="874" t="s">
        <v>87</v>
      </c>
      <c r="C171" s="885">
        <f>[3]ﾍﾙ!C45</f>
        <v>0.39</v>
      </c>
      <c r="D171" s="963">
        <f>[3]ﾍﾙ!D45</f>
        <v>0</v>
      </c>
      <c r="E171" s="963">
        <f>[3]ﾍﾙ!E45</f>
        <v>0</v>
      </c>
      <c r="F171" s="963">
        <f>[3]ﾍﾙ!F45</f>
        <v>0</v>
      </c>
      <c r="G171" s="963">
        <f>[3]ﾍﾙ!G45</f>
        <v>0</v>
      </c>
      <c r="H171" s="963">
        <f>[3]ﾍﾙ!H45</f>
        <v>0</v>
      </c>
      <c r="I171" s="963">
        <f>[3]ﾍﾙ!I45</f>
        <v>0.05</v>
      </c>
      <c r="J171" s="963">
        <f>[3]ﾍﾙ!J45</f>
        <v>0.06</v>
      </c>
      <c r="K171" s="963">
        <f>[3]ﾍﾙ!K45</f>
        <v>0.05</v>
      </c>
      <c r="L171" s="963">
        <f>[3]ﾍﾙ!L45</f>
        <v>0.03</v>
      </c>
      <c r="M171" s="963">
        <f>[3]ﾍﾙ!M45</f>
        <v>0.03</v>
      </c>
      <c r="N171" s="963">
        <f>[3]ﾍﾙ!N45</f>
        <v>0.05</v>
      </c>
      <c r="O171" s="963">
        <f>[3]ﾍﾙ!O45</f>
        <v>0.04</v>
      </c>
      <c r="P171" s="963">
        <f>[3]ﾍﾙ!P45</f>
        <v>0.03</v>
      </c>
      <c r="Q171" s="963">
        <f>[3]ﾍﾙ!Q45</f>
        <v>0.02</v>
      </c>
      <c r="R171" s="963">
        <f>[3]ﾍﾙ!R45</f>
        <v>0.01</v>
      </c>
      <c r="S171" s="963">
        <f>[3]ﾍﾙ!S45</f>
        <v>0.02</v>
      </c>
      <c r="V171" s="710"/>
      <c r="W171">
        <v>0.39</v>
      </c>
      <c r="X171" s="712">
        <f t="shared" si="56"/>
        <v>0</v>
      </c>
    </row>
    <row r="172" spans="2:24" ht="14.4" x14ac:dyDescent="0.2">
      <c r="B172" s="874" t="s">
        <v>88</v>
      </c>
      <c r="C172" s="885">
        <f>[3]ﾍﾙ!C46</f>
        <v>0.39</v>
      </c>
      <c r="D172" s="963">
        <f>[3]ﾍﾙ!D46</f>
        <v>0</v>
      </c>
      <c r="E172" s="963">
        <f>[3]ﾍﾙ!E46</f>
        <v>0</v>
      </c>
      <c r="F172" s="963">
        <f>[3]ﾍﾙ!F46</f>
        <v>0</v>
      </c>
      <c r="G172" s="963">
        <f>[3]ﾍﾙ!G46</f>
        <v>0</v>
      </c>
      <c r="H172" s="963">
        <f>[3]ﾍﾙ!H46</f>
        <v>0</v>
      </c>
      <c r="I172" s="963">
        <f>[3]ﾍﾙ!I46</f>
        <v>0.04</v>
      </c>
      <c r="J172" s="963">
        <f>[3]ﾍﾙ!J46</f>
        <v>0.05</v>
      </c>
      <c r="K172" s="963">
        <f>[3]ﾍﾙ!K46</f>
        <v>0.06</v>
      </c>
      <c r="L172" s="963">
        <f>[3]ﾍﾙ!L46</f>
        <v>0.03</v>
      </c>
      <c r="M172" s="963">
        <f>[3]ﾍﾙ!M46</f>
        <v>0.04</v>
      </c>
      <c r="N172" s="963">
        <f>[3]ﾍﾙ!N46</f>
        <v>0.04</v>
      </c>
      <c r="O172" s="963">
        <f>[3]ﾍﾙ!O46</f>
        <v>0.05</v>
      </c>
      <c r="P172" s="963">
        <f>[3]ﾍﾙ!P46</f>
        <v>0.03</v>
      </c>
      <c r="Q172" s="963">
        <f>[3]ﾍﾙ!Q46</f>
        <v>0.02</v>
      </c>
      <c r="R172" s="963">
        <f>[3]ﾍﾙ!R46</f>
        <v>0.01</v>
      </c>
      <c r="S172" s="963">
        <f>[3]ﾍﾙ!S46</f>
        <v>0.01</v>
      </c>
      <c r="V172" s="710"/>
      <c r="W172">
        <v>0.39</v>
      </c>
      <c r="X172" s="712">
        <f t="shared" si="56"/>
        <v>0</v>
      </c>
    </row>
    <row r="173" spans="2:24" ht="14.4" x14ac:dyDescent="0.2">
      <c r="B173" s="874" t="s">
        <v>89</v>
      </c>
      <c r="C173" s="885">
        <f>[3]ﾍﾙ!C47</f>
        <v>0.32</v>
      </c>
      <c r="D173" s="963">
        <f>[3]ﾍﾙ!D47</f>
        <v>0</v>
      </c>
      <c r="E173" s="963">
        <f>[3]ﾍﾙ!E47</f>
        <v>0</v>
      </c>
      <c r="F173" s="963">
        <f>[3]ﾍﾙ!F47</f>
        <v>0</v>
      </c>
      <c r="G173" s="963">
        <f>[3]ﾍﾙ!G47</f>
        <v>0</v>
      </c>
      <c r="H173" s="963">
        <f>[3]ﾍﾙ!H47</f>
        <v>0</v>
      </c>
      <c r="I173" s="963">
        <f>[3]ﾍﾙ!I47</f>
        <v>0.04</v>
      </c>
      <c r="J173" s="963">
        <f>[3]ﾍﾙ!J47</f>
        <v>0.04</v>
      </c>
      <c r="K173" s="963">
        <f>[3]ﾍﾙ!K47</f>
        <v>0.04</v>
      </c>
      <c r="L173" s="963">
        <f>[3]ﾍﾙ!L47</f>
        <v>0.03</v>
      </c>
      <c r="M173" s="963">
        <f>[3]ﾍﾙ!M47</f>
        <v>0.04</v>
      </c>
      <c r="N173" s="963">
        <f>[3]ﾍﾙ!N47</f>
        <v>0.03</v>
      </c>
      <c r="O173" s="963">
        <f>[3]ﾍﾙ!O47</f>
        <v>0.04</v>
      </c>
      <c r="P173" s="963">
        <f>[3]ﾍﾙ!P47</f>
        <v>0.02</v>
      </c>
      <c r="Q173" s="963">
        <f>[3]ﾍﾙ!Q47</f>
        <v>0.02</v>
      </c>
      <c r="R173" s="963">
        <f>[3]ﾍﾙ!R47</f>
        <v>0.01</v>
      </c>
      <c r="S173" s="963">
        <f>[3]ﾍﾙ!S47</f>
        <v>0.02</v>
      </c>
      <c r="V173" s="710"/>
      <c r="W173">
        <v>0.32</v>
      </c>
      <c r="X173" s="712">
        <f t="shared" si="56"/>
        <v>0</v>
      </c>
    </row>
    <row r="174" spans="2:24" ht="14.4" x14ac:dyDescent="0.2">
      <c r="B174" s="874" t="s">
        <v>90</v>
      </c>
      <c r="C174" s="885">
        <f>[3]ﾍﾙ!C48</f>
        <v>0</v>
      </c>
      <c r="D174" s="963">
        <f>[3]ﾍﾙ!D48</f>
        <v>0</v>
      </c>
      <c r="E174" s="963">
        <f>[3]ﾍﾙ!E48</f>
        <v>0</v>
      </c>
      <c r="F174" s="963">
        <f>[3]ﾍﾙ!F48</f>
        <v>0</v>
      </c>
      <c r="G174" s="963">
        <f>[3]ﾍﾙ!G48</f>
        <v>0</v>
      </c>
      <c r="H174" s="963">
        <f>[3]ﾍﾙ!H48</f>
        <v>0</v>
      </c>
      <c r="I174" s="963">
        <f>[3]ﾍﾙ!I48</f>
        <v>0</v>
      </c>
      <c r="J174" s="963">
        <f>[3]ﾍﾙ!J48</f>
        <v>0</v>
      </c>
      <c r="K174" s="963">
        <f>[3]ﾍﾙ!K48</f>
        <v>0</v>
      </c>
      <c r="L174" s="963">
        <f>[3]ﾍﾙ!L48</f>
        <v>0</v>
      </c>
      <c r="M174" s="963">
        <f>[3]ﾍﾙ!M48</f>
        <v>0</v>
      </c>
      <c r="N174" s="963">
        <f>[3]ﾍﾙ!N48</f>
        <v>0</v>
      </c>
      <c r="O174" s="963">
        <f>[3]ﾍﾙ!O48</f>
        <v>0</v>
      </c>
      <c r="P174" s="963">
        <f>[3]ﾍﾙ!P48</f>
        <v>0</v>
      </c>
      <c r="Q174" s="963">
        <f>[3]ﾍﾙ!Q48</f>
        <v>0</v>
      </c>
      <c r="R174" s="963">
        <f>[3]ﾍﾙ!R48</f>
        <v>0</v>
      </c>
      <c r="S174" s="963">
        <f>[3]ﾍﾙ!S48</f>
        <v>0</v>
      </c>
      <c r="V174" s="710"/>
      <c r="W174">
        <v>0</v>
      </c>
      <c r="X174" s="712">
        <f t="shared" si="56"/>
        <v>0</v>
      </c>
    </row>
    <row r="175" spans="2:24" ht="14.4" x14ac:dyDescent="0.2">
      <c r="B175" s="874" t="s">
        <v>91</v>
      </c>
      <c r="C175" s="885">
        <f>[3]ﾍﾙ!C49</f>
        <v>0</v>
      </c>
      <c r="D175" s="963">
        <f>[3]ﾍﾙ!D49</f>
        <v>0</v>
      </c>
      <c r="E175" s="963">
        <f>[3]ﾍﾙ!E49</f>
        <v>0</v>
      </c>
      <c r="F175" s="963">
        <f>[3]ﾍﾙ!F49</f>
        <v>0</v>
      </c>
      <c r="G175" s="963">
        <f>[3]ﾍﾙ!G49</f>
        <v>0</v>
      </c>
      <c r="H175" s="963">
        <f>[3]ﾍﾙ!H49</f>
        <v>0</v>
      </c>
      <c r="I175" s="963">
        <f>[3]ﾍﾙ!I49</f>
        <v>0</v>
      </c>
      <c r="J175" s="963">
        <f>[3]ﾍﾙ!J49</f>
        <v>0</v>
      </c>
      <c r="K175" s="963">
        <f>[3]ﾍﾙ!K49</f>
        <v>0</v>
      </c>
      <c r="L175" s="963">
        <f>[3]ﾍﾙ!L49</f>
        <v>0</v>
      </c>
      <c r="M175" s="963">
        <f>[3]ﾍﾙ!M49</f>
        <v>0</v>
      </c>
      <c r="N175" s="963">
        <f>[3]ﾍﾙ!N49</f>
        <v>0</v>
      </c>
      <c r="O175" s="963">
        <f>[3]ﾍﾙ!O49</f>
        <v>0</v>
      </c>
      <c r="P175" s="963">
        <f>[3]ﾍﾙ!P49</f>
        <v>0</v>
      </c>
      <c r="Q175" s="963">
        <f>[3]ﾍﾙ!Q49</f>
        <v>0</v>
      </c>
      <c r="R175" s="963">
        <f>[3]ﾍﾙ!R49</f>
        <v>0</v>
      </c>
      <c r="S175" s="963">
        <f>[3]ﾍﾙ!S49</f>
        <v>0</v>
      </c>
      <c r="V175" s="710"/>
      <c r="W175">
        <v>0</v>
      </c>
      <c r="X175" s="712">
        <f t="shared" si="56"/>
        <v>0</v>
      </c>
    </row>
    <row r="176" spans="2:24" ht="14.4" x14ac:dyDescent="0.2">
      <c r="B176" s="874" t="s">
        <v>92</v>
      </c>
      <c r="C176" s="885">
        <f>[3]ﾍﾙ!C50</f>
        <v>0</v>
      </c>
      <c r="D176" s="963">
        <f>[3]ﾍﾙ!D50</f>
        <v>0</v>
      </c>
      <c r="E176" s="963">
        <f>[3]ﾍﾙ!E50</f>
        <v>0</v>
      </c>
      <c r="F176" s="963">
        <f>[3]ﾍﾙ!F50</f>
        <v>0</v>
      </c>
      <c r="G176" s="963">
        <f>[3]ﾍﾙ!G50</f>
        <v>0</v>
      </c>
      <c r="H176" s="963">
        <f>[3]ﾍﾙ!H50</f>
        <v>0</v>
      </c>
      <c r="I176" s="963">
        <f>[3]ﾍﾙ!I50</f>
        <v>0</v>
      </c>
      <c r="J176" s="963">
        <f>[3]ﾍﾙ!J50</f>
        <v>0</v>
      </c>
      <c r="K176" s="963">
        <f>[3]ﾍﾙ!K50</f>
        <v>0</v>
      </c>
      <c r="L176" s="963">
        <f>[3]ﾍﾙ!L50</f>
        <v>0</v>
      </c>
      <c r="M176" s="963">
        <f>[3]ﾍﾙ!M50</f>
        <v>0</v>
      </c>
      <c r="N176" s="963">
        <f>[3]ﾍﾙ!N50</f>
        <v>0</v>
      </c>
      <c r="O176" s="963">
        <f>[3]ﾍﾙ!O50</f>
        <v>0</v>
      </c>
      <c r="P176" s="963">
        <f>[3]ﾍﾙ!P50</f>
        <v>0</v>
      </c>
      <c r="Q176" s="963">
        <f>[3]ﾍﾙ!Q50</f>
        <v>0</v>
      </c>
      <c r="R176" s="963">
        <f>[3]ﾍﾙ!R50</f>
        <v>0</v>
      </c>
      <c r="S176" s="963">
        <f>[3]ﾍﾙ!S50</f>
        <v>0</v>
      </c>
      <c r="V176" s="710"/>
      <c r="W176">
        <v>0</v>
      </c>
      <c r="X176" s="712">
        <f t="shared" si="56"/>
        <v>0</v>
      </c>
    </row>
    <row r="177" spans="2:24" ht="15" thickBot="1" x14ac:dyDescent="0.25">
      <c r="B177" s="874" t="s">
        <v>93</v>
      </c>
      <c r="C177" s="885">
        <f>[3]ﾍﾙ!C51</f>
        <v>0</v>
      </c>
      <c r="D177" s="963">
        <f>[3]ﾍﾙ!D51</f>
        <v>0</v>
      </c>
      <c r="E177" s="963">
        <f>[3]ﾍﾙ!E51</f>
        <v>0</v>
      </c>
      <c r="F177" s="963">
        <f>[3]ﾍﾙ!F51</f>
        <v>0</v>
      </c>
      <c r="G177" s="963">
        <f>[3]ﾍﾙ!G51</f>
        <v>0</v>
      </c>
      <c r="H177" s="963">
        <f>[3]ﾍﾙ!H51</f>
        <v>0</v>
      </c>
      <c r="I177" s="963">
        <f>[3]ﾍﾙ!I51</f>
        <v>0</v>
      </c>
      <c r="J177" s="963">
        <f>[3]ﾍﾙ!J51</f>
        <v>0</v>
      </c>
      <c r="K177" s="963">
        <f>[3]ﾍﾙ!K51</f>
        <v>0</v>
      </c>
      <c r="L177" s="963">
        <f>[3]ﾍﾙ!L51</f>
        <v>0</v>
      </c>
      <c r="M177" s="963">
        <f>[3]ﾍﾙ!M51</f>
        <v>0</v>
      </c>
      <c r="N177" s="963">
        <f>[3]ﾍﾙ!N51</f>
        <v>0</v>
      </c>
      <c r="O177" s="963">
        <f>[3]ﾍﾙ!O51</f>
        <v>0</v>
      </c>
      <c r="P177" s="963">
        <f>[3]ﾍﾙ!P51</f>
        <v>0</v>
      </c>
      <c r="Q177" s="963">
        <f>[3]ﾍﾙ!Q51</f>
        <v>0</v>
      </c>
      <c r="R177" s="963">
        <f>[3]ﾍﾙ!R51</f>
        <v>0</v>
      </c>
      <c r="S177" s="963">
        <f>[3]ﾍﾙ!S51</f>
        <v>0</v>
      </c>
      <c r="V177" s="711"/>
      <c r="W177">
        <v>0</v>
      </c>
      <c r="X177" s="712">
        <f t="shared" si="56"/>
        <v>0</v>
      </c>
    </row>
    <row r="178" spans="2:24" ht="14.4" x14ac:dyDescent="0.2">
      <c r="B178" s="874" t="s">
        <v>39</v>
      </c>
      <c r="C178" s="885">
        <f>SUM(C166:C177)</f>
        <v>2.89</v>
      </c>
      <c r="D178" s="885">
        <f>[3]ﾍﾙ!D52</f>
        <v>0</v>
      </c>
      <c r="E178" s="885">
        <f>[3]ﾍﾙ!E52</f>
        <v>0</v>
      </c>
      <c r="F178" s="885">
        <f>[3]ﾍﾙ!F52</f>
        <v>0</v>
      </c>
      <c r="G178" s="885">
        <f>[3]ﾍﾙ!G52</f>
        <v>0</v>
      </c>
      <c r="H178" s="885">
        <f>[3]ﾍﾙ!H52</f>
        <v>0.03</v>
      </c>
      <c r="I178" s="885">
        <f>[3]ﾍﾙ!I52</f>
        <v>0.3</v>
      </c>
      <c r="J178" s="885">
        <f>[3]ﾍﾙ!J52</f>
        <v>0.36</v>
      </c>
      <c r="K178" s="885">
        <f>[3]ﾍﾙ!K52</f>
        <v>0.38</v>
      </c>
      <c r="L178" s="885">
        <f>[3]ﾍﾙ!L52</f>
        <v>0.29000000000000004</v>
      </c>
      <c r="M178" s="885">
        <f>[3]ﾍﾙ!M52</f>
        <v>0.31</v>
      </c>
      <c r="N178" s="885">
        <f>[3]ﾍﾙ!N52</f>
        <v>0.33999999999999997</v>
      </c>
      <c r="O178" s="885">
        <f>[3]ﾍﾙ!O52</f>
        <v>0.3</v>
      </c>
      <c r="P178" s="885">
        <f>[3]ﾍﾙ!P52</f>
        <v>0.21</v>
      </c>
      <c r="Q178" s="885">
        <f>[3]ﾍﾙ!Q52</f>
        <v>0.14000000000000001</v>
      </c>
      <c r="R178" s="885">
        <f>[3]ﾍﾙ!R52</f>
        <v>0.09</v>
      </c>
      <c r="S178" s="885">
        <f>[3]ﾍﾙ!S52</f>
        <v>0.14000000000000001</v>
      </c>
    </row>
    <row r="179" spans="2:24" x14ac:dyDescent="0.2">
      <c r="B179" s="875" t="s">
        <v>66</v>
      </c>
      <c r="C179" s="878">
        <f>C178/C178</f>
        <v>1</v>
      </c>
      <c r="D179" s="878">
        <f>D178/C178</f>
        <v>0</v>
      </c>
      <c r="E179" s="878">
        <f>E178/C178</f>
        <v>0</v>
      </c>
      <c r="F179" s="878">
        <f>F178/C178</f>
        <v>0</v>
      </c>
      <c r="G179" s="878">
        <f>G178/C178</f>
        <v>0</v>
      </c>
      <c r="H179" s="878">
        <f>H178/C178</f>
        <v>1.0380622837370242E-2</v>
      </c>
      <c r="I179" s="878">
        <f>I178/C178</f>
        <v>0.10380622837370242</v>
      </c>
      <c r="J179" s="878">
        <f>J178/C178</f>
        <v>0.1245674740484429</v>
      </c>
      <c r="K179" s="878">
        <f>K178/C178</f>
        <v>0.13148788927335639</v>
      </c>
      <c r="L179" s="878">
        <f>L178/C178</f>
        <v>0.10034602076124569</v>
      </c>
      <c r="M179" s="878">
        <f>M178/C178</f>
        <v>0.10726643598615916</v>
      </c>
      <c r="N179" s="878">
        <f>N178/C178</f>
        <v>0.1176470588235294</v>
      </c>
      <c r="O179" s="878">
        <f>O178/C178</f>
        <v>0.10380622837370242</v>
      </c>
      <c r="P179" s="878">
        <f>P178/C178</f>
        <v>7.2664359861591685E-2</v>
      </c>
      <c r="Q179" s="878">
        <f>Q178/C178</f>
        <v>4.8442906574394463E-2</v>
      </c>
      <c r="R179" s="878">
        <f>R178/C178</f>
        <v>3.1141868512110725E-2</v>
      </c>
      <c r="S179" s="878">
        <f>S178/C178</f>
        <v>4.8442906574394463E-2</v>
      </c>
    </row>
    <row r="181" spans="2:24" ht="19.2" x14ac:dyDescent="0.2">
      <c r="B181" s="99" t="str">
        <f>B3</f>
        <v>令和8年　</v>
      </c>
      <c r="C181" t="s">
        <v>215</v>
      </c>
    </row>
    <row r="182" spans="2:24" ht="84" x14ac:dyDescent="0.2">
      <c r="B182" s="887" t="s">
        <v>209</v>
      </c>
      <c r="C182" s="888" t="s">
        <v>65</v>
      </c>
      <c r="D182" s="872" t="s">
        <v>261</v>
      </c>
      <c r="E182" s="872" t="s">
        <v>80</v>
      </c>
      <c r="F182" s="872" t="s">
        <v>81</v>
      </c>
      <c r="G182" s="872" t="s">
        <v>68</v>
      </c>
      <c r="H182" s="872" t="s">
        <v>69</v>
      </c>
      <c r="I182" s="872" t="s">
        <v>70</v>
      </c>
      <c r="J182" s="872" t="s">
        <v>71</v>
      </c>
      <c r="K182" s="872" t="s">
        <v>72</v>
      </c>
      <c r="L182" s="872" t="s">
        <v>73</v>
      </c>
      <c r="M182" s="872" t="s">
        <v>74</v>
      </c>
      <c r="N182" s="872" t="s">
        <v>75</v>
      </c>
      <c r="O182" s="873" t="s">
        <v>76</v>
      </c>
      <c r="P182" s="873" t="s">
        <v>77</v>
      </c>
      <c r="Q182" s="873" t="s">
        <v>78</v>
      </c>
      <c r="R182" s="873" t="s">
        <v>79</v>
      </c>
      <c r="S182" s="873" t="s">
        <v>262</v>
      </c>
    </row>
    <row r="183" spans="2:24" ht="14.4" x14ac:dyDescent="0.2">
      <c r="B183" s="889" t="s">
        <v>82</v>
      </c>
      <c r="C183" s="789">
        <f>[3]ﾍﾙ!C21</f>
        <v>548</v>
      </c>
      <c r="D183" s="138">
        <f>[3]ﾍﾙ!D21</f>
        <v>0</v>
      </c>
      <c r="E183" s="138">
        <f>[3]ﾍﾙ!E21</f>
        <v>1</v>
      </c>
      <c r="F183" s="138">
        <f>[3]ﾍﾙ!F21</f>
        <v>1</v>
      </c>
      <c r="G183" s="138">
        <f>[3]ﾍﾙ!G21</f>
        <v>1</v>
      </c>
      <c r="H183" s="138">
        <f>[3]ﾍﾙ!H21</f>
        <v>26</v>
      </c>
      <c r="I183" s="138">
        <f>[3]ﾍﾙ!I21</f>
        <v>77</v>
      </c>
      <c r="J183" s="138">
        <f>[3]ﾍﾙ!J21</f>
        <v>82</v>
      </c>
      <c r="K183" s="138">
        <f>[3]ﾍﾙ!K21</f>
        <v>82</v>
      </c>
      <c r="L183" s="138">
        <f>[3]ﾍﾙ!L21</f>
        <v>56</v>
      </c>
      <c r="M183" s="138">
        <f>[3]ﾍﾙ!M21</f>
        <v>45</v>
      </c>
      <c r="N183" s="138">
        <f>[3]ﾍﾙ!N21</f>
        <v>44</v>
      </c>
      <c r="O183" s="138">
        <f>[3]ﾍﾙ!O21</f>
        <v>52</v>
      </c>
      <c r="P183" s="138">
        <f>[3]ﾍﾙ!P21</f>
        <v>20</v>
      </c>
      <c r="Q183" s="138">
        <f>[3]ﾍﾙ!Q21</f>
        <v>19</v>
      </c>
      <c r="R183" s="138">
        <f>[3]ﾍﾙ!R21</f>
        <v>11</v>
      </c>
      <c r="S183" s="138">
        <f>[3]ﾍﾙ!S21</f>
        <v>31</v>
      </c>
      <c r="V183">
        <f t="array" ref="V183:V194">TRANSPOSE('保健所別（令和8年）'!D221:O221)</f>
        <v>548</v>
      </c>
      <c r="W183">
        <f>C183-V183</f>
        <v>0</v>
      </c>
    </row>
    <row r="184" spans="2:24" ht="14.4" x14ac:dyDescent="0.2">
      <c r="B184" s="889" t="s">
        <v>83</v>
      </c>
      <c r="C184" s="789">
        <f>[3]ﾍﾙ!C22</f>
        <v>520</v>
      </c>
      <c r="D184" s="138">
        <f>[3]ﾍﾙ!D22</f>
        <v>0</v>
      </c>
      <c r="E184" s="138">
        <f>[3]ﾍﾙ!E22</f>
        <v>0</v>
      </c>
      <c r="F184" s="138">
        <f>[3]ﾍﾙ!F22</f>
        <v>0</v>
      </c>
      <c r="G184" s="138">
        <f>[3]ﾍﾙ!G22</f>
        <v>1</v>
      </c>
      <c r="H184" s="138">
        <f>[3]ﾍﾙ!H22</f>
        <v>20</v>
      </c>
      <c r="I184" s="138">
        <f>[3]ﾍﾙ!I22</f>
        <v>61</v>
      </c>
      <c r="J184" s="138">
        <f>[3]ﾍﾙ!J22</f>
        <v>63</v>
      </c>
      <c r="K184" s="138">
        <f>[3]ﾍﾙ!K22</f>
        <v>57</v>
      </c>
      <c r="L184" s="138">
        <f>[3]ﾍﾙ!L22</f>
        <v>68</v>
      </c>
      <c r="M184" s="138">
        <f>[3]ﾍﾙ!M22</f>
        <v>45</v>
      </c>
      <c r="N184" s="138">
        <f>[3]ﾍﾙ!N22</f>
        <v>46</v>
      </c>
      <c r="O184" s="138">
        <f>[3]ﾍﾙ!O22</f>
        <v>44</v>
      </c>
      <c r="P184" s="138">
        <f>[3]ﾍﾙ!P22</f>
        <v>35</v>
      </c>
      <c r="Q184" s="138">
        <f>[3]ﾍﾙ!Q22</f>
        <v>28</v>
      </c>
      <c r="R184" s="138">
        <f>[3]ﾍﾙ!R22</f>
        <v>20</v>
      </c>
      <c r="S184" s="138">
        <f>[3]ﾍﾙ!S22</f>
        <v>32</v>
      </c>
      <c r="V184" s="641">
        <v>520</v>
      </c>
      <c r="W184">
        <f t="shared" ref="W184:W195" si="57">C184-V184</f>
        <v>0</v>
      </c>
    </row>
    <row r="185" spans="2:24" ht="14.4" x14ac:dyDescent="0.2">
      <c r="B185" s="889" t="s">
        <v>84</v>
      </c>
      <c r="C185" s="789">
        <f>[3]ﾍﾙ!C23</f>
        <v>592</v>
      </c>
      <c r="D185" s="138">
        <f>[3]ﾍﾙ!D23</f>
        <v>1</v>
      </c>
      <c r="E185" s="138">
        <f>[3]ﾍﾙ!E23</f>
        <v>0</v>
      </c>
      <c r="F185" s="138">
        <f>[3]ﾍﾙ!F23</f>
        <v>0</v>
      </c>
      <c r="G185" s="138">
        <f>[3]ﾍﾙ!G23</f>
        <v>2</v>
      </c>
      <c r="H185" s="138">
        <f>[3]ﾍﾙ!H23</f>
        <v>20</v>
      </c>
      <c r="I185" s="138">
        <f>[3]ﾍﾙ!I23</f>
        <v>85</v>
      </c>
      <c r="J185" s="138">
        <f>[3]ﾍﾙ!J23</f>
        <v>88</v>
      </c>
      <c r="K185" s="138">
        <f>[3]ﾍﾙ!K23</f>
        <v>74</v>
      </c>
      <c r="L185" s="138">
        <f>[3]ﾍﾙ!L23</f>
        <v>58</v>
      </c>
      <c r="M185" s="138">
        <f>[3]ﾍﾙ!M23</f>
        <v>47</v>
      </c>
      <c r="N185" s="138">
        <f>[3]ﾍﾙ!N23</f>
        <v>54</v>
      </c>
      <c r="O185" s="138">
        <f>[3]ﾍﾙ!O23</f>
        <v>38</v>
      </c>
      <c r="P185" s="138">
        <f>[3]ﾍﾙ!P23</f>
        <v>48</v>
      </c>
      <c r="Q185" s="138">
        <f>[3]ﾍﾙ!Q23</f>
        <v>27</v>
      </c>
      <c r="R185" s="138">
        <f>[3]ﾍﾙ!R23</f>
        <v>13</v>
      </c>
      <c r="S185" s="138">
        <f>[3]ﾍﾙ!S23</f>
        <v>37</v>
      </c>
      <c r="V185" s="641">
        <v>592</v>
      </c>
      <c r="W185">
        <f t="shared" si="57"/>
        <v>0</v>
      </c>
    </row>
    <row r="186" spans="2:24" ht="14.4" x14ac:dyDescent="0.2">
      <c r="B186" s="889" t="s">
        <v>85</v>
      </c>
      <c r="C186" s="789">
        <f>[3]ﾍﾙ!C24</f>
        <v>500</v>
      </c>
      <c r="D186" s="138">
        <f>[3]ﾍﾙ!D24</f>
        <v>0</v>
      </c>
      <c r="E186" s="138">
        <f>[3]ﾍﾙ!E24</f>
        <v>0</v>
      </c>
      <c r="F186" s="138">
        <f>[3]ﾍﾙ!F24</f>
        <v>0</v>
      </c>
      <c r="G186" s="138">
        <f>[3]ﾍﾙ!G24</f>
        <v>1</v>
      </c>
      <c r="H186" s="138">
        <f>[3]ﾍﾙ!H24</f>
        <v>15</v>
      </c>
      <c r="I186" s="138">
        <f>[3]ﾍﾙ!I24</f>
        <v>83</v>
      </c>
      <c r="J186" s="138">
        <f>[3]ﾍﾙ!J24</f>
        <v>67</v>
      </c>
      <c r="K186" s="138">
        <f>[3]ﾍﾙ!K24</f>
        <v>57</v>
      </c>
      <c r="L186" s="138">
        <f>[3]ﾍﾙ!L24</f>
        <v>50</v>
      </c>
      <c r="M186" s="138">
        <f>[3]ﾍﾙ!M24</f>
        <v>35</v>
      </c>
      <c r="N186" s="138">
        <f>[3]ﾍﾙ!N24</f>
        <v>44</v>
      </c>
      <c r="O186" s="138">
        <f>[3]ﾍﾙ!O24</f>
        <v>43</v>
      </c>
      <c r="P186" s="138">
        <f>[3]ﾍﾙ!P24</f>
        <v>29</v>
      </c>
      <c r="Q186" s="138">
        <f>[3]ﾍﾙ!Q24</f>
        <v>18</v>
      </c>
      <c r="R186" s="138">
        <f>[3]ﾍﾙ!R24</f>
        <v>20</v>
      </c>
      <c r="S186" s="138">
        <f>[3]ﾍﾙ!S24</f>
        <v>38</v>
      </c>
      <c r="V186" s="641">
        <v>500</v>
      </c>
      <c r="W186">
        <f t="shared" si="57"/>
        <v>0</v>
      </c>
    </row>
    <row r="187" spans="2:24" ht="14.4" x14ac:dyDescent="0.2">
      <c r="B187" s="889" t="s">
        <v>86</v>
      </c>
      <c r="C187" s="789">
        <f>[3]ﾍﾙ!C25</f>
        <v>541</v>
      </c>
      <c r="D187" s="138">
        <f>[3]ﾍﾙ!D25</f>
        <v>0</v>
      </c>
      <c r="E187" s="138">
        <f>[3]ﾍﾙ!E25</f>
        <v>0</v>
      </c>
      <c r="F187" s="138">
        <f>[3]ﾍﾙ!F25</f>
        <v>2</v>
      </c>
      <c r="G187" s="138">
        <f>[3]ﾍﾙ!G25</f>
        <v>1</v>
      </c>
      <c r="H187" s="138">
        <f>[3]ﾍﾙ!H25</f>
        <v>16</v>
      </c>
      <c r="I187" s="138">
        <f>[3]ﾍﾙ!I25</f>
        <v>64</v>
      </c>
      <c r="J187" s="138">
        <f>[3]ﾍﾙ!J25</f>
        <v>78</v>
      </c>
      <c r="K187" s="138">
        <f>[3]ﾍﾙ!K25</f>
        <v>68</v>
      </c>
      <c r="L187" s="138">
        <f>[3]ﾍﾙ!L25</f>
        <v>56</v>
      </c>
      <c r="M187" s="138">
        <f>[3]ﾍﾙ!M25</f>
        <v>52</v>
      </c>
      <c r="N187" s="138">
        <f>[3]ﾍﾙ!N25</f>
        <v>47</v>
      </c>
      <c r="O187" s="138">
        <f>[3]ﾍﾙ!O25</f>
        <v>41</v>
      </c>
      <c r="P187" s="138">
        <f>[3]ﾍﾙ!P25</f>
        <v>40</v>
      </c>
      <c r="Q187" s="138">
        <f>[3]ﾍﾙ!Q25</f>
        <v>23</v>
      </c>
      <c r="R187" s="138">
        <f>[3]ﾍﾙ!R25</f>
        <v>15</v>
      </c>
      <c r="S187" s="138">
        <f>[3]ﾍﾙ!S25</f>
        <v>38</v>
      </c>
      <c r="V187" s="641">
        <v>541</v>
      </c>
      <c r="W187">
        <f t="shared" si="57"/>
        <v>0</v>
      </c>
    </row>
    <row r="188" spans="2:24" ht="14.4" x14ac:dyDescent="0.2">
      <c r="B188" s="889" t="s">
        <v>87</v>
      </c>
      <c r="C188" s="789">
        <f>[3]ﾍﾙ!C26</f>
        <v>642</v>
      </c>
      <c r="D188" s="138">
        <f>[3]ﾍﾙ!D26</f>
        <v>0</v>
      </c>
      <c r="E188" s="138">
        <f>[3]ﾍﾙ!E26</f>
        <v>0</v>
      </c>
      <c r="F188" s="138">
        <f>[3]ﾍﾙ!F26</f>
        <v>0</v>
      </c>
      <c r="G188" s="138">
        <f>[3]ﾍﾙ!G26</f>
        <v>1</v>
      </c>
      <c r="H188" s="138">
        <f>[3]ﾍﾙ!H26</f>
        <v>16</v>
      </c>
      <c r="I188" s="138">
        <f>[3]ﾍﾙ!I26</f>
        <v>84</v>
      </c>
      <c r="J188" s="138">
        <f>[3]ﾍﾙ!J26</f>
        <v>87</v>
      </c>
      <c r="K188" s="138">
        <f>[3]ﾍﾙ!K26</f>
        <v>67</v>
      </c>
      <c r="L188" s="138">
        <f>[3]ﾍﾙ!L26</f>
        <v>66</v>
      </c>
      <c r="M188" s="138">
        <f>[3]ﾍﾙ!M26</f>
        <v>55</v>
      </c>
      <c r="N188" s="138">
        <f>[3]ﾍﾙ!N26</f>
        <v>54</v>
      </c>
      <c r="O188" s="138">
        <f>[3]ﾍﾙ!O26</f>
        <v>62</v>
      </c>
      <c r="P188" s="138">
        <f>[3]ﾍﾙ!P26</f>
        <v>43</v>
      </c>
      <c r="Q188" s="138">
        <f>[3]ﾍﾙ!Q26</f>
        <v>25</v>
      </c>
      <c r="R188" s="138">
        <f>[3]ﾍﾙ!R26</f>
        <v>22</v>
      </c>
      <c r="S188" s="138">
        <f>[3]ﾍﾙ!S26</f>
        <v>60</v>
      </c>
      <c r="V188" s="641">
        <v>642</v>
      </c>
      <c r="W188">
        <f t="shared" si="57"/>
        <v>0</v>
      </c>
    </row>
    <row r="189" spans="2:24" ht="14.4" x14ac:dyDescent="0.2">
      <c r="B189" s="889" t="s">
        <v>88</v>
      </c>
      <c r="C189" s="789">
        <f>[3]ﾍﾙ!C27</f>
        <v>646</v>
      </c>
      <c r="D189" s="138">
        <f>[3]ﾍﾙ!D27</f>
        <v>0</v>
      </c>
      <c r="E189" s="138">
        <f>[3]ﾍﾙ!E27</f>
        <v>0</v>
      </c>
      <c r="F189" s="138">
        <f>[3]ﾍﾙ!F27</f>
        <v>0</v>
      </c>
      <c r="G189" s="138">
        <f>[3]ﾍﾙ!G27</f>
        <v>2</v>
      </c>
      <c r="H189" s="138">
        <f>[3]ﾍﾙ!H27</f>
        <v>19</v>
      </c>
      <c r="I189" s="138">
        <f>[3]ﾍﾙ!I27</f>
        <v>96</v>
      </c>
      <c r="J189" s="138">
        <f>[3]ﾍﾙ!J27</f>
        <v>84</v>
      </c>
      <c r="K189" s="138">
        <f>[3]ﾍﾙ!K27</f>
        <v>83</v>
      </c>
      <c r="L189" s="138">
        <f>[3]ﾍﾙ!L27</f>
        <v>68</v>
      </c>
      <c r="M189" s="138">
        <f>[3]ﾍﾙ!M27</f>
        <v>57</v>
      </c>
      <c r="N189" s="138">
        <f>[3]ﾍﾙ!N27</f>
        <v>47</v>
      </c>
      <c r="O189" s="138">
        <f>[3]ﾍﾙ!O27</f>
        <v>62</v>
      </c>
      <c r="P189" s="138">
        <f>[3]ﾍﾙ!P27</f>
        <v>34</v>
      </c>
      <c r="Q189" s="138">
        <f>[3]ﾍﾙ!Q27</f>
        <v>31</v>
      </c>
      <c r="R189" s="138">
        <f>[3]ﾍﾙ!R27</f>
        <v>19</v>
      </c>
      <c r="S189" s="138">
        <f>[3]ﾍﾙ!S27</f>
        <v>44</v>
      </c>
      <c r="V189" s="641">
        <v>646</v>
      </c>
      <c r="W189">
        <f t="shared" si="57"/>
        <v>0</v>
      </c>
    </row>
    <row r="190" spans="2:24" ht="14.4" x14ac:dyDescent="0.2">
      <c r="B190" s="889" t="s">
        <v>89</v>
      </c>
      <c r="C190" s="789">
        <f>[3]ﾍﾙ!C28</f>
        <v>583</v>
      </c>
      <c r="D190" s="138">
        <f>[3]ﾍﾙ!D28</f>
        <v>0</v>
      </c>
      <c r="E190" s="138">
        <f>[3]ﾍﾙ!E28</f>
        <v>0</v>
      </c>
      <c r="F190" s="138">
        <f>[3]ﾍﾙ!F28</f>
        <v>1</v>
      </c>
      <c r="G190" s="138">
        <f>[3]ﾍﾙ!G28</f>
        <v>1</v>
      </c>
      <c r="H190" s="138">
        <f>[3]ﾍﾙ!H28</f>
        <v>30</v>
      </c>
      <c r="I190" s="138">
        <f>[3]ﾍﾙ!I28</f>
        <v>85</v>
      </c>
      <c r="J190" s="138">
        <f>[3]ﾍﾙ!J28</f>
        <v>76</v>
      </c>
      <c r="K190" s="138">
        <f>[3]ﾍﾙ!K28</f>
        <v>71</v>
      </c>
      <c r="L190" s="138">
        <f>[3]ﾍﾙ!L28</f>
        <v>61</v>
      </c>
      <c r="M190" s="138">
        <f>[3]ﾍﾙ!M28</f>
        <v>42</v>
      </c>
      <c r="N190" s="138">
        <f>[3]ﾍﾙ!N28</f>
        <v>55</v>
      </c>
      <c r="O190" s="138">
        <f>[3]ﾍﾙ!O28</f>
        <v>50</v>
      </c>
      <c r="P190" s="138">
        <f>[3]ﾍﾙ!P28</f>
        <v>30</v>
      </c>
      <c r="Q190" s="138">
        <f>[3]ﾍﾙ!Q28</f>
        <v>23</v>
      </c>
      <c r="R190" s="138">
        <f>[3]ﾍﾙ!R28</f>
        <v>17</v>
      </c>
      <c r="S190" s="138">
        <f>[3]ﾍﾙ!S28</f>
        <v>41</v>
      </c>
      <c r="V190" s="641">
        <v>583</v>
      </c>
      <c r="W190">
        <f t="shared" si="57"/>
        <v>0</v>
      </c>
    </row>
    <row r="191" spans="2:24" ht="14.4" x14ac:dyDescent="0.2">
      <c r="B191" s="889" t="s">
        <v>90</v>
      </c>
      <c r="C191" s="789">
        <f>[3]ﾍﾙ!C29</f>
        <v>0</v>
      </c>
      <c r="D191" s="138">
        <f>[3]ﾍﾙ!D29</f>
        <v>0</v>
      </c>
      <c r="E191" s="138">
        <f>[3]ﾍﾙ!E29</f>
        <v>0</v>
      </c>
      <c r="F191" s="138">
        <f>[3]ﾍﾙ!F29</f>
        <v>0</v>
      </c>
      <c r="G191" s="138">
        <f>[3]ﾍﾙ!G29</f>
        <v>0</v>
      </c>
      <c r="H191" s="138">
        <f>[3]ﾍﾙ!H29</f>
        <v>0</v>
      </c>
      <c r="I191" s="138">
        <f>[3]ﾍﾙ!I29</f>
        <v>0</v>
      </c>
      <c r="J191" s="138">
        <f>[3]ﾍﾙ!J29</f>
        <v>0</v>
      </c>
      <c r="K191" s="138">
        <f>[3]ﾍﾙ!K29</f>
        <v>0</v>
      </c>
      <c r="L191" s="138">
        <f>[3]ﾍﾙ!L29</f>
        <v>0</v>
      </c>
      <c r="M191" s="138">
        <f>[3]ﾍﾙ!M29</f>
        <v>0</v>
      </c>
      <c r="N191" s="138">
        <f>[3]ﾍﾙ!N29</f>
        <v>0</v>
      </c>
      <c r="O191" s="138">
        <f>[3]ﾍﾙ!O29</f>
        <v>0</v>
      </c>
      <c r="P191" s="138">
        <f>[3]ﾍﾙ!P29</f>
        <v>0</v>
      </c>
      <c r="Q191" s="138">
        <f>[3]ﾍﾙ!Q29</f>
        <v>0</v>
      </c>
      <c r="R191" s="138">
        <f>[3]ﾍﾙ!R29</f>
        <v>0</v>
      </c>
      <c r="S191" s="138">
        <f>[3]ﾍﾙ!S29</f>
        <v>0</v>
      </c>
      <c r="V191" s="641">
        <v>0</v>
      </c>
      <c r="W191">
        <f t="shared" si="57"/>
        <v>0</v>
      </c>
    </row>
    <row r="192" spans="2:24" ht="14.4" x14ac:dyDescent="0.2">
      <c r="B192" s="889" t="s">
        <v>91</v>
      </c>
      <c r="C192" s="789">
        <f>[3]ﾍﾙ!C30</f>
        <v>0</v>
      </c>
      <c r="D192" s="138">
        <f>[3]ﾍﾙ!D30</f>
        <v>0</v>
      </c>
      <c r="E192" s="138">
        <f>[3]ﾍﾙ!E30</f>
        <v>0</v>
      </c>
      <c r="F192" s="138">
        <f>[3]ﾍﾙ!F30</f>
        <v>0</v>
      </c>
      <c r="G192" s="138">
        <f>[3]ﾍﾙ!G30</f>
        <v>0</v>
      </c>
      <c r="H192" s="138">
        <f>[3]ﾍﾙ!H30</f>
        <v>0</v>
      </c>
      <c r="I192" s="138">
        <f>[3]ﾍﾙ!I30</f>
        <v>0</v>
      </c>
      <c r="J192" s="138">
        <f>[3]ﾍﾙ!J30</f>
        <v>0</v>
      </c>
      <c r="K192" s="138">
        <f>[3]ﾍﾙ!K30</f>
        <v>0</v>
      </c>
      <c r="L192" s="138">
        <f>[3]ﾍﾙ!L30</f>
        <v>0</v>
      </c>
      <c r="M192" s="138">
        <f>[3]ﾍﾙ!M30</f>
        <v>0</v>
      </c>
      <c r="N192" s="138">
        <f>[3]ﾍﾙ!N30</f>
        <v>0</v>
      </c>
      <c r="O192" s="138">
        <f>[3]ﾍﾙ!O30</f>
        <v>0</v>
      </c>
      <c r="P192" s="138">
        <f>[3]ﾍﾙ!P30</f>
        <v>0</v>
      </c>
      <c r="Q192" s="138">
        <f>[3]ﾍﾙ!Q30</f>
        <v>0</v>
      </c>
      <c r="R192" s="138">
        <f>[3]ﾍﾙ!R30</f>
        <v>0</v>
      </c>
      <c r="S192" s="138">
        <f>[3]ﾍﾙ!S30</f>
        <v>0</v>
      </c>
      <c r="V192" s="641">
        <v>0</v>
      </c>
      <c r="W192">
        <f t="shared" si="57"/>
        <v>0</v>
      </c>
    </row>
    <row r="193" spans="2:24" ht="14.4" x14ac:dyDescent="0.2">
      <c r="B193" s="889" t="s">
        <v>92</v>
      </c>
      <c r="C193" s="789">
        <f>[3]ﾍﾙ!C31</f>
        <v>0</v>
      </c>
      <c r="D193" s="138">
        <f>[3]ﾍﾙ!D31</f>
        <v>0</v>
      </c>
      <c r="E193" s="138">
        <f>[3]ﾍﾙ!E31</f>
        <v>0</v>
      </c>
      <c r="F193" s="138">
        <f>[3]ﾍﾙ!F31</f>
        <v>0</v>
      </c>
      <c r="G193" s="138">
        <f>[3]ﾍﾙ!G31</f>
        <v>0</v>
      </c>
      <c r="H193" s="138">
        <f>[3]ﾍﾙ!H31</f>
        <v>0</v>
      </c>
      <c r="I193" s="138">
        <f>[3]ﾍﾙ!I31</f>
        <v>0</v>
      </c>
      <c r="J193" s="138">
        <f>[3]ﾍﾙ!J31</f>
        <v>0</v>
      </c>
      <c r="K193" s="138">
        <f>[3]ﾍﾙ!K31</f>
        <v>0</v>
      </c>
      <c r="L193" s="138">
        <f>[3]ﾍﾙ!L31</f>
        <v>0</v>
      </c>
      <c r="M193" s="138">
        <f>[3]ﾍﾙ!M31</f>
        <v>0</v>
      </c>
      <c r="N193" s="138">
        <f>[3]ﾍﾙ!N31</f>
        <v>0</v>
      </c>
      <c r="O193" s="138">
        <f>[3]ﾍﾙ!O31</f>
        <v>0</v>
      </c>
      <c r="P193" s="138">
        <f>[3]ﾍﾙ!P31</f>
        <v>0</v>
      </c>
      <c r="Q193" s="138">
        <f>[3]ﾍﾙ!Q31</f>
        <v>0</v>
      </c>
      <c r="R193" s="138">
        <f>[3]ﾍﾙ!R31</f>
        <v>0</v>
      </c>
      <c r="S193" s="138">
        <f>[3]ﾍﾙ!S31</f>
        <v>0</v>
      </c>
      <c r="V193" s="641">
        <v>0</v>
      </c>
      <c r="W193">
        <f t="shared" si="57"/>
        <v>0</v>
      </c>
    </row>
    <row r="194" spans="2:24" ht="14.4" x14ac:dyDescent="0.2">
      <c r="B194" s="889" t="s">
        <v>93</v>
      </c>
      <c r="C194" s="789">
        <f>[3]ﾍﾙ!C32</f>
        <v>0</v>
      </c>
      <c r="D194" s="138">
        <f>[3]ﾍﾙ!D32</f>
        <v>0</v>
      </c>
      <c r="E194" s="138">
        <f>[3]ﾍﾙ!E32</f>
        <v>0</v>
      </c>
      <c r="F194" s="138">
        <f>[3]ﾍﾙ!F32</f>
        <v>0</v>
      </c>
      <c r="G194" s="138">
        <f>[3]ﾍﾙ!G32</f>
        <v>0</v>
      </c>
      <c r="H194" s="138">
        <f>[3]ﾍﾙ!H32</f>
        <v>0</v>
      </c>
      <c r="I194" s="138">
        <f>[3]ﾍﾙ!I32</f>
        <v>0</v>
      </c>
      <c r="J194" s="138">
        <f>[3]ﾍﾙ!J32</f>
        <v>0</v>
      </c>
      <c r="K194" s="138">
        <f>[3]ﾍﾙ!K32</f>
        <v>0</v>
      </c>
      <c r="L194" s="138">
        <f>[3]ﾍﾙ!L32</f>
        <v>0</v>
      </c>
      <c r="M194" s="138">
        <f>[3]ﾍﾙ!M32</f>
        <v>0</v>
      </c>
      <c r="N194" s="138">
        <f>[3]ﾍﾙ!N32</f>
        <v>0</v>
      </c>
      <c r="O194" s="138">
        <f>[3]ﾍﾙ!O32</f>
        <v>0</v>
      </c>
      <c r="P194" s="138">
        <f>[3]ﾍﾙ!P32</f>
        <v>0</v>
      </c>
      <c r="Q194" s="138">
        <f>[3]ﾍﾙ!Q32</f>
        <v>0</v>
      </c>
      <c r="R194" s="138">
        <f>[3]ﾍﾙ!R32</f>
        <v>0</v>
      </c>
      <c r="S194" s="138">
        <f>[3]ﾍﾙ!S32</f>
        <v>0</v>
      </c>
      <c r="V194" s="641">
        <v>0</v>
      </c>
      <c r="W194">
        <f t="shared" si="57"/>
        <v>0</v>
      </c>
    </row>
    <row r="195" spans="2:24" ht="14.4" x14ac:dyDescent="0.2">
      <c r="B195" s="889" t="s">
        <v>39</v>
      </c>
      <c r="C195" s="789">
        <f t="shared" ref="C195:S195" si="58">SUM(C183:C194)</f>
        <v>4572</v>
      </c>
      <c r="D195" s="789">
        <f t="shared" si="58"/>
        <v>1</v>
      </c>
      <c r="E195" s="789">
        <f t="shared" si="58"/>
        <v>1</v>
      </c>
      <c r="F195" s="789">
        <f t="shared" si="58"/>
        <v>4</v>
      </c>
      <c r="G195" s="789">
        <f t="shared" si="58"/>
        <v>10</v>
      </c>
      <c r="H195" s="789">
        <f t="shared" si="58"/>
        <v>162</v>
      </c>
      <c r="I195" s="789">
        <f t="shared" si="58"/>
        <v>635</v>
      </c>
      <c r="J195" s="789">
        <f t="shared" si="58"/>
        <v>625</v>
      </c>
      <c r="K195" s="789">
        <f t="shared" si="58"/>
        <v>559</v>
      </c>
      <c r="L195" s="789">
        <f t="shared" si="58"/>
        <v>483</v>
      </c>
      <c r="M195" s="789">
        <f t="shared" si="58"/>
        <v>378</v>
      </c>
      <c r="N195" s="789">
        <f t="shared" si="58"/>
        <v>391</v>
      </c>
      <c r="O195" s="789">
        <f t="shared" si="58"/>
        <v>392</v>
      </c>
      <c r="P195" s="789">
        <f t="shared" si="58"/>
        <v>279</v>
      </c>
      <c r="Q195" s="789">
        <f t="shared" si="58"/>
        <v>194</v>
      </c>
      <c r="R195" s="789">
        <f t="shared" si="58"/>
        <v>137</v>
      </c>
      <c r="S195" s="789">
        <f t="shared" si="58"/>
        <v>321</v>
      </c>
      <c r="W195">
        <f t="shared" si="57"/>
        <v>4572</v>
      </c>
    </row>
    <row r="196" spans="2:24" x14ac:dyDescent="0.2">
      <c r="B196" s="789" t="s">
        <v>66</v>
      </c>
      <c r="C196" s="892">
        <f>C195/C195</f>
        <v>1</v>
      </c>
      <c r="D196" s="892">
        <f>D195/$C$195</f>
        <v>2.1872265966754156E-4</v>
      </c>
      <c r="E196" s="892">
        <f t="shared" ref="E196:S196" si="59">E195/$C$195</f>
        <v>2.1872265966754156E-4</v>
      </c>
      <c r="F196" s="892">
        <f t="shared" si="59"/>
        <v>8.7489063867016625E-4</v>
      </c>
      <c r="G196" s="892">
        <f t="shared" si="59"/>
        <v>2.1872265966754157E-3</v>
      </c>
      <c r="H196" s="892">
        <f t="shared" si="59"/>
        <v>3.5433070866141732E-2</v>
      </c>
      <c r="I196" s="892">
        <f t="shared" si="59"/>
        <v>0.1388888888888889</v>
      </c>
      <c r="J196" s="892">
        <f t="shared" si="59"/>
        <v>0.13670166229221348</v>
      </c>
      <c r="K196" s="892">
        <f t="shared" si="59"/>
        <v>0.12226596675415573</v>
      </c>
      <c r="L196" s="892">
        <f t="shared" si="59"/>
        <v>0.10564304461942257</v>
      </c>
      <c r="M196" s="892">
        <f t="shared" si="59"/>
        <v>8.2677165354330714E-2</v>
      </c>
      <c r="N196" s="892">
        <f t="shared" si="59"/>
        <v>8.5520559930008747E-2</v>
      </c>
      <c r="O196" s="892">
        <f t="shared" si="59"/>
        <v>8.5739282589676294E-2</v>
      </c>
      <c r="P196" s="892">
        <f t="shared" si="59"/>
        <v>6.1023622047244097E-2</v>
      </c>
      <c r="Q196" s="892">
        <f t="shared" si="59"/>
        <v>4.2432195975503059E-2</v>
      </c>
      <c r="R196" s="892">
        <f t="shared" si="59"/>
        <v>2.9965004374453194E-2</v>
      </c>
      <c r="S196" s="892">
        <f t="shared" si="59"/>
        <v>7.0209973753280835E-2</v>
      </c>
    </row>
    <row r="198" spans="2:24" ht="19.2" x14ac:dyDescent="0.2">
      <c r="B198" s="99" t="str">
        <f>B3</f>
        <v>令和8年　</v>
      </c>
      <c r="C198" t="s">
        <v>222</v>
      </c>
    </row>
    <row r="199" spans="2:24" ht="84.6" thickBot="1" x14ac:dyDescent="0.25">
      <c r="B199" s="887" t="s">
        <v>210</v>
      </c>
      <c r="C199" s="888" t="s">
        <v>67</v>
      </c>
      <c r="D199" s="872" t="s">
        <v>261</v>
      </c>
      <c r="E199" s="872" t="s">
        <v>80</v>
      </c>
      <c r="F199" s="872" t="s">
        <v>81</v>
      </c>
      <c r="G199" s="872" t="s">
        <v>68</v>
      </c>
      <c r="H199" s="872" t="s">
        <v>69</v>
      </c>
      <c r="I199" s="872" t="s">
        <v>70</v>
      </c>
      <c r="J199" s="872" t="s">
        <v>71</v>
      </c>
      <c r="K199" s="872" t="s">
        <v>72</v>
      </c>
      <c r="L199" s="872" t="s">
        <v>73</v>
      </c>
      <c r="M199" s="872" t="s">
        <v>74</v>
      </c>
      <c r="N199" s="872" t="s">
        <v>75</v>
      </c>
      <c r="O199" s="873" t="s">
        <v>76</v>
      </c>
      <c r="P199" s="873" t="s">
        <v>77</v>
      </c>
      <c r="Q199" s="873" t="s">
        <v>78</v>
      </c>
      <c r="R199" s="873" t="s">
        <v>79</v>
      </c>
      <c r="S199" s="873" t="s">
        <v>262</v>
      </c>
    </row>
    <row r="200" spans="2:24" ht="14.4" x14ac:dyDescent="0.2">
      <c r="B200" s="889" t="s">
        <v>82</v>
      </c>
      <c r="C200" s="893">
        <f>[3]ﾍﾙ!C57</f>
        <v>0.56999999999999995</v>
      </c>
      <c r="D200" s="963">
        <f>[3]ﾍﾙ!D57</f>
        <v>0</v>
      </c>
      <c r="E200" s="963">
        <f>[3]ﾍﾙ!E57</f>
        <v>0</v>
      </c>
      <c r="F200" s="963">
        <f>[3]ﾍﾙ!F57</f>
        <v>0</v>
      </c>
      <c r="G200" s="963">
        <f>[3]ﾍﾙ!G57</f>
        <v>0</v>
      </c>
      <c r="H200" s="963">
        <f>[3]ﾍﾙ!H57</f>
        <v>0.03</v>
      </c>
      <c r="I200" s="963">
        <f>[3]ﾍﾙ!I57</f>
        <v>0.08</v>
      </c>
      <c r="J200" s="963">
        <f>[3]ﾍﾙ!J57</f>
        <v>0.08</v>
      </c>
      <c r="K200" s="963">
        <f>[3]ﾍﾙ!K57</f>
        <v>0.08</v>
      </c>
      <c r="L200" s="963">
        <f>[3]ﾍﾙ!L57</f>
        <v>0.06</v>
      </c>
      <c r="M200" s="963">
        <f>[3]ﾍﾙ!M57</f>
        <v>0.05</v>
      </c>
      <c r="N200" s="963">
        <f>[3]ﾍﾙ!N57</f>
        <v>0.05</v>
      </c>
      <c r="O200" s="963">
        <f>[3]ﾍﾙ!O57</f>
        <v>0.05</v>
      </c>
      <c r="P200" s="963">
        <f>[3]ﾍﾙ!P57</f>
        <v>0.02</v>
      </c>
      <c r="Q200" s="963">
        <f>[3]ﾍﾙ!Q57</f>
        <v>0.02</v>
      </c>
      <c r="R200" s="963">
        <f>[3]ﾍﾙ!R57</f>
        <v>0.01</v>
      </c>
      <c r="S200" s="963">
        <f>[3]ﾍﾙ!S57</f>
        <v>0.03</v>
      </c>
      <c r="V200" s="709"/>
      <c r="W200">
        <f t="array" ref="W200:W211">TRANSPOSE('保健所別（令和8年）'!D227:O227)</f>
        <v>0.56999999999999995</v>
      </c>
      <c r="X200" s="712">
        <f>C200-W200</f>
        <v>0</v>
      </c>
    </row>
    <row r="201" spans="2:24" ht="14.4" x14ac:dyDescent="0.2">
      <c r="B201" s="889" t="s">
        <v>83</v>
      </c>
      <c r="C201" s="893">
        <f>[3]ﾍﾙ!C58</f>
        <v>0.53</v>
      </c>
      <c r="D201" s="963">
        <f>[3]ﾍﾙ!D58</f>
        <v>0</v>
      </c>
      <c r="E201" s="963">
        <f>[3]ﾍﾙ!E58</f>
        <v>0</v>
      </c>
      <c r="F201" s="963">
        <f>[3]ﾍﾙ!F58</f>
        <v>0</v>
      </c>
      <c r="G201" s="963">
        <f>[3]ﾍﾙ!G58</f>
        <v>0</v>
      </c>
      <c r="H201" s="963">
        <f>[3]ﾍﾙ!H58</f>
        <v>0.02</v>
      </c>
      <c r="I201" s="963">
        <f>[3]ﾍﾙ!I58</f>
        <v>0.06</v>
      </c>
      <c r="J201" s="963">
        <f>[3]ﾍﾙ!J58</f>
        <v>0.06</v>
      </c>
      <c r="K201" s="963">
        <f>[3]ﾍﾙ!K58</f>
        <v>0.06</v>
      </c>
      <c r="L201" s="963">
        <f>[3]ﾍﾙ!L58</f>
        <v>7.0000000000000007E-2</v>
      </c>
      <c r="M201" s="963">
        <f>[3]ﾍﾙ!M58</f>
        <v>0.05</v>
      </c>
      <c r="N201" s="963">
        <f>[3]ﾍﾙ!N58</f>
        <v>0.05</v>
      </c>
      <c r="O201" s="963">
        <f>[3]ﾍﾙ!O58</f>
        <v>0.04</v>
      </c>
      <c r="P201" s="963">
        <f>[3]ﾍﾙ!P58</f>
        <v>0.04</v>
      </c>
      <c r="Q201" s="963">
        <f>[3]ﾍﾙ!Q58</f>
        <v>0.03</v>
      </c>
      <c r="R201" s="963">
        <f>[3]ﾍﾙ!R58</f>
        <v>0.02</v>
      </c>
      <c r="S201" s="963">
        <f>[3]ﾍﾙ!S58</f>
        <v>0.03</v>
      </c>
      <c r="V201" s="710"/>
      <c r="W201">
        <v>0.53</v>
      </c>
      <c r="X201" s="712">
        <f t="shared" ref="X201:X211" si="60">C201-W201</f>
        <v>0</v>
      </c>
    </row>
    <row r="202" spans="2:24" ht="14.4" x14ac:dyDescent="0.2">
      <c r="B202" s="889" t="s">
        <v>84</v>
      </c>
      <c r="C202" s="893">
        <f>[3]ﾍﾙ!C59</f>
        <v>0.61</v>
      </c>
      <c r="D202" s="963">
        <f>[3]ﾍﾙ!D59</f>
        <v>0</v>
      </c>
      <c r="E202" s="963">
        <f>[3]ﾍﾙ!E59</f>
        <v>0</v>
      </c>
      <c r="F202" s="963">
        <f>[3]ﾍﾙ!F59</f>
        <v>0</v>
      </c>
      <c r="G202" s="963">
        <f>[3]ﾍﾙ!G59</f>
        <v>0</v>
      </c>
      <c r="H202" s="963">
        <f>[3]ﾍﾙ!H59</f>
        <v>0.02</v>
      </c>
      <c r="I202" s="963">
        <f>[3]ﾍﾙ!I59</f>
        <v>0.09</v>
      </c>
      <c r="J202" s="963">
        <f>[3]ﾍﾙ!J59</f>
        <v>0.09</v>
      </c>
      <c r="K202" s="963">
        <f>[3]ﾍﾙ!K59</f>
        <v>0.08</v>
      </c>
      <c r="L202" s="963">
        <f>[3]ﾍﾙ!L59</f>
        <v>0.06</v>
      </c>
      <c r="M202" s="963">
        <f>[3]ﾍﾙ!M59</f>
        <v>0.05</v>
      </c>
      <c r="N202" s="963">
        <f>[3]ﾍﾙ!N59</f>
        <v>0.06</v>
      </c>
      <c r="O202" s="963">
        <f>[3]ﾍﾙ!O59</f>
        <v>0.04</v>
      </c>
      <c r="P202" s="963">
        <f>[3]ﾍﾙ!P59</f>
        <v>0.05</v>
      </c>
      <c r="Q202" s="963">
        <f>[3]ﾍﾙ!Q59</f>
        <v>0.03</v>
      </c>
      <c r="R202" s="963">
        <f>[3]ﾍﾙ!R59</f>
        <v>0.01</v>
      </c>
      <c r="S202" s="963">
        <f>[3]ﾍﾙ!S59</f>
        <v>0.04</v>
      </c>
      <c r="V202" s="710"/>
      <c r="W202">
        <v>0.61</v>
      </c>
      <c r="X202" s="712">
        <f t="shared" si="60"/>
        <v>0</v>
      </c>
    </row>
    <row r="203" spans="2:24" ht="14.4" x14ac:dyDescent="0.2">
      <c r="B203" s="889" t="s">
        <v>85</v>
      </c>
      <c r="C203" s="893">
        <f>[3]ﾍﾙ!C60</f>
        <v>0.53</v>
      </c>
      <c r="D203" s="963">
        <f>[3]ﾍﾙ!D60</f>
        <v>0</v>
      </c>
      <c r="E203" s="963">
        <f>[3]ﾍﾙ!E60</f>
        <v>0</v>
      </c>
      <c r="F203" s="963">
        <f>[3]ﾍﾙ!F60</f>
        <v>0</v>
      </c>
      <c r="G203" s="963">
        <f>[3]ﾍﾙ!G60</f>
        <v>0</v>
      </c>
      <c r="H203" s="963">
        <f>[3]ﾍﾙ!H60</f>
        <v>0.02</v>
      </c>
      <c r="I203" s="963">
        <f>[3]ﾍﾙ!I60</f>
        <v>0.09</v>
      </c>
      <c r="J203" s="963">
        <f>[3]ﾍﾙ!J60</f>
        <v>7.0000000000000007E-2</v>
      </c>
      <c r="K203" s="963">
        <f>[3]ﾍﾙ!K60</f>
        <v>0.06</v>
      </c>
      <c r="L203" s="963">
        <f>[3]ﾍﾙ!L60</f>
        <v>0.05</v>
      </c>
      <c r="M203" s="963">
        <f>[3]ﾍﾙ!M60</f>
        <v>0.04</v>
      </c>
      <c r="N203" s="963">
        <f>[3]ﾍﾙ!N60</f>
        <v>0.05</v>
      </c>
      <c r="O203" s="963">
        <f>[3]ﾍﾙ!O60</f>
        <v>0.05</v>
      </c>
      <c r="P203" s="963">
        <f>[3]ﾍﾙ!P60</f>
        <v>0.03</v>
      </c>
      <c r="Q203" s="963">
        <f>[3]ﾍﾙ!Q60</f>
        <v>0.02</v>
      </c>
      <c r="R203" s="963">
        <f>[3]ﾍﾙ!R60</f>
        <v>0.02</v>
      </c>
      <c r="S203" s="963">
        <f>[3]ﾍﾙ!S60</f>
        <v>0.04</v>
      </c>
      <c r="V203" s="710"/>
      <c r="W203">
        <v>0.53</v>
      </c>
      <c r="X203" s="712">
        <f t="shared" si="60"/>
        <v>0</v>
      </c>
    </row>
    <row r="204" spans="2:24" ht="14.4" x14ac:dyDescent="0.2">
      <c r="B204" s="889" t="s">
        <v>86</v>
      </c>
      <c r="C204" s="893">
        <f>[3]ﾍﾙ!C61</f>
        <v>0.56000000000000005</v>
      </c>
      <c r="D204" s="963">
        <f>[3]ﾍﾙ!D61</f>
        <v>0</v>
      </c>
      <c r="E204" s="963">
        <f>[3]ﾍﾙ!E61</f>
        <v>0</v>
      </c>
      <c r="F204" s="963">
        <f>[3]ﾍﾙ!F61</f>
        <v>0</v>
      </c>
      <c r="G204" s="963">
        <f>[3]ﾍﾙ!G61</f>
        <v>0</v>
      </c>
      <c r="H204" s="963">
        <f>[3]ﾍﾙ!H61</f>
        <v>0.02</v>
      </c>
      <c r="I204" s="963">
        <f>[3]ﾍﾙ!I61</f>
        <v>7.0000000000000007E-2</v>
      </c>
      <c r="J204" s="963">
        <f>[3]ﾍﾙ!J61</f>
        <v>0.08</v>
      </c>
      <c r="K204" s="963">
        <f>[3]ﾍﾙ!K61</f>
        <v>7.0000000000000007E-2</v>
      </c>
      <c r="L204" s="963">
        <f>[3]ﾍﾙ!L61</f>
        <v>0.06</v>
      </c>
      <c r="M204" s="963">
        <f>[3]ﾍﾙ!M61</f>
        <v>0.05</v>
      </c>
      <c r="N204" s="963">
        <f>[3]ﾍﾙ!N61</f>
        <v>0.05</v>
      </c>
      <c r="O204" s="963">
        <f>[3]ﾍﾙ!O61</f>
        <v>0.04</v>
      </c>
      <c r="P204" s="963">
        <f>[3]ﾍﾙ!P61</f>
        <v>0.04</v>
      </c>
      <c r="Q204" s="963">
        <f>[3]ﾍﾙ!Q61</f>
        <v>0.02</v>
      </c>
      <c r="R204" s="963">
        <f>[3]ﾍﾙ!R61</f>
        <v>0.02</v>
      </c>
      <c r="S204" s="963">
        <f>[3]ﾍﾙ!S61</f>
        <v>0.04</v>
      </c>
      <c r="V204" s="710"/>
      <c r="W204">
        <v>0.56000000000000005</v>
      </c>
      <c r="X204" s="712">
        <f t="shared" si="60"/>
        <v>0</v>
      </c>
    </row>
    <row r="205" spans="2:24" ht="14.4" x14ac:dyDescent="0.2">
      <c r="B205" s="889" t="s">
        <v>87</v>
      </c>
      <c r="C205" s="893">
        <f>[3]ﾍﾙ!C62</f>
        <v>0.66</v>
      </c>
      <c r="D205" s="963">
        <f>[3]ﾍﾙ!D62</f>
        <v>0</v>
      </c>
      <c r="E205" s="963">
        <f>[3]ﾍﾙ!E62</f>
        <v>0</v>
      </c>
      <c r="F205" s="963">
        <f>[3]ﾍﾙ!F62</f>
        <v>0</v>
      </c>
      <c r="G205" s="963">
        <f>[3]ﾍﾙ!G62</f>
        <v>0</v>
      </c>
      <c r="H205" s="963">
        <f>[3]ﾍﾙ!H62</f>
        <v>0.02</v>
      </c>
      <c r="I205" s="963">
        <f>[3]ﾍﾙ!I62</f>
        <v>0.09</v>
      </c>
      <c r="J205" s="963">
        <f>[3]ﾍﾙ!J62</f>
        <v>0.09</v>
      </c>
      <c r="K205" s="963">
        <f>[3]ﾍﾙ!K62</f>
        <v>7.0000000000000007E-2</v>
      </c>
      <c r="L205" s="963">
        <f>[3]ﾍﾙ!L62</f>
        <v>7.0000000000000007E-2</v>
      </c>
      <c r="M205" s="963">
        <f>[3]ﾍﾙ!M62</f>
        <v>0.06</v>
      </c>
      <c r="N205" s="963">
        <f>[3]ﾍﾙ!N62</f>
        <v>0.06</v>
      </c>
      <c r="O205" s="963">
        <f>[3]ﾍﾙ!O62</f>
        <v>0.06</v>
      </c>
      <c r="P205" s="963">
        <f>[3]ﾍﾙ!P62</f>
        <v>0.04</v>
      </c>
      <c r="Q205" s="963">
        <f>[3]ﾍﾙ!Q62</f>
        <v>0.03</v>
      </c>
      <c r="R205" s="963">
        <f>[3]ﾍﾙ!R62</f>
        <v>0.02</v>
      </c>
      <c r="S205" s="963">
        <f>[3]ﾍﾙ!S62</f>
        <v>0.06</v>
      </c>
      <c r="V205" s="710"/>
      <c r="W205">
        <v>0.66</v>
      </c>
      <c r="X205" s="712">
        <f t="shared" si="60"/>
        <v>0</v>
      </c>
    </row>
    <row r="206" spans="2:24" ht="14.4" x14ac:dyDescent="0.2">
      <c r="B206" s="889" t="s">
        <v>88</v>
      </c>
      <c r="C206" s="893">
        <f>[3]ﾍﾙ!C63</f>
        <v>0.66</v>
      </c>
      <c r="D206" s="963">
        <f>[3]ﾍﾙ!D63</f>
        <v>0</v>
      </c>
      <c r="E206" s="963">
        <f>[3]ﾍﾙ!E63</f>
        <v>0</v>
      </c>
      <c r="F206" s="963">
        <f>[3]ﾍﾙ!F63</f>
        <v>0</v>
      </c>
      <c r="G206" s="963">
        <f>[3]ﾍﾙ!G63</f>
        <v>0</v>
      </c>
      <c r="H206" s="963">
        <f>[3]ﾍﾙ!H63</f>
        <v>0.02</v>
      </c>
      <c r="I206" s="963">
        <f>[3]ﾍﾙ!I63</f>
        <v>0.1</v>
      </c>
      <c r="J206" s="963">
        <f>[3]ﾍﾙ!J63</f>
        <v>0.09</v>
      </c>
      <c r="K206" s="963">
        <f>[3]ﾍﾙ!K63</f>
        <v>0.09</v>
      </c>
      <c r="L206" s="963">
        <f>[3]ﾍﾙ!L63</f>
        <v>7.0000000000000007E-2</v>
      </c>
      <c r="M206" s="963">
        <f>[3]ﾍﾙ!M63</f>
        <v>0.06</v>
      </c>
      <c r="N206" s="963">
        <f>[3]ﾍﾙ!N63</f>
        <v>0.05</v>
      </c>
      <c r="O206" s="963">
        <f>[3]ﾍﾙ!O63</f>
        <v>0.06</v>
      </c>
      <c r="P206" s="963">
        <f>[3]ﾍﾙ!P63</f>
        <v>0.03</v>
      </c>
      <c r="Q206" s="963">
        <f>[3]ﾍﾙ!Q63</f>
        <v>0.03</v>
      </c>
      <c r="R206" s="963">
        <f>[3]ﾍﾙ!R63</f>
        <v>0.02</v>
      </c>
      <c r="S206" s="963">
        <f>[3]ﾍﾙ!S63</f>
        <v>0.05</v>
      </c>
      <c r="V206" s="710"/>
      <c r="W206">
        <v>0.66</v>
      </c>
      <c r="X206" s="712">
        <f t="shared" si="60"/>
        <v>0</v>
      </c>
    </row>
    <row r="207" spans="2:24" ht="14.4" x14ac:dyDescent="0.2">
      <c r="B207" s="889" t="s">
        <v>89</v>
      </c>
      <c r="C207" s="893">
        <f>[3]ﾍﾙ!C64</f>
        <v>0.61</v>
      </c>
      <c r="D207" s="963">
        <f>[3]ﾍﾙ!D64</f>
        <v>0</v>
      </c>
      <c r="E207" s="963">
        <f>[3]ﾍﾙ!E64</f>
        <v>0</v>
      </c>
      <c r="F207" s="963">
        <f>[3]ﾍﾙ!F64</f>
        <v>0</v>
      </c>
      <c r="G207" s="963">
        <f>[3]ﾍﾙ!G64</f>
        <v>0</v>
      </c>
      <c r="H207" s="963">
        <f>[3]ﾍﾙ!H64</f>
        <v>0.03</v>
      </c>
      <c r="I207" s="963">
        <f>[3]ﾍﾙ!I64</f>
        <v>0.09</v>
      </c>
      <c r="J207" s="963">
        <f>[3]ﾍﾙ!J64</f>
        <v>0.08</v>
      </c>
      <c r="K207" s="963">
        <f>[3]ﾍﾙ!K64</f>
        <v>7.0000000000000007E-2</v>
      </c>
      <c r="L207" s="963">
        <f>[3]ﾍﾙ!L64</f>
        <v>0.06</v>
      </c>
      <c r="M207" s="963">
        <f>[3]ﾍﾙ!M64</f>
        <v>0.04</v>
      </c>
      <c r="N207" s="963">
        <f>[3]ﾍﾙ!N64</f>
        <v>0.06</v>
      </c>
      <c r="O207" s="963">
        <f>[3]ﾍﾙ!O64</f>
        <v>0.05</v>
      </c>
      <c r="P207" s="963">
        <f>[3]ﾍﾙ!P64</f>
        <v>0.03</v>
      </c>
      <c r="Q207" s="963">
        <f>[3]ﾍﾙ!Q64</f>
        <v>0.02</v>
      </c>
      <c r="R207" s="963">
        <f>[3]ﾍﾙ!R64</f>
        <v>0.02</v>
      </c>
      <c r="S207" s="963">
        <f>[3]ﾍﾙ!S64</f>
        <v>0.04</v>
      </c>
      <c r="V207" s="710"/>
      <c r="W207">
        <v>0.61</v>
      </c>
      <c r="X207" s="712">
        <f t="shared" si="60"/>
        <v>0</v>
      </c>
    </row>
    <row r="208" spans="2:24" ht="14.4" x14ac:dyDescent="0.2">
      <c r="B208" s="889" t="s">
        <v>90</v>
      </c>
      <c r="C208" s="893">
        <f>[3]ﾍﾙ!C65</f>
        <v>0</v>
      </c>
      <c r="D208" s="963">
        <f>[3]ﾍﾙ!D65</f>
        <v>0</v>
      </c>
      <c r="E208" s="963">
        <f>[3]ﾍﾙ!E65</f>
        <v>0</v>
      </c>
      <c r="F208" s="963">
        <f>[3]ﾍﾙ!F65</f>
        <v>0</v>
      </c>
      <c r="G208" s="963">
        <f>[3]ﾍﾙ!G65</f>
        <v>0</v>
      </c>
      <c r="H208" s="963">
        <f>[3]ﾍﾙ!H65</f>
        <v>0</v>
      </c>
      <c r="I208" s="963">
        <f>[3]ﾍﾙ!I65</f>
        <v>0</v>
      </c>
      <c r="J208" s="963">
        <f>[3]ﾍﾙ!J65</f>
        <v>0</v>
      </c>
      <c r="K208" s="963">
        <f>[3]ﾍﾙ!K65</f>
        <v>0</v>
      </c>
      <c r="L208" s="963">
        <f>[3]ﾍﾙ!L65</f>
        <v>0</v>
      </c>
      <c r="M208" s="963">
        <f>[3]ﾍﾙ!M65</f>
        <v>0</v>
      </c>
      <c r="N208" s="963">
        <f>[3]ﾍﾙ!N65</f>
        <v>0</v>
      </c>
      <c r="O208" s="963">
        <f>[3]ﾍﾙ!O65</f>
        <v>0</v>
      </c>
      <c r="P208" s="963">
        <f>[3]ﾍﾙ!P65</f>
        <v>0</v>
      </c>
      <c r="Q208" s="963">
        <f>[3]ﾍﾙ!Q65</f>
        <v>0</v>
      </c>
      <c r="R208" s="963">
        <f>[3]ﾍﾙ!R65</f>
        <v>0</v>
      </c>
      <c r="S208" s="963">
        <f>[3]ﾍﾙ!S65</f>
        <v>0</v>
      </c>
      <c r="V208" s="710"/>
      <c r="W208">
        <v>0</v>
      </c>
      <c r="X208" s="712">
        <f t="shared" si="60"/>
        <v>0</v>
      </c>
    </row>
    <row r="209" spans="2:24" ht="14.4" x14ac:dyDescent="0.2">
      <c r="B209" s="889" t="s">
        <v>91</v>
      </c>
      <c r="C209" s="893">
        <f>[3]ﾍﾙ!C66</f>
        <v>0</v>
      </c>
      <c r="D209" s="963">
        <f>[3]ﾍﾙ!D66</f>
        <v>0</v>
      </c>
      <c r="E209" s="963">
        <f>[3]ﾍﾙ!E66</f>
        <v>0</v>
      </c>
      <c r="F209" s="963">
        <f>[3]ﾍﾙ!F66</f>
        <v>0</v>
      </c>
      <c r="G209" s="963">
        <f>[3]ﾍﾙ!G66</f>
        <v>0</v>
      </c>
      <c r="H209" s="963">
        <f>[3]ﾍﾙ!H66</f>
        <v>0</v>
      </c>
      <c r="I209" s="963">
        <f>[3]ﾍﾙ!I66</f>
        <v>0</v>
      </c>
      <c r="J209" s="963">
        <f>[3]ﾍﾙ!J66</f>
        <v>0</v>
      </c>
      <c r="K209" s="963">
        <f>[3]ﾍﾙ!K66</f>
        <v>0</v>
      </c>
      <c r="L209" s="963">
        <f>[3]ﾍﾙ!L66</f>
        <v>0</v>
      </c>
      <c r="M209" s="963">
        <f>[3]ﾍﾙ!M66</f>
        <v>0</v>
      </c>
      <c r="N209" s="963">
        <f>[3]ﾍﾙ!N66</f>
        <v>0</v>
      </c>
      <c r="O209" s="963">
        <f>[3]ﾍﾙ!O66</f>
        <v>0</v>
      </c>
      <c r="P209" s="963">
        <f>[3]ﾍﾙ!P66</f>
        <v>0</v>
      </c>
      <c r="Q209" s="963">
        <f>[3]ﾍﾙ!Q66</f>
        <v>0</v>
      </c>
      <c r="R209" s="963">
        <f>[3]ﾍﾙ!R66</f>
        <v>0</v>
      </c>
      <c r="S209" s="963">
        <f>[3]ﾍﾙ!S66</f>
        <v>0</v>
      </c>
      <c r="V209" s="710"/>
      <c r="W209">
        <v>0</v>
      </c>
      <c r="X209" s="712">
        <f t="shared" si="60"/>
        <v>0</v>
      </c>
    </row>
    <row r="210" spans="2:24" ht="14.4" x14ac:dyDescent="0.2">
      <c r="B210" s="889" t="s">
        <v>92</v>
      </c>
      <c r="C210" s="893">
        <f>[3]ﾍﾙ!C67</f>
        <v>0</v>
      </c>
      <c r="D210" s="963">
        <f>[3]ﾍﾙ!D67</f>
        <v>0</v>
      </c>
      <c r="E210" s="963">
        <f>[3]ﾍﾙ!E67</f>
        <v>0</v>
      </c>
      <c r="F210" s="963">
        <f>[3]ﾍﾙ!F67</f>
        <v>0</v>
      </c>
      <c r="G210" s="963">
        <f>[3]ﾍﾙ!G67</f>
        <v>0</v>
      </c>
      <c r="H210" s="963">
        <f>[3]ﾍﾙ!H67</f>
        <v>0</v>
      </c>
      <c r="I210" s="963">
        <f>[3]ﾍﾙ!I67</f>
        <v>0</v>
      </c>
      <c r="J210" s="963">
        <f>[3]ﾍﾙ!J67</f>
        <v>0</v>
      </c>
      <c r="K210" s="963">
        <f>[3]ﾍﾙ!K67</f>
        <v>0</v>
      </c>
      <c r="L210" s="963">
        <f>[3]ﾍﾙ!L67</f>
        <v>0</v>
      </c>
      <c r="M210" s="963">
        <f>[3]ﾍﾙ!M67</f>
        <v>0</v>
      </c>
      <c r="N210" s="963">
        <f>[3]ﾍﾙ!N67</f>
        <v>0</v>
      </c>
      <c r="O210" s="963">
        <f>[3]ﾍﾙ!O67</f>
        <v>0</v>
      </c>
      <c r="P210" s="963">
        <f>[3]ﾍﾙ!P67</f>
        <v>0</v>
      </c>
      <c r="Q210" s="963">
        <f>[3]ﾍﾙ!Q67</f>
        <v>0</v>
      </c>
      <c r="R210" s="963">
        <f>[3]ﾍﾙ!R67</f>
        <v>0</v>
      </c>
      <c r="S210" s="963">
        <f>[3]ﾍﾙ!S67</f>
        <v>0</v>
      </c>
      <c r="V210" s="710"/>
      <c r="W210">
        <v>0</v>
      </c>
      <c r="X210" s="712">
        <f t="shared" si="60"/>
        <v>0</v>
      </c>
    </row>
    <row r="211" spans="2:24" ht="15" thickBot="1" x14ac:dyDescent="0.25">
      <c r="B211" s="889" t="s">
        <v>93</v>
      </c>
      <c r="C211" s="893">
        <f>[3]ﾍﾙ!C68</f>
        <v>0</v>
      </c>
      <c r="D211" s="963">
        <f>[3]ﾍﾙ!D68</f>
        <v>0</v>
      </c>
      <c r="E211" s="963">
        <f>[3]ﾍﾙ!E68</f>
        <v>0</v>
      </c>
      <c r="F211" s="963">
        <f>[3]ﾍﾙ!F68</f>
        <v>0</v>
      </c>
      <c r="G211" s="963">
        <f>[3]ﾍﾙ!G68</f>
        <v>0</v>
      </c>
      <c r="H211" s="963">
        <f>[3]ﾍﾙ!H68</f>
        <v>0</v>
      </c>
      <c r="I211" s="963">
        <f>[3]ﾍﾙ!I68</f>
        <v>0</v>
      </c>
      <c r="J211" s="963">
        <f>[3]ﾍﾙ!J68</f>
        <v>0</v>
      </c>
      <c r="K211" s="963">
        <f>[3]ﾍﾙ!K68</f>
        <v>0</v>
      </c>
      <c r="L211" s="963">
        <f>[3]ﾍﾙ!L68</f>
        <v>0</v>
      </c>
      <c r="M211" s="963">
        <f>[3]ﾍﾙ!M68</f>
        <v>0</v>
      </c>
      <c r="N211" s="963">
        <f>[3]ﾍﾙ!N68</f>
        <v>0</v>
      </c>
      <c r="O211" s="963">
        <f>[3]ﾍﾙ!O68</f>
        <v>0</v>
      </c>
      <c r="P211" s="963">
        <f>[3]ﾍﾙ!P68</f>
        <v>0</v>
      </c>
      <c r="Q211" s="963">
        <f>[3]ﾍﾙ!Q68</f>
        <v>0</v>
      </c>
      <c r="R211" s="963">
        <f>[3]ﾍﾙ!R68</f>
        <v>0</v>
      </c>
      <c r="S211" s="963">
        <f>[3]ﾍﾙ!S68</f>
        <v>0</v>
      </c>
      <c r="V211" s="711"/>
      <c r="W211">
        <v>0</v>
      </c>
      <c r="X211" s="712">
        <f t="shared" si="60"/>
        <v>0</v>
      </c>
    </row>
    <row r="212" spans="2:24" ht="14.4" x14ac:dyDescent="0.2">
      <c r="B212" s="889" t="s">
        <v>39</v>
      </c>
      <c r="C212" s="894">
        <f>SUM(C200:C211)</f>
        <v>4.7300000000000004</v>
      </c>
      <c r="D212" s="893">
        <f>[3]ﾍﾙ!D69</f>
        <v>0</v>
      </c>
      <c r="E212" s="893">
        <f>[3]ﾍﾙ!E69</f>
        <v>0</v>
      </c>
      <c r="F212" s="893">
        <f>[3]ﾍﾙ!F69</f>
        <v>0</v>
      </c>
      <c r="G212" s="893">
        <f>[3]ﾍﾙ!G69</f>
        <v>0</v>
      </c>
      <c r="H212" s="893">
        <f>[3]ﾍﾙ!H69</f>
        <v>0.18</v>
      </c>
      <c r="I212" s="893">
        <f>[3]ﾍﾙ!I69</f>
        <v>0.66999999999999993</v>
      </c>
      <c r="J212" s="893">
        <f>[3]ﾍﾙ!J69</f>
        <v>0.64</v>
      </c>
      <c r="K212" s="893">
        <f>[3]ﾍﾙ!K69</f>
        <v>0.58000000000000007</v>
      </c>
      <c r="L212" s="893">
        <f>[3]ﾍﾙ!L69</f>
        <v>0.5</v>
      </c>
      <c r="M212" s="893">
        <f>[3]ﾍﾙ!M69</f>
        <v>0.4</v>
      </c>
      <c r="N212" s="893">
        <f>[3]ﾍﾙ!N69</f>
        <v>0.43</v>
      </c>
      <c r="O212" s="893">
        <f>[3]ﾍﾙ!O69</f>
        <v>0.39</v>
      </c>
      <c r="P212" s="893">
        <f>[3]ﾍﾙ!P69</f>
        <v>0.28000000000000003</v>
      </c>
      <c r="Q212" s="893">
        <f>[3]ﾍﾙ!Q69</f>
        <v>0.2</v>
      </c>
      <c r="R212" s="893">
        <f>[3]ﾍﾙ!R69</f>
        <v>0.14000000000000001</v>
      </c>
      <c r="S212" s="893">
        <f>[3]ﾍﾙ!S69</f>
        <v>0.33</v>
      </c>
    </row>
    <row r="213" spans="2:24" x14ac:dyDescent="0.2">
      <c r="B213" s="789" t="s">
        <v>66</v>
      </c>
      <c r="C213" s="892">
        <f>C212/C212</f>
        <v>1</v>
      </c>
      <c r="D213" s="892">
        <f>D212/C212</f>
        <v>0</v>
      </c>
      <c r="E213" s="892">
        <f>E212/C212</f>
        <v>0</v>
      </c>
      <c r="F213" s="892">
        <f>F212/C212</f>
        <v>0</v>
      </c>
      <c r="G213" s="892">
        <f>G212/C212</f>
        <v>0</v>
      </c>
      <c r="H213" s="892">
        <f>H212/C212</f>
        <v>3.8054968287526421E-2</v>
      </c>
      <c r="I213" s="892">
        <f>I212/C212</f>
        <v>0.14164904862579278</v>
      </c>
      <c r="J213" s="892">
        <f>J212/C212</f>
        <v>0.13530655391120505</v>
      </c>
      <c r="K213" s="892">
        <f>K212/C212</f>
        <v>0.1226215644820296</v>
      </c>
      <c r="L213" s="892">
        <f>L212/C212</f>
        <v>0.10570824524312895</v>
      </c>
      <c r="M213" s="892">
        <f>M212/C212</f>
        <v>8.4566596194503171E-2</v>
      </c>
      <c r="N213" s="892">
        <f>N212/C212</f>
        <v>9.0909090909090898E-2</v>
      </c>
      <c r="O213" s="892">
        <f>O212/C212</f>
        <v>8.2452431289640582E-2</v>
      </c>
      <c r="P213" s="892">
        <f>P212/C212</f>
        <v>5.9196617336152217E-2</v>
      </c>
      <c r="Q213" s="892">
        <f>Q212/C212</f>
        <v>4.2283298097251586E-2</v>
      </c>
      <c r="R213" s="892">
        <f>R212/C212</f>
        <v>2.9598308668076109E-2</v>
      </c>
      <c r="S213" s="892">
        <f>S212/C212</f>
        <v>6.9767441860465115E-2</v>
      </c>
    </row>
  </sheetData>
  <phoneticPr fontId="3"/>
  <pageMargins left="0.75" right="0.75" top="1" bottom="1" header="0.51200000000000001" footer="0.51200000000000001"/>
  <pageSetup paperSize="9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B1:AL213"/>
  <sheetViews>
    <sheetView zoomScale="80" zoomScaleNormal="80" workbookViewId="0">
      <selection activeCell="S212" sqref="S212"/>
    </sheetView>
  </sheetViews>
  <sheetFormatPr defaultRowHeight="13.2" x14ac:dyDescent="0.2"/>
  <cols>
    <col min="1" max="1" width="2.44140625" customWidth="1"/>
    <col min="2" max="2" width="11.6640625" customWidth="1"/>
    <col min="3" max="3" width="8" customWidth="1"/>
    <col min="4" max="20" width="5.6640625" customWidth="1"/>
    <col min="21" max="21" width="2.44140625" customWidth="1"/>
    <col min="22" max="23" width="5" customWidth="1"/>
    <col min="24" max="24" width="5.88671875" customWidth="1"/>
    <col min="25" max="26" width="5" customWidth="1"/>
    <col min="27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8" thickBot="1" x14ac:dyDescent="0.3">
      <c r="B3" s="93" t="str">
        <f>性ﾍﾙ!B3</f>
        <v>令和8年　</v>
      </c>
      <c r="C3" s="510" t="s">
        <v>310</v>
      </c>
    </row>
    <row r="4" spans="2:38" ht="63.75" customHeight="1" thickBot="1" x14ac:dyDescent="0.25">
      <c r="B4" s="511" t="s">
        <v>260</v>
      </c>
      <c r="C4" s="512" t="s">
        <v>65</v>
      </c>
      <c r="D4" s="513" t="s">
        <v>261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4" x14ac:dyDescent="0.2">
      <c r="B5" s="516" t="s">
        <v>82</v>
      </c>
      <c r="C5" s="517">
        <f t="shared" ref="C5:C16" si="0">SUM(D5:S5)</f>
        <v>2</v>
      </c>
      <c r="D5" s="518">
        <f>SUM(D40,D75)</f>
        <v>0</v>
      </c>
      <c r="E5" s="518">
        <f t="shared" ref="E5:S5" si="1">SUM(E40,E75)</f>
        <v>0</v>
      </c>
      <c r="F5" s="518">
        <f t="shared" si="1"/>
        <v>0</v>
      </c>
      <c r="G5" s="518">
        <f t="shared" si="1"/>
        <v>0</v>
      </c>
      <c r="H5" s="518">
        <f t="shared" si="1"/>
        <v>0</v>
      </c>
      <c r="I5" s="518">
        <f t="shared" si="1"/>
        <v>1</v>
      </c>
      <c r="J5" s="518">
        <f t="shared" si="1"/>
        <v>0</v>
      </c>
      <c r="K5" s="518">
        <f t="shared" si="1"/>
        <v>0</v>
      </c>
      <c r="L5" s="518">
        <f t="shared" si="1"/>
        <v>1</v>
      </c>
      <c r="M5" s="518">
        <f t="shared" si="1"/>
        <v>0</v>
      </c>
      <c r="N5" s="518">
        <f t="shared" si="1"/>
        <v>0</v>
      </c>
      <c r="O5" s="518">
        <f t="shared" si="1"/>
        <v>0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'保健所別（令和8年）'!$D$32</f>
        <v>2</v>
      </c>
      <c r="W5">
        <f>C5-V5</f>
        <v>0</v>
      </c>
      <c r="Z5" s="516" t="s">
        <v>82</v>
      </c>
      <c r="AA5" s="517">
        <f t="shared" ref="AA5:AA16" si="2">SUM(AB5:AL5)</f>
        <v>2</v>
      </c>
      <c r="AB5" s="518">
        <f>SUM(D5:F5)</f>
        <v>0</v>
      </c>
      <c r="AC5" s="518">
        <f t="shared" ref="AC5:AH16" si="3">G5</f>
        <v>0</v>
      </c>
      <c r="AD5" s="518">
        <f t="shared" si="3"/>
        <v>0</v>
      </c>
      <c r="AE5" s="518">
        <f t="shared" si="3"/>
        <v>1</v>
      </c>
      <c r="AF5" s="518">
        <f t="shared" si="3"/>
        <v>0</v>
      </c>
      <c r="AG5" s="518">
        <f t="shared" si="3"/>
        <v>0</v>
      </c>
      <c r="AH5" s="518">
        <f t="shared" si="3"/>
        <v>1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4" x14ac:dyDescent="0.2">
      <c r="B6" s="520" t="s">
        <v>83</v>
      </c>
      <c r="C6" s="521">
        <f t="shared" si="0"/>
        <v>1</v>
      </c>
      <c r="D6" s="451">
        <f t="shared" ref="D6:S6" si="4">SUM(D41,D76)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1</v>
      </c>
      <c r="I6" s="451">
        <f t="shared" si="4"/>
        <v>0</v>
      </c>
      <c r="J6" s="522">
        <f t="shared" si="4"/>
        <v>0</v>
      </c>
      <c r="K6" s="522">
        <f t="shared" si="4"/>
        <v>0</v>
      </c>
      <c r="L6" s="451">
        <f t="shared" si="4"/>
        <v>0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0</v>
      </c>
      <c r="R6" s="451">
        <f t="shared" si="4"/>
        <v>0</v>
      </c>
      <c r="S6" s="95">
        <f t="shared" si="4"/>
        <v>0</v>
      </c>
      <c r="V6">
        <f>'保健所別（令和8年）'!$E$32</f>
        <v>1</v>
      </c>
      <c r="W6">
        <f t="shared" ref="W6:W17" si="5">C6-V6</f>
        <v>0</v>
      </c>
      <c r="Z6" s="520" t="s">
        <v>83</v>
      </c>
      <c r="AA6" s="521">
        <f t="shared" si="2"/>
        <v>1</v>
      </c>
      <c r="AB6" s="451">
        <f t="shared" ref="AB6:AB16" si="6">SUM(D6:F6)</f>
        <v>0</v>
      </c>
      <c r="AC6" s="451">
        <f t="shared" si="3"/>
        <v>0</v>
      </c>
      <c r="AD6" s="451">
        <f t="shared" si="3"/>
        <v>1</v>
      </c>
      <c r="AE6" s="451">
        <f t="shared" si="3"/>
        <v>0</v>
      </c>
      <c r="AF6" s="451">
        <f t="shared" si="3"/>
        <v>0</v>
      </c>
      <c r="AG6" s="522">
        <f t="shared" si="3"/>
        <v>0</v>
      </c>
      <c r="AH6" s="522">
        <f t="shared" si="3"/>
        <v>0</v>
      </c>
      <c r="AI6" s="451">
        <f t="shared" ref="AI6:AI16" si="7">SUM(M6:N6)</f>
        <v>0</v>
      </c>
      <c r="AJ6" s="451">
        <f t="shared" ref="AJ6:AJ16" si="8">SUM(O6:P6)</f>
        <v>0</v>
      </c>
      <c r="AK6" s="451">
        <f t="shared" ref="AK6:AK16" si="9">SUM(Q6:R6)</f>
        <v>0</v>
      </c>
      <c r="AL6" s="643">
        <f t="shared" ref="AL6:AL16" si="10">S6</f>
        <v>0</v>
      </c>
    </row>
    <row r="7" spans="2:38" ht="14.4" x14ac:dyDescent="0.2">
      <c r="B7" s="523" t="s">
        <v>84</v>
      </c>
      <c r="C7" s="524">
        <f t="shared" si="0"/>
        <v>3</v>
      </c>
      <c r="D7" s="525">
        <f t="shared" ref="D7:S7" si="11">SUM(D42,D77)</f>
        <v>0</v>
      </c>
      <c r="E7" s="525">
        <f t="shared" si="11"/>
        <v>0</v>
      </c>
      <c r="F7" s="525">
        <f t="shared" si="11"/>
        <v>0</v>
      </c>
      <c r="G7" s="525">
        <f t="shared" si="11"/>
        <v>0</v>
      </c>
      <c r="H7" s="525">
        <f t="shared" si="11"/>
        <v>0</v>
      </c>
      <c r="I7" s="525">
        <f t="shared" si="11"/>
        <v>1</v>
      </c>
      <c r="J7" s="525">
        <f t="shared" si="11"/>
        <v>0</v>
      </c>
      <c r="K7" s="525">
        <f t="shared" si="11"/>
        <v>0</v>
      </c>
      <c r="L7" s="525">
        <f t="shared" si="11"/>
        <v>0</v>
      </c>
      <c r="M7" s="525">
        <f t="shared" si="11"/>
        <v>0</v>
      </c>
      <c r="N7" s="525">
        <f t="shared" si="11"/>
        <v>1</v>
      </c>
      <c r="O7" s="525">
        <f t="shared" si="11"/>
        <v>0</v>
      </c>
      <c r="P7" s="525">
        <f t="shared" si="11"/>
        <v>0</v>
      </c>
      <c r="Q7" s="525">
        <f t="shared" si="11"/>
        <v>0</v>
      </c>
      <c r="R7" s="525">
        <f t="shared" si="11"/>
        <v>0</v>
      </c>
      <c r="S7" s="526">
        <f t="shared" si="11"/>
        <v>1</v>
      </c>
      <c r="V7">
        <f>'保健所別（令和8年）'!$F$32</f>
        <v>3</v>
      </c>
      <c r="W7">
        <f t="shared" si="5"/>
        <v>0</v>
      </c>
      <c r="Z7" s="523" t="s">
        <v>84</v>
      </c>
      <c r="AA7" s="524">
        <f t="shared" si="2"/>
        <v>3</v>
      </c>
      <c r="AB7" s="525">
        <f t="shared" si="6"/>
        <v>0</v>
      </c>
      <c r="AC7" s="525">
        <f t="shared" si="3"/>
        <v>0</v>
      </c>
      <c r="AD7" s="525">
        <f t="shared" si="3"/>
        <v>0</v>
      </c>
      <c r="AE7" s="525">
        <f t="shared" si="3"/>
        <v>1</v>
      </c>
      <c r="AF7" s="525">
        <f t="shared" si="3"/>
        <v>0</v>
      </c>
      <c r="AG7" s="525">
        <f t="shared" si="3"/>
        <v>0</v>
      </c>
      <c r="AH7" s="525">
        <f t="shared" si="3"/>
        <v>0</v>
      </c>
      <c r="AI7" s="525">
        <f t="shared" si="7"/>
        <v>1</v>
      </c>
      <c r="AJ7" s="525">
        <f t="shared" si="8"/>
        <v>0</v>
      </c>
      <c r="AK7" s="525">
        <f t="shared" si="9"/>
        <v>0</v>
      </c>
      <c r="AL7" s="644">
        <f t="shared" si="10"/>
        <v>1</v>
      </c>
    </row>
    <row r="8" spans="2:38" ht="14.4" x14ac:dyDescent="0.2">
      <c r="B8" s="527" t="s">
        <v>85</v>
      </c>
      <c r="C8" s="528">
        <f t="shared" si="0"/>
        <v>1</v>
      </c>
      <c r="D8" s="103">
        <f t="shared" ref="D8:S8" si="12">SUM(D43,D78)</f>
        <v>0</v>
      </c>
      <c r="E8" s="103">
        <f t="shared" si="12"/>
        <v>0</v>
      </c>
      <c r="F8" s="103">
        <f t="shared" si="12"/>
        <v>0</v>
      </c>
      <c r="G8" s="103">
        <f t="shared" si="12"/>
        <v>0</v>
      </c>
      <c r="H8" s="103">
        <f t="shared" si="12"/>
        <v>0</v>
      </c>
      <c r="I8" s="103">
        <f t="shared" si="12"/>
        <v>0</v>
      </c>
      <c r="J8" s="103">
        <f t="shared" si="12"/>
        <v>1</v>
      </c>
      <c r="K8" s="103">
        <f t="shared" si="12"/>
        <v>0</v>
      </c>
      <c r="L8" s="103">
        <f t="shared" si="12"/>
        <v>0</v>
      </c>
      <c r="M8" s="103">
        <f t="shared" si="12"/>
        <v>0</v>
      </c>
      <c r="N8" s="103">
        <f t="shared" si="12"/>
        <v>0</v>
      </c>
      <c r="O8" s="103">
        <f t="shared" si="12"/>
        <v>0</v>
      </c>
      <c r="P8" s="103">
        <f t="shared" si="12"/>
        <v>0</v>
      </c>
      <c r="Q8" s="103">
        <f t="shared" si="12"/>
        <v>0</v>
      </c>
      <c r="R8" s="103">
        <f t="shared" si="12"/>
        <v>0</v>
      </c>
      <c r="S8" s="96">
        <f t="shared" si="12"/>
        <v>0</v>
      </c>
      <c r="V8">
        <f>'保健所別（令和8年）'!$G$32</f>
        <v>1</v>
      </c>
      <c r="W8">
        <f t="shared" si="5"/>
        <v>0</v>
      </c>
      <c r="Z8" s="527" t="s">
        <v>85</v>
      </c>
      <c r="AA8" s="528">
        <f t="shared" si="2"/>
        <v>1</v>
      </c>
      <c r="AB8" s="103">
        <f t="shared" si="6"/>
        <v>0</v>
      </c>
      <c r="AC8" s="103">
        <f t="shared" si="3"/>
        <v>0</v>
      </c>
      <c r="AD8" s="103">
        <f t="shared" si="3"/>
        <v>0</v>
      </c>
      <c r="AE8" s="103">
        <f t="shared" si="3"/>
        <v>0</v>
      </c>
      <c r="AF8" s="103">
        <f t="shared" si="3"/>
        <v>1</v>
      </c>
      <c r="AG8" s="103">
        <f t="shared" si="3"/>
        <v>0</v>
      </c>
      <c r="AH8" s="103">
        <f t="shared" si="3"/>
        <v>0</v>
      </c>
      <c r="AI8" s="103">
        <f t="shared" si="7"/>
        <v>0</v>
      </c>
      <c r="AJ8" s="103">
        <f t="shared" si="8"/>
        <v>0</v>
      </c>
      <c r="AK8" s="103">
        <f t="shared" si="9"/>
        <v>0</v>
      </c>
      <c r="AL8" s="645">
        <f t="shared" si="10"/>
        <v>0</v>
      </c>
    </row>
    <row r="9" spans="2:38" ht="14.4" x14ac:dyDescent="0.2">
      <c r="B9" s="520" t="s">
        <v>86</v>
      </c>
      <c r="C9" s="529">
        <f t="shared" si="0"/>
        <v>3</v>
      </c>
      <c r="D9" s="451">
        <f t="shared" ref="D9:S9" si="13">SUM(D44,D79)</f>
        <v>0</v>
      </c>
      <c r="E9" s="451">
        <f t="shared" si="13"/>
        <v>0</v>
      </c>
      <c r="F9" s="451">
        <f t="shared" si="13"/>
        <v>0</v>
      </c>
      <c r="G9" s="451">
        <f t="shared" si="13"/>
        <v>0</v>
      </c>
      <c r="H9" s="451">
        <f t="shared" si="13"/>
        <v>0</v>
      </c>
      <c r="I9" s="451">
        <f t="shared" si="13"/>
        <v>0</v>
      </c>
      <c r="J9" s="522">
        <f t="shared" si="13"/>
        <v>1</v>
      </c>
      <c r="K9" s="522">
        <f t="shared" si="13"/>
        <v>1</v>
      </c>
      <c r="L9" s="451">
        <f t="shared" si="13"/>
        <v>0</v>
      </c>
      <c r="M9" s="451">
        <f t="shared" si="13"/>
        <v>0</v>
      </c>
      <c r="N9" s="451">
        <f t="shared" si="13"/>
        <v>0</v>
      </c>
      <c r="O9" s="451">
        <f t="shared" si="13"/>
        <v>1</v>
      </c>
      <c r="P9" s="451">
        <f t="shared" si="13"/>
        <v>0</v>
      </c>
      <c r="Q9" s="451">
        <f t="shared" si="13"/>
        <v>0</v>
      </c>
      <c r="R9" s="451">
        <f t="shared" si="13"/>
        <v>0</v>
      </c>
      <c r="S9" s="95">
        <f t="shared" si="13"/>
        <v>0</v>
      </c>
      <c r="V9">
        <f>'保健所別（令和8年）'!$H$32</f>
        <v>3</v>
      </c>
      <c r="W9">
        <f t="shared" si="5"/>
        <v>0</v>
      </c>
      <c r="Z9" s="520" t="s">
        <v>86</v>
      </c>
      <c r="AA9" s="529">
        <f t="shared" si="2"/>
        <v>3</v>
      </c>
      <c r="AB9" s="451">
        <f t="shared" si="6"/>
        <v>0</v>
      </c>
      <c r="AC9" s="451">
        <f t="shared" si="3"/>
        <v>0</v>
      </c>
      <c r="AD9" s="451">
        <f t="shared" si="3"/>
        <v>0</v>
      </c>
      <c r="AE9" s="451">
        <f t="shared" si="3"/>
        <v>0</v>
      </c>
      <c r="AF9" s="451">
        <f t="shared" si="3"/>
        <v>1</v>
      </c>
      <c r="AG9" s="522">
        <f t="shared" si="3"/>
        <v>1</v>
      </c>
      <c r="AH9" s="522">
        <f t="shared" si="3"/>
        <v>0</v>
      </c>
      <c r="AI9" s="451">
        <f t="shared" si="7"/>
        <v>0</v>
      </c>
      <c r="AJ9" s="451">
        <f t="shared" si="8"/>
        <v>1</v>
      </c>
      <c r="AK9" s="451">
        <f t="shared" si="9"/>
        <v>0</v>
      </c>
      <c r="AL9" s="643">
        <f t="shared" si="10"/>
        <v>0</v>
      </c>
    </row>
    <row r="10" spans="2:38" ht="14.4" x14ac:dyDescent="0.2">
      <c r="B10" s="527" t="s">
        <v>87</v>
      </c>
      <c r="C10" s="530">
        <f t="shared" si="0"/>
        <v>3</v>
      </c>
      <c r="D10" s="531">
        <f t="shared" ref="D10:S10" si="14">SUM(D45,D80)</f>
        <v>0</v>
      </c>
      <c r="E10" s="531">
        <f t="shared" si="14"/>
        <v>0</v>
      </c>
      <c r="F10" s="531">
        <f t="shared" si="14"/>
        <v>0</v>
      </c>
      <c r="G10" s="531">
        <f t="shared" si="14"/>
        <v>0</v>
      </c>
      <c r="H10" s="531">
        <f t="shared" si="14"/>
        <v>1</v>
      </c>
      <c r="I10" s="531">
        <f t="shared" si="14"/>
        <v>0</v>
      </c>
      <c r="J10" s="531">
        <f t="shared" si="14"/>
        <v>0</v>
      </c>
      <c r="K10" s="531">
        <f t="shared" si="14"/>
        <v>1</v>
      </c>
      <c r="L10" s="531">
        <f t="shared" si="14"/>
        <v>0</v>
      </c>
      <c r="M10" s="531">
        <f t="shared" si="14"/>
        <v>1</v>
      </c>
      <c r="N10" s="531">
        <f t="shared" si="14"/>
        <v>0</v>
      </c>
      <c r="O10" s="103">
        <f t="shared" si="14"/>
        <v>0</v>
      </c>
      <c r="P10" s="531">
        <f t="shared" si="14"/>
        <v>0</v>
      </c>
      <c r="Q10" s="531">
        <f t="shared" si="14"/>
        <v>0</v>
      </c>
      <c r="R10" s="531">
        <f t="shared" si="14"/>
        <v>0</v>
      </c>
      <c r="S10" s="532">
        <f t="shared" si="14"/>
        <v>0</v>
      </c>
      <c r="V10">
        <f>'保健所別（令和8年）'!$I$32</f>
        <v>3</v>
      </c>
      <c r="W10">
        <f t="shared" si="5"/>
        <v>0</v>
      </c>
      <c r="Z10" s="527" t="s">
        <v>87</v>
      </c>
      <c r="AA10" s="530">
        <f t="shared" si="2"/>
        <v>3</v>
      </c>
      <c r="AB10" s="531">
        <f t="shared" si="6"/>
        <v>0</v>
      </c>
      <c r="AC10" s="531">
        <f t="shared" si="3"/>
        <v>0</v>
      </c>
      <c r="AD10" s="531">
        <f t="shared" si="3"/>
        <v>1</v>
      </c>
      <c r="AE10" s="531">
        <f t="shared" si="3"/>
        <v>0</v>
      </c>
      <c r="AF10" s="531">
        <f t="shared" si="3"/>
        <v>0</v>
      </c>
      <c r="AG10" s="531">
        <f t="shared" si="3"/>
        <v>1</v>
      </c>
      <c r="AH10" s="531">
        <f t="shared" si="3"/>
        <v>0</v>
      </c>
      <c r="AI10" s="531">
        <f t="shared" si="7"/>
        <v>1</v>
      </c>
      <c r="AJ10" s="531">
        <f t="shared" si="8"/>
        <v>0</v>
      </c>
      <c r="AK10" s="531">
        <f t="shared" si="9"/>
        <v>0</v>
      </c>
      <c r="AL10" s="645">
        <f t="shared" si="10"/>
        <v>0</v>
      </c>
    </row>
    <row r="11" spans="2:38" ht="14.4" x14ac:dyDescent="0.2">
      <c r="B11" s="520" t="s">
        <v>88</v>
      </c>
      <c r="C11" s="521">
        <f t="shared" si="0"/>
        <v>10</v>
      </c>
      <c r="D11" s="451">
        <f t="shared" ref="D11:S11" si="15">SUM(D46,D81)</f>
        <v>0</v>
      </c>
      <c r="E11" s="451">
        <f t="shared" si="15"/>
        <v>0</v>
      </c>
      <c r="F11" s="451">
        <f t="shared" si="15"/>
        <v>0</v>
      </c>
      <c r="G11" s="451">
        <f t="shared" si="15"/>
        <v>0</v>
      </c>
      <c r="H11" s="451">
        <f t="shared" si="15"/>
        <v>2</v>
      </c>
      <c r="I11" s="639">
        <f>SUM(I46,I81)</f>
        <v>1</v>
      </c>
      <c r="J11" s="639">
        <f>SUM(J46,J81)</f>
        <v>1</v>
      </c>
      <c r="K11" s="451">
        <f t="shared" si="15"/>
        <v>0</v>
      </c>
      <c r="L11" s="451">
        <f t="shared" si="15"/>
        <v>1</v>
      </c>
      <c r="M11" s="451">
        <f t="shared" si="15"/>
        <v>1</v>
      </c>
      <c r="N11" s="451">
        <f t="shared" si="15"/>
        <v>1</v>
      </c>
      <c r="O11" s="451">
        <f t="shared" si="15"/>
        <v>2</v>
      </c>
      <c r="P11" s="451">
        <f t="shared" si="15"/>
        <v>1</v>
      </c>
      <c r="Q11" s="451">
        <f t="shared" si="15"/>
        <v>0</v>
      </c>
      <c r="R11" s="451">
        <f t="shared" si="15"/>
        <v>0</v>
      </c>
      <c r="S11" s="95">
        <f t="shared" si="15"/>
        <v>0</v>
      </c>
      <c r="V11">
        <f>'保健所別（令和8年）'!$J$32</f>
        <v>10</v>
      </c>
      <c r="W11">
        <f t="shared" si="5"/>
        <v>0</v>
      </c>
      <c r="Z11" s="520" t="s">
        <v>88</v>
      </c>
      <c r="AA11" s="521">
        <f t="shared" si="2"/>
        <v>10</v>
      </c>
      <c r="AB11" s="451">
        <f t="shared" si="6"/>
        <v>0</v>
      </c>
      <c r="AC11" s="451">
        <f t="shared" si="3"/>
        <v>0</v>
      </c>
      <c r="AD11" s="451">
        <f t="shared" si="3"/>
        <v>2</v>
      </c>
      <c r="AE11" s="451">
        <f t="shared" si="3"/>
        <v>1</v>
      </c>
      <c r="AF11" s="451">
        <f t="shared" si="3"/>
        <v>1</v>
      </c>
      <c r="AG11" s="451">
        <f t="shared" si="3"/>
        <v>0</v>
      </c>
      <c r="AH11" s="451">
        <f t="shared" si="3"/>
        <v>1</v>
      </c>
      <c r="AI11" s="451">
        <f t="shared" si="7"/>
        <v>2</v>
      </c>
      <c r="AJ11" s="451">
        <f t="shared" si="8"/>
        <v>3</v>
      </c>
      <c r="AK11" s="451">
        <f t="shared" si="9"/>
        <v>0</v>
      </c>
      <c r="AL11" s="643">
        <f t="shared" si="10"/>
        <v>0</v>
      </c>
    </row>
    <row r="12" spans="2:38" ht="14.4" x14ac:dyDescent="0.2">
      <c r="B12" s="527" t="s">
        <v>89</v>
      </c>
      <c r="C12" s="528">
        <f t="shared" si="0"/>
        <v>8</v>
      </c>
      <c r="D12" s="103">
        <f t="shared" ref="D12:S12" si="16">SUM(D47,D82)</f>
        <v>0</v>
      </c>
      <c r="E12" s="103">
        <f t="shared" si="16"/>
        <v>0</v>
      </c>
      <c r="F12" s="103">
        <f t="shared" si="16"/>
        <v>0</v>
      </c>
      <c r="G12" s="103">
        <f t="shared" si="16"/>
        <v>0</v>
      </c>
      <c r="H12" s="103">
        <f t="shared" si="16"/>
        <v>0</v>
      </c>
      <c r="I12" s="640">
        <f>SUM(I47,I82)</f>
        <v>0</v>
      </c>
      <c r="J12" s="451">
        <f>SUM(J47,J82)</f>
        <v>4</v>
      </c>
      <c r="K12" s="103">
        <f t="shared" si="16"/>
        <v>1</v>
      </c>
      <c r="L12" s="103">
        <f t="shared" si="16"/>
        <v>1</v>
      </c>
      <c r="M12" s="103">
        <f t="shared" si="16"/>
        <v>2</v>
      </c>
      <c r="N12" s="103">
        <f t="shared" si="16"/>
        <v>0</v>
      </c>
      <c r="O12" s="103">
        <f t="shared" si="16"/>
        <v>0</v>
      </c>
      <c r="P12" s="103">
        <f t="shared" si="16"/>
        <v>0</v>
      </c>
      <c r="Q12" s="103">
        <f t="shared" si="16"/>
        <v>0</v>
      </c>
      <c r="R12" s="103">
        <f t="shared" si="16"/>
        <v>0</v>
      </c>
      <c r="S12" s="96">
        <f t="shared" si="16"/>
        <v>0</v>
      </c>
      <c r="V12">
        <f>'保健所別（令和8年）'!$K$32</f>
        <v>8</v>
      </c>
      <c r="W12">
        <f t="shared" si="5"/>
        <v>0</v>
      </c>
      <c r="Z12" s="527" t="s">
        <v>89</v>
      </c>
      <c r="AA12" s="528">
        <f t="shared" si="2"/>
        <v>8</v>
      </c>
      <c r="AB12" s="103">
        <f t="shared" si="6"/>
        <v>0</v>
      </c>
      <c r="AC12" s="103">
        <f t="shared" si="3"/>
        <v>0</v>
      </c>
      <c r="AD12" s="103">
        <f t="shared" si="3"/>
        <v>0</v>
      </c>
      <c r="AE12" s="103">
        <f t="shared" si="3"/>
        <v>0</v>
      </c>
      <c r="AF12" s="103">
        <f t="shared" si="3"/>
        <v>4</v>
      </c>
      <c r="AG12" s="103">
        <f t="shared" si="3"/>
        <v>1</v>
      </c>
      <c r="AH12" s="103">
        <f t="shared" si="3"/>
        <v>1</v>
      </c>
      <c r="AI12" s="103">
        <f t="shared" si="7"/>
        <v>2</v>
      </c>
      <c r="AJ12" s="103">
        <f t="shared" si="8"/>
        <v>0</v>
      </c>
      <c r="AK12" s="103">
        <f t="shared" si="9"/>
        <v>0</v>
      </c>
      <c r="AL12" s="645">
        <f t="shared" si="10"/>
        <v>0</v>
      </c>
    </row>
    <row r="13" spans="2:38" ht="14.4" x14ac:dyDescent="0.2">
      <c r="B13" s="520" t="s">
        <v>90</v>
      </c>
      <c r="C13" s="521">
        <f t="shared" si="0"/>
        <v>0</v>
      </c>
      <c r="D13" s="451">
        <f t="shared" ref="D13:S13" si="17">SUM(D48,D83)</f>
        <v>0</v>
      </c>
      <c r="E13" s="451">
        <f t="shared" si="17"/>
        <v>0</v>
      </c>
      <c r="F13" s="451">
        <f t="shared" si="17"/>
        <v>0</v>
      </c>
      <c r="G13" s="522">
        <f t="shared" si="17"/>
        <v>0</v>
      </c>
      <c r="H13" s="522">
        <f t="shared" si="17"/>
        <v>0</v>
      </c>
      <c r="I13" s="522">
        <f t="shared" si="17"/>
        <v>0</v>
      </c>
      <c r="J13" s="451">
        <f t="shared" si="17"/>
        <v>0</v>
      </c>
      <c r="K13" s="451">
        <f t="shared" si="17"/>
        <v>0</v>
      </c>
      <c r="L13" s="451">
        <f t="shared" si="17"/>
        <v>0</v>
      </c>
      <c r="M13" s="451">
        <f t="shared" si="17"/>
        <v>0</v>
      </c>
      <c r="N13" s="451">
        <f t="shared" si="17"/>
        <v>0</v>
      </c>
      <c r="O13" s="533">
        <f t="shared" si="17"/>
        <v>0</v>
      </c>
      <c r="P13" s="451">
        <f t="shared" si="17"/>
        <v>0</v>
      </c>
      <c r="Q13" s="451">
        <f t="shared" si="17"/>
        <v>0</v>
      </c>
      <c r="R13" s="451">
        <f t="shared" si="17"/>
        <v>0</v>
      </c>
      <c r="S13" s="95">
        <f t="shared" si="17"/>
        <v>0</v>
      </c>
      <c r="V13">
        <f>'保健所別（令和8年）'!$L$32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3"/>
        <v>0</v>
      </c>
      <c r="AD13" s="522">
        <f t="shared" si="3"/>
        <v>0</v>
      </c>
      <c r="AE13" s="522">
        <f t="shared" si="3"/>
        <v>0</v>
      </c>
      <c r="AF13" s="522">
        <f t="shared" si="3"/>
        <v>0</v>
      </c>
      <c r="AG13" s="451">
        <f t="shared" si="3"/>
        <v>0</v>
      </c>
      <c r="AH13" s="451">
        <f t="shared" si="3"/>
        <v>0</v>
      </c>
      <c r="AI13" s="451">
        <f t="shared" si="7"/>
        <v>0</v>
      </c>
      <c r="AJ13" s="451">
        <f t="shared" si="8"/>
        <v>0</v>
      </c>
      <c r="AK13" s="451">
        <f t="shared" si="9"/>
        <v>0</v>
      </c>
      <c r="AL13" s="646">
        <f t="shared" si="10"/>
        <v>0</v>
      </c>
    </row>
    <row r="14" spans="2:38" ht="14.4" x14ac:dyDescent="0.2">
      <c r="B14" s="527" t="s">
        <v>91</v>
      </c>
      <c r="C14" s="528">
        <f t="shared" si="0"/>
        <v>0</v>
      </c>
      <c r="D14" s="103">
        <f t="shared" ref="D14:S14" si="18">SUM(D49,D84)</f>
        <v>0</v>
      </c>
      <c r="E14" s="103">
        <f t="shared" si="18"/>
        <v>0</v>
      </c>
      <c r="F14" s="103">
        <f t="shared" si="18"/>
        <v>0</v>
      </c>
      <c r="G14" s="104">
        <f t="shared" si="18"/>
        <v>0</v>
      </c>
      <c r="H14" s="104">
        <f t="shared" si="18"/>
        <v>0</v>
      </c>
      <c r="I14" s="104">
        <f t="shared" si="18"/>
        <v>0</v>
      </c>
      <c r="J14" s="103">
        <f t="shared" si="18"/>
        <v>0</v>
      </c>
      <c r="K14" s="103">
        <f t="shared" si="18"/>
        <v>0</v>
      </c>
      <c r="L14" s="103">
        <f t="shared" si="18"/>
        <v>0</v>
      </c>
      <c r="M14" s="103">
        <f t="shared" si="18"/>
        <v>0</v>
      </c>
      <c r="N14" s="103">
        <f t="shared" si="18"/>
        <v>0</v>
      </c>
      <c r="O14" s="531">
        <f t="shared" si="18"/>
        <v>0</v>
      </c>
      <c r="P14" s="103">
        <f t="shared" si="18"/>
        <v>0</v>
      </c>
      <c r="Q14" s="103">
        <f t="shared" si="18"/>
        <v>0</v>
      </c>
      <c r="R14" s="103">
        <f t="shared" si="18"/>
        <v>0</v>
      </c>
      <c r="S14" s="96">
        <f t="shared" si="18"/>
        <v>0</v>
      </c>
      <c r="V14">
        <f>'保健所別（令和8年）'!$M$32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3">
        <f t="shared" si="3"/>
        <v>0</v>
      </c>
      <c r="AH14" s="103">
        <f t="shared" si="3"/>
        <v>0</v>
      </c>
      <c r="AI14" s="103">
        <f t="shared" si="7"/>
        <v>0</v>
      </c>
      <c r="AJ14" s="103">
        <f t="shared" si="8"/>
        <v>0</v>
      </c>
      <c r="AK14" s="103">
        <f t="shared" si="9"/>
        <v>0</v>
      </c>
      <c r="AL14" s="647">
        <f t="shared" si="10"/>
        <v>0</v>
      </c>
    </row>
    <row r="15" spans="2:38" ht="14.4" x14ac:dyDescent="0.2">
      <c r="B15" s="520" t="s">
        <v>92</v>
      </c>
      <c r="C15" s="521">
        <f t="shared" si="0"/>
        <v>0</v>
      </c>
      <c r="D15" s="451">
        <f t="shared" ref="D15:S15" si="19">SUM(D50,D85)</f>
        <v>0</v>
      </c>
      <c r="E15" s="451">
        <f t="shared" si="19"/>
        <v>0</v>
      </c>
      <c r="F15" s="451">
        <f t="shared" si="19"/>
        <v>0</v>
      </c>
      <c r="G15" s="451">
        <f t="shared" si="19"/>
        <v>0</v>
      </c>
      <c r="H15" s="451">
        <f t="shared" si="19"/>
        <v>0</v>
      </c>
      <c r="I15" s="451">
        <f t="shared" si="19"/>
        <v>0</v>
      </c>
      <c r="J15" s="451">
        <f t="shared" si="19"/>
        <v>0</v>
      </c>
      <c r="K15" s="451">
        <f t="shared" si="19"/>
        <v>0</v>
      </c>
      <c r="L15" s="451">
        <f t="shared" si="19"/>
        <v>0</v>
      </c>
      <c r="M15" s="451">
        <f t="shared" si="19"/>
        <v>0</v>
      </c>
      <c r="N15" s="451">
        <f t="shared" si="19"/>
        <v>0</v>
      </c>
      <c r="O15" s="451">
        <f t="shared" si="19"/>
        <v>0</v>
      </c>
      <c r="P15" s="451">
        <f t="shared" si="19"/>
        <v>0</v>
      </c>
      <c r="Q15" s="451">
        <f t="shared" si="19"/>
        <v>0</v>
      </c>
      <c r="R15" s="451">
        <f t="shared" si="19"/>
        <v>0</v>
      </c>
      <c r="S15" s="95">
        <f t="shared" si="19"/>
        <v>0</v>
      </c>
      <c r="V15">
        <f>'保健所別（令和8年）'!$N$32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3"/>
        <v>0</v>
      </c>
      <c r="AD15" s="451">
        <f t="shared" si="3"/>
        <v>0</v>
      </c>
      <c r="AE15" s="451">
        <f t="shared" si="3"/>
        <v>0</v>
      </c>
      <c r="AF15" s="451">
        <f t="shared" si="3"/>
        <v>0</v>
      </c>
      <c r="AG15" s="451">
        <f t="shared" si="3"/>
        <v>0</v>
      </c>
      <c r="AH15" s="451">
        <f t="shared" si="3"/>
        <v>0</v>
      </c>
      <c r="AI15" s="451">
        <f t="shared" si="7"/>
        <v>0</v>
      </c>
      <c r="AJ15" s="451">
        <f t="shared" si="8"/>
        <v>0</v>
      </c>
      <c r="AK15" s="451">
        <f t="shared" si="9"/>
        <v>0</v>
      </c>
      <c r="AL15" s="643">
        <f t="shared" si="10"/>
        <v>0</v>
      </c>
    </row>
    <row r="16" spans="2:38" ht="15" thickBot="1" x14ac:dyDescent="0.25">
      <c r="B16" s="527" t="s">
        <v>93</v>
      </c>
      <c r="C16" s="528">
        <f t="shared" si="0"/>
        <v>0</v>
      </c>
      <c r="D16" s="103">
        <f t="shared" ref="D16:S16" si="20">SUM(D51,D86)</f>
        <v>0</v>
      </c>
      <c r="E16" s="103">
        <f t="shared" si="20"/>
        <v>0</v>
      </c>
      <c r="F16" s="103">
        <f t="shared" si="20"/>
        <v>0</v>
      </c>
      <c r="G16" s="103">
        <f t="shared" si="20"/>
        <v>0</v>
      </c>
      <c r="H16" s="103">
        <f t="shared" si="20"/>
        <v>0</v>
      </c>
      <c r="I16" s="103">
        <f t="shared" si="20"/>
        <v>0</v>
      </c>
      <c r="J16" s="103">
        <f t="shared" si="20"/>
        <v>0</v>
      </c>
      <c r="K16" s="103">
        <f t="shared" si="20"/>
        <v>0</v>
      </c>
      <c r="L16" s="103">
        <f t="shared" si="20"/>
        <v>0</v>
      </c>
      <c r="M16" s="103">
        <f t="shared" si="20"/>
        <v>0</v>
      </c>
      <c r="N16" s="103">
        <f t="shared" si="20"/>
        <v>0</v>
      </c>
      <c r="O16" s="103">
        <f t="shared" si="20"/>
        <v>0</v>
      </c>
      <c r="P16" s="103">
        <f t="shared" si="20"/>
        <v>0</v>
      </c>
      <c r="Q16" s="103">
        <f t="shared" si="20"/>
        <v>0</v>
      </c>
      <c r="R16" s="103">
        <f t="shared" si="20"/>
        <v>0</v>
      </c>
      <c r="S16" s="96">
        <f t="shared" si="20"/>
        <v>0</v>
      </c>
      <c r="V16">
        <f>'保健所別（令和8年）'!$O$32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3"/>
        <v>0</v>
      </c>
      <c r="AD16" s="103">
        <f t="shared" si="3"/>
        <v>0</v>
      </c>
      <c r="AE16" s="103">
        <f t="shared" si="3"/>
        <v>0</v>
      </c>
      <c r="AF16" s="103">
        <f t="shared" si="3"/>
        <v>0</v>
      </c>
      <c r="AG16" s="103">
        <f t="shared" si="3"/>
        <v>0</v>
      </c>
      <c r="AH16" s="103">
        <f t="shared" si="3"/>
        <v>0</v>
      </c>
      <c r="AI16" s="103">
        <f t="shared" si="7"/>
        <v>0</v>
      </c>
      <c r="AJ16" s="103">
        <f t="shared" si="8"/>
        <v>0</v>
      </c>
      <c r="AK16" s="103">
        <f t="shared" si="9"/>
        <v>0</v>
      </c>
      <c r="AL16" s="645">
        <f t="shared" si="10"/>
        <v>0</v>
      </c>
    </row>
    <row r="17" spans="2:38" ht="15" thickBot="1" x14ac:dyDescent="0.25">
      <c r="B17" s="94" t="s">
        <v>39</v>
      </c>
      <c r="C17" s="534">
        <f t="shared" ref="C17:S17" si="21">SUM(C5:C16)</f>
        <v>31</v>
      </c>
      <c r="D17" s="535">
        <f t="shared" si="21"/>
        <v>0</v>
      </c>
      <c r="E17" s="535">
        <f t="shared" si="21"/>
        <v>0</v>
      </c>
      <c r="F17" s="535">
        <f t="shared" si="21"/>
        <v>0</v>
      </c>
      <c r="G17" s="535">
        <f t="shared" si="21"/>
        <v>0</v>
      </c>
      <c r="H17" s="535">
        <f t="shared" si="21"/>
        <v>4</v>
      </c>
      <c r="I17" s="535">
        <f t="shared" si="21"/>
        <v>3</v>
      </c>
      <c r="J17" s="535">
        <f t="shared" si="21"/>
        <v>7</v>
      </c>
      <c r="K17" s="535">
        <f t="shared" si="21"/>
        <v>3</v>
      </c>
      <c r="L17" s="535">
        <f t="shared" si="21"/>
        <v>3</v>
      </c>
      <c r="M17" s="535">
        <f t="shared" si="21"/>
        <v>4</v>
      </c>
      <c r="N17" s="535">
        <f t="shared" si="21"/>
        <v>2</v>
      </c>
      <c r="O17" s="535">
        <f t="shared" si="21"/>
        <v>3</v>
      </c>
      <c r="P17" s="535">
        <f t="shared" si="21"/>
        <v>1</v>
      </c>
      <c r="Q17" s="535">
        <f t="shared" si="21"/>
        <v>0</v>
      </c>
      <c r="R17" s="535">
        <f t="shared" si="21"/>
        <v>0</v>
      </c>
      <c r="S17" s="536">
        <f t="shared" si="21"/>
        <v>1</v>
      </c>
      <c r="V17">
        <f>'保健所別（令和8年）'!$O$32</f>
        <v>0</v>
      </c>
      <c r="W17">
        <f t="shared" si="5"/>
        <v>31</v>
      </c>
      <c r="Z17" s="94" t="s">
        <v>39</v>
      </c>
      <c r="AA17" s="534">
        <f t="shared" ref="AA17:AL17" si="22">SUM(AA5:AA16)</f>
        <v>31</v>
      </c>
      <c r="AB17" s="535">
        <f t="shared" si="22"/>
        <v>0</v>
      </c>
      <c r="AC17" s="535">
        <f t="shared" si="22"/>
        <v>0</v>
      </c>
      <c r="AD17" s="535">
        <f t="shared" si="22"/>
        <v>4</v>
      </c>
      <c r="AE17" s="535">
        <f t="shared" si="22"/>
        <v>3</v>
      </c>
      <c r="AF17" s="535">
        <f t="shared" si="22"/>
        <v>7</v>
      </c>
      <c r="AG17" s="535">
        <f t="shared" si="22"/>
        <v>3</v>
      </c>
      <c r="AH17" s="535">
        <f t="shared" si="22"/>
        <v>3</v>
      </c>
      <c r="AI17" s="535">
        <f t="shared" si="22"/>
        <v>6</v>
      </c>
      <c r="AJ17" s="535">
        <f t="shared" si="22"/>
        <v>4</v>
      </c>
      <c r="AK17" s="535">
        <f t="shared" si="22"/>
        <v>0</v>
      </c>
      <c r="AL17" s="648">
        <f t="shared" si="22"/>
        <v>1</v>
      </c>
    </row>
    <row r="18" spans="2:38" ht="13.8" thickBot="1" x14ac:dyDescent="0.25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0.12903225806451613</v>
      </c>
      <c r="I18" s="582">
        <f>I17/C17</f>
        <v>9.6774193548387094E-2</v>
      </c>
      <c r="J18" s="582">
        <f>J17/C17</f>
        <v>0.22580645161290322</v>
      </c>
      <c r="K18" s="582">
        <f>K17/C17</f>
        <v>9.6774193548387094E-2</v>
      </c>
      <c r="L18" s="582">
        <f>L17/C17</f>
        <v>9.6774193548387094E-2</v>
      </c>
      <c r="M18" s="582">
        <f>M17/C17</f>
        <v>0.12903225806451613</v>
      </c>
      <c r="N18" s="582">
        <f>N17/C17</f>
        <v>6.4516129032258063E-2</v>
      </c>
      <c r="O18" s="582">
        <f>O17/C17</f>
        <v>9.6774193548387094E-2</v>
      </c>
      <c r="P18" s="582">
        <f>P17/C17</f>
        <v>3.2258064516129031E-2</v>
      </c>
      <c r="Q18" s="582">
        <f>Q17/C17</f>
        <v>0</v>
      </c>
      <c r="R18" s="582">
        <f>R17/C17</f>
        <v>0</v>
      </c>
      <c r="S18" s="583">
        <f>S17/C17</f>
        <v>3.2258064516129031E-2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0.12903225806451613</v>
      </c>
      <c r="AE18" s="582">
        <f>AE17/AA17</f>
        <v>9.6774193548387094E-2</v>
      </c>
      <c r="AF18" s="582">
        <f>AF17/AA17</f>
        <v>0.22580645161290322</v>
      </c>
      <c r="AG18" s="582">
        <f>AG17/AA17</f>
        <v>9.6774193548387094E-2</v>
      </c>
      <c r="AH18" s="582">
        <f>AH17/AA17</f>
        <v>9.6774193548387094E-2</v>
      </c>
      <c r="AI18" s="582">
        <f>AI17/AA17</f>
        <v>0.19354838709677419</v>
      </c>
      <c r="AJ18" s="582">
        <f>AJ17/AA17</f>
        <v>0.12903225806451613</v>
      </c>
      <c r="AK18" s="582">
        <f>AK17/AA17</f>
        <v>0</v>
      </c>
      <c r="AL18" s="650">
        <f>AL17/AA17</f>
        <v>3.2258064516129031E-2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2" x14ac:dyDescent="0.25">
      <c r="B20" s="93" t="str">
        <f>B3</f>
        <v>令和8年　</v>
      </c>
      <c r="C20" s="510" t="s">
        <v>311</v>
      </c>
    </row>
    <row r="21" spans="2:38" ht="63.75" customHeight="1" x14ac:dyDescent="0.2">
      <c r="B21" s="880" t="s">
        <v>204</v>
      </c>
      <c r="C21" s="881" t="s">
        <v>67</v>
      </c>
      <c r="D21" s="872" t="s">
        <v>261</v>
      </c>
      <c r="E21" s="872" t="s">
        <v>80</v>
      </c>
      <c r="F21" s="872" t="s">
        <v>81</v>
      </c>
      <c r="G21" s="872" t="s">
        <v>68</v>
      </c>
      <c r="H21" s="872" t="s">
        <v>69</v>
      </c>
      <c r="I21" s="872" t="s">
        <v>70</v>
      </c>
      <c r="J21" s="872" t="s">
        <v>71</v>
      </c>
      <c r="K21" s="872" t="s">
        <v>72</v>
      </c>
      <c r="L21" s="872" t="s">
        <v>73</v>
      </c>
      <c r="M21" s="872" t="s">
        <v>74</v>
      </c>
      <c r="N21" s="872" t="s">
        <v>75</v>
      </c>
      <c r="O21" s="873" t="s">
        <v>76</v>
      </c>
      <c r="P21" s="873" t="s">
        <v>77</v>
      </c>
      <c r="Q21" s="873" t="s">
        <v>78</v>
      </c>
      <c r="R21" s="873" t="s">
        <v>79</v>
      </c>
      <c r="S21" s="873" t="s">
        <v>262</v>
      </c>
    </row>
    <row r="22" spans="2:38" ht="14.4" x14ac:dyDescent="0.2">
      <c r="B22" s="882" t="s">
        <v>82</v>
      </c>
      <c r="C22" s="764">
        <f>[2]尖圭コ!C75</f>
        <v>0.17</v>
      </c>
      <c r="D22" s="764">
        <f>[2]尖圭コ!D75</f>
        <v>0</v>
      </c>
      <c r="E22" s="764">
        <f>[2]尖圭コ!E75</f>
        <v>0</v>
      </c>
      <c r="F22" s="764">
        <f>[2]尖圭コ!F75</f>
        <v>0</v>
      </c>
      <c r="G22" s="764">
        <f>[2]尖圭コ!G75</f>
        <v>0</v>
      </c>
      <c r="H22" s="764">
        <f>[2]尖圭コ!H75</f>
        <v>0</v>
      </c>
      <c r="I22" s="764">
        <f>[2]尖圭コ!I75</f>
        <v>0.08</v>
      </c>
      <c r="J22" s="764">
        <f>[2]尖圭コ!J75</f>
        <v>0</v>
      </c>
      <c r="K22" s="764">
        <f>[2]尖圭コ!K75</f>
        <v>0</v>
      </c>
      <c r="L22" s="764">
        <f>[2]尖圭コ!L75</f>
        <v>0.08</v>
      </c>
      <c r="M22" s="764">
        <f>[2]尖圭コ!M75</f>
        <v>0</v>
      </c>
      <c r="N22" s="764">
        <f>[2]尖圭コ!N75</f>
        <v>0</v>
      </c>
      <c r="O22" s="764">
        <f>[2]尖圭コ!O75</f>
        <v>0</v>
      </c>
      <c r="P22" s="764">
        <f>[2]尖圭コ!P75</f>
        <v>0</v>
      </c>
      <c r="Q22" s="764">
        <f>[2]尖圭コ!Q75</f>
        <v>0</v>
      </c>
      <c r="R22" s="764">
        <f>[2]尖圭コ!R75</f>
        <v>0</v>
      </c>
      <c r="S22" s="764">
        <f>[2]尖圭コ!S75</f>
        <v>0</v>
      </c>
    </row>
    <row r="23" spans="2:38" ht="14.4" x14ac:dyDescent="0.2">
      <c r="B23" s="882" t="s">
        <v>83</v>
      </c>
      <c r="C23" s="764">
        <f>[2]尖圭コ!C76</f>
        <v>0.08</v>
      </c>
      <c r="D23" s="764">
        <f>[2]尖圭コ!D76</f>
        <v>0</v>
      </c>
      <c r="E23" s="764">
        <f>[2]尖圭コ!E76</f>
        <v>0</v>
      </c>
      <c r="F23" s="764">
        <f>[2]尖圭コ!F76</f>
        <v>0</v>
      </c>
      <c r="G23" s="764">
        <f>[2]尖圭コ!G76</f>
        <v>0</v>
      </c>
      <c r="H23" s="764">
        <f>[2]尖圭コ!H76</f>
        <v>0.08</v>
      </c>
      <c r="I23" s="764">
        <f>[2]尖圭コ!I76</f>
        <v>0</v>
      </c>
      <c r="J23" s="764">
        <f>[2]尖圭コ!J76</f>
        <v>0</v>
      </c>
      <c r="K23" s="764">
        <f>[2]尖圭コ!K76</f>
        <v>0</v>
      </c>
      <c r="L23" s="764">
        <f>[2]尖圭コ!L76</f>
        <v>0</v>
      </c>
      <c r="M23" s="764">
        <f>[2]尖圭コ!M76</f>
        <v>0</v>
      </c>
      <c r="N23" s="764">
        <f>[2]尖圭コ!N76</f>
        <v>0</v>
      </c>
      <c r="O23" s="764">
        <f>[2]尖圭コ!O76</f>
        <v>0</v>
      </c>
      <c r="P23" s="764">
        <f>[2]尖圭コ!P76</f>
        <v>0</v>
      </c>
      <c r="Q23" s="764">
        <f>[2]尖圭コ!Q76</f>
        <v>0</v>
      </c>
      <c r="R23" s="764">
        <f>[2]尖圭コ!R76</f>
        <v>0</v>
      </c>
      <c r="S23" s="764">
        <f>[2]尖圭コ!S76</f>
        <v>0</v>
      </c>
    </row>
    <row r="24" spans="2:38" ht="14.4" x14ac:dyDescent="0.2">
      <c r="B24" s="882" t="s">
        <v>84</v>
      </c>
      <c r="C24" s="764">
        <f>[2]尖圭コ!C77</f>
        <v>0.25</v>
      </c>
      <c r="D24" s="764">
        <f>[2]尖圭コ!D77</f>
        <v>0</v>
      </c>
      <c r="E24" s="764">
        <f>[2]尖圭コ!E77</f>
        <v>0</v>
      </c>
      <c r="F24" s="764">
        <f>[2]尖圭コ!F77</f>
        <v>0</v>
      </c>
      <c r="G24" s="764">
        <f>[2]尖圭コ!G77</f>
        <v>0</v>
      </c>
      <c r="H24" s="764">
        <f>[2]尖圭コ!H77</f>
        <v>0</v>
      </c>
      <c r="I24" s="764">
        <f>[2]尖圭コ!I77</f>
        <v>0.08</v>
      </c>
      <c r="J24" s="764">
        <f>[2]尖圭コ!J77</f>
        <v>0</v>
      </c>
      <c r="K24" s="764">
        <f>[2]尖圭コ!K77</f>
        <v>0</v>
      </c>
      <c r="L24" s="764">
        <f>[2]尖圭コ!L77</f>
        <v>0</v>
      </c>
      <c r="M24" s="764">
        <f>[2]尖圭コ!M77</f>
        <v>0</v>
      </c>
      <c r="N24" s="764">
        <f>[2]尖圭コ!N77</f>
        <v>0.08</v>
      </c>
      <c r="O24" s="764">
        <f>[2]尖圭コ!O77</f>
        <v>0</v>
      </c>
      <c r="P24" s="764">
        <f>[2]尖圭コ!P77</f>
        <v>0</v>
      </c>
      <c r="Q24" s="764">
        <f>[2]尖圭コ!Q77</f>
        <v>0</v>
      </c>
      <c r="R24" s="764">
        <f>[2]尖圭コ!R77</f>
        <v>0</v>
      </c>
      <c r="S24" s="764">
        <f>[2]尖圭コ!S77</f>
        <v>0.08</v>
      </c>
    </row>
    <row r="25" spans="2:38" ht="14.4" x14ac:dyDescent="0.2">
      <c r="B25" s="882" t="s">
        <v>85</v>
      </c>
      <c r="C25" s="764">
        <f>[2]尖圭コ!C78</f>
        <v>0.08</v>
      </c>
      <c r="D25" s="764">
        <f>[2]尖圭コ!D78</f>
        <v>0</v>
      </c>
      <c r="E25" s="764">
        <f>[2]尖圭コ!E78</f>
        <v>0</v>
      </c>
      <c r="F25" s="764">
        <f>[2]尖圭コ!F78</f>
        <v>0</v>
      </c>
      <c r="G25" s="764">
        <f>[2]尖圭コ!G78</f>
        <v>0</v>
      </c>
      <c r="H25" s="764">
        <f>[2]尖圭コ!H78</f>
        <v>0</v>
      </c>
      <c r="I25" s="764">
        <f>[2]尖圭コ!I78</f>
        <v>0</v>
      </c>
      <c r="J25" s="764">
        <f>[2]尖圭コ!J78</f>
        <v>0.08</v>
      </c>
      <c r="K25" s="764">
        <f>[2]尖圭コ!K78</f>
        <v>0</v>
      </c>
      <c r="L25" s="764">
        <f>[2]尖圭コ!L78</f>
        <v>0</v>
      </c>
      <c r="M25" s="764">
        <f>[2]尖圭コ!M78</f>
        <v>0</v>
      </c>
      <c r="N25" s="764">
        <f>[2]尖圭コ!N78</f>
        <v>0</v>
      </c>
      <c r="O25" s="764">
        <f>[2]尖圭コ!O78</f>
        <v>0</v>
      </c>
      <c r="P25" s="764">
        <f>[2]尖圭コ!P78</f>
        <v>0</v>
      </c>
      <c r="Q25" s="764">
        <f>[2]尖圭コ!Q78</f>
        <v>0</v>
      </c>
      <c r="R25" s="764">
        <f>[2]尖圭コ!R78</f>
        <v>0</v>
      </c>
      <c r="S25" s="764">
        <f>[2]尖圭コ!S78</f>
        <v>0</v>
      </c>
    </row>
    <row r="26" spans="2:38" ht="14.4" x14ac:dyDescent="0.2">
      <c r="B26" s="882" t="s">
        <v>86</v>
      </c>
      <c r="C26" s="764">
        <f>[2]尖圭コ!C79</f>
        <v>0.25</v>
      </c>
      <c r="D26" s="764">
        <f>[2]尖圭コ!D79</f>
        <v>0</v>
      </c>
      <c r="E26" s="764">
        <f>[2]尖圭コ!E79</f>
        <v>0</v>
      </c>
      <c r="F26" s="764">
        <f>[2]尖圭コ!F79</f>
        <v>0</v>
      </c>
      <c r="G26" s="764">
        <f>[2]尖圭コ!G79</f>
        <v>0</v>
      </c>
      <c r="H26" s="764">
        <f>[2]尖圭コ!H79</f>
        <v>0</v>
      </c>
      <c r="I26" s="764">
        <f>[2]尖圭コ!I79</f>
        <v>0</v>
      </c>
      <c r="J26" s="764">
        <f>[2]尖圭コ!J79</f>
        <v>0.08</v>
      </c>
      <c r="K26" s="764">
        <f>[2]尖圭コ!K79</f>
        <v>0.08</v>
      </c>
      <c r="L26" s="764">
        <f>[2]尖圭コ!L79</f>
        <v>0</v>
      </c>
      <c r="M26" s="764">
        <f>[2]尖圭コ!M79</f>
        <v>0</v>
      </c>
      <c r="N26" s="764">
        <f>[2]尖圭コ!N79</f>
        <v>0</v>
      </c>
      <c r="O26" s="764">
        <f>[2]尖圭コ!O79</f>
        <v>0.08</v>
      </c>
      <c r="P26" s="764">
        <f>[2]尖圭コ!P79</f>
        <v>0</v>
      </c>
      <c r="Q26" s="764">
        <f>[2]尖圭コ!Q79</f>
        <v>0</v>
      </c>
      <c r="R26" s="764">
        <f>[2]尖圭コ!R79</f>
        <v>0</v>
      </c>
      <c r="S26" s="764">
        <f>[2]尖圭コ!S79</f>
        <v>0</v>
      </c>
    </row>
    <row r="27" spans="2:38" ht="14.4" x14ac:dyDescent="0.2">
      <c r="B27" s="882" t="s">
        <v>87</v>
      </c>
      <c r="C27" s="764">
        <f>[2]尖圭コ!C80</f>
        <v>0.25</v>
      </c>
      <c r="D27" s="764">
        <f>[2]尖圭コ!D80</f>
        <v>0</v>
      </c>
      <c r="E27" s="764">
        <f>[2]尖圭コ!E80</f>
        <v>0</v>
      </c>
      <c r="F27" s="764">
        <f>[2]尖圭コ!F80</f>
        <v>0</v>
      </c>
      <c r="G27" s="764">
        <f>[2]尖圭コ!G80</f>
        <v>0</v>
      </c>
      <c r="H27" s="764">
        <f>[2]尖圭コ!H80</f>
        <v>0.08</v>
      </c>
      <c r="I27" s="764">
        <f>[2]尖圭コ!I80</f>
        <v>0</v>
      </c>
      <c r="J27" s="764">
        <f>[2]尖圭コ!J80</f>
        <v>0</v>
      </c>
      <c r="K27" s="764">
        <f>[2]尖圭コ!K80</f>
        <v>0.08</v>
      </c>
      <c r="L27" s="764">
        <f>[2]尖圭コ!L80</f>
        <v>0</v>
      </c>
      <c r="M27" s="764">
        <f>[2]尖圭コ!M80</f>
        <v>0.08</v>
      </c>
      <c r="N27" s="764">
        <f>[2]尖圭コ!N80</f>
        <v>0</v>
      </c>
      <c r="O27" s="764">
        <f>[2]尖圭コ!O80</f>
        <v>0</v>
      </c>
      <c r="P27" s="764">
        <f>[2]尖圭コ!P80</f>
        <v>0</v>
      </c>
      <c r="Q27" s="764">
        <f>[2]尖圭コ!Q80</f>
        <v>0</v>
      </c>
      <c r="R27" s="764">
        <f>[2]尖圭コ!R80</f>
        <v>0</v>
      </c>
      <c r="S27" s="764">
        <f>[2]尖圭コ!S80</f>
        <v>0</v>
      </c>
    </row>
    <row r="28" spans="2:38" ht="14.4" x14ac:dyDescent="0.2">
      <c r="B28" s="882" t="s">
        <v>88</v>
      </c>
      <c r="C28" s="764">
        <f>[2]尖圭コ!C81</f>
        <v>0.83</v>
      </c>
      <c r="D28" s="764">
        <f>[2]尖圭コ!D81</f>
        <v>0</v>
      </c>
      <c r="E28" s="764">
        <f>[2]尖圭コ!E81</f>
        <v>0</v>
      </c>
      <c r="F28" s="764">
        <f>[2]尖圭コ!F81</f>
        <v>0</v>
      </c>
      <c r="G28" s="764">
        <f>[2]尖圭コ!G81</f>
        <v>0</v>
      </c>
      <c r="H28" s="764">
        <f>[2]尖圭コ!H81</f>
        <v>0.17</v>
      </c>
      <c r="I28" s="764">
        <f>[2]尖圭コ!I81</f>
        <v>0.08</v>
      </c>
      <c r="J28" s="764">
        <f>[2]尖圭コ!J81</f>
        <v>0.08</v>
      </c>
      <c r="K28" s="764">
        <f>[2]尖圭コ!K81</f>
        <v>0</v>
      </c>
      <c r="L28" s="764">
        <f>[2]尖圭コ!L81</f>
        <v>0.08</v>
      </c>
      <c r="M28" s="764">
        <f>[2]尖圭コ!M81</f>
        <v>0.08</v>
      </c>
      <c r="N28" s="764">
        <f>[2]尖圭コ!N81</f>
        <v>0.08</v>
      </c>
      <c r="O28" s="764">
        <f>[2]尖圭コ!O81</f>
        <v>0.17</v>
      </c>
      <c r="P28" s="764">
        <f>[2]尖圭コ!P81</f>
        <v>0.08</v>
      </c>
      <c r="Q28" s="764">
        <f>[2]尖圭コ!Q81</f>
        <v>0</v>
      </c>
      <c r="R28" s="764">
        <f>[2]尖圭コ!R81</f>
        <v>0</v>
      </c>
      <c r="S28" s="764">
        <f>[2]尖圭コ!S81</f>
        <v>0</v>
      </c>
    </row>
    <row r="29" spans="2:38" ht="14.4" x14ac:dyDescent="0.2">
      <c r="B29" s="882" t="s">
        <v>89</v>
      </c>
      <c r="C29" s="764">
        <f>[2]尖圭コ!C82</f>
        <v>0.67</v>
      </c>
      <c r="D29" s="764">
        <f>[2]尖圭コ!D82</f>
        <v>0</v>
      </c>
      <c r="E29" s="764">
        <f>[2]尖圭コ!E82</f>
        <v>0</v>
      </c>
      <c r="F29" s="764">
        <f>[2]尖圭コ!F82</f>
        <v>0</v>
      </c>
      <c r="G29" s="764">
        <f>[2]尖圭コ!G82</f>
        <v>0</v>
      </c>
      <c r="H29" s="764">
        <f>[2]尖圭コ!H82</f>
        <v>0</v>
      </c>
      <c r="I29" s="764">
        <f>[2]尖圭コ!I82</f>
        <v>0</v>
      </c>
      <c r="J29" s="764">
        <f>[2]尖圭コ!J82</f>
        <v>0.33</v>
      </c>
      <c r="K29" s="764">
        <f>[2]尖圭コ!K82</f>
        <v>0.08</v>
      </c>
      <c r="L29" s="764">
        <f>[2]尖圭コ!L82</f>
        <v>0.08</v>
      </c>
      <c r="M29" s="764">
        <f>[2]尖圭コ!M82</f>
        <v>0.17</v>
      </c>
      <c r="N29" s="764">
        <f>[2]尖圭コ!N82</f>
        <v>0</v>
      </c>
      <c r="O29" s="764">
        <f>[2]尖圭コ!O82</f>
        <v>0</v>
      </c>
      <c r="P29" s="764">
        <f>[2]尖圭コ!P82</f>
        <v>0</v>
      </c>
      <c r="Q29" s="764">
        <f>[2]尖圭コ!Q82</f>
        <v>0</v>
      </c>
      <c r="R29" s="764">
        <f>[2]尖圭コ!R82</f>
        <v>0</v>
      </c>
      <c r="S29" s="764">
        <f>[2]尖圭コ!S82</f>
        <v>0</v>
      </c>
    </row>
    <row r="30" spans="2:38" ht="14.4" x14ac:dyDescent="0.2">
      <c r="B30" s="882" t="s">
        <v>90</v>
      </c>
      <c r="C30" s="764">
        <f>[2]尖圭コ!C83</f>
        <v>0</v>
      </c>
      <c r="D30" s="764">
        <f>[2]尖圭コ!D83</f>
        <v>0</v>
      </c>
      <c r="E30" s="764">
        <f>[2]尖圭コ!E83</f>
        <v>0</v>
      </c>
      <c r="F30" s="764">
        <f>[2]尖圭コ!F83</f>
        <v>0</v>
      </c>
      <c r="G30" s="764">
        <f>[2]尖圭コ!G83</f>
        <v>0</v>
      </c>
      <c r="H30" s="764">
        <f>[2]尖圭コ!H83</f>
        <v>0</v>
      </c>
      <c r="I30" s="764">
        <f>[2]尖圭コ!I83</f>
        <v>0</v>
      </c>
      <c r="J30" s="764">
        <f>[2]尖圭コ!J83</f>
        <v>0</v>
      </c>
      <c r="K30" s="764">
        <f>[2]尖圭コ!K83</f>
        <v>0</v>
      </c>
      <c r="L30" s="764">
        <f>[2]尖圭コ!L83</f>
        <v>0</v>
      </c>
      <c r="M30" s="764">
        <f>[2]尖圭コ!M83</f>
        <v>0</v>
      </c>
      <c r="N30" s="764">
        <f>[2]尖圭コ!N83</f>
        <v>0</v>
      </c>
      <c r="O30" s="764">
        <f>[2]尖圭コ!O83</f>
        <v>0</v>
      </c>
      <c r="P30" s="764">
        <f>[2]尖圭コ!P83</f>
        <v>0</v>
      </c>
      <c r="Q30" s="764">
        <f>[2]尖圭コ!Q83</f>
        <v>0</v>
      </c>
      <c r="R30" s="764">
        <f>[2]尖圭コ!R83</f>
        <v>0</v>
      </c>
      <c r="S30" s="764">
        <f>[2]尖圭コ!S83</f>
        <v>0</v>
      </c>
    </row>
    <row r="31" spans="2:38" ht="14.4" x14ac:dyDescent="0.2">
      <c r="B31" s="882" t="s">
        <v>91</v>
      </c>
      <c r="C31" s="764">
        <f>[2]尖圭コ!C84</f>
        <v>0</v>
      </c>
      <c r="D31" s="764">
        <f>[2]尖圭コ!D84</f>
        <v>0</v>
      </c>
      <c r="E31" s="764">
        <f>[2]尖圭コ!E84</f>
        <v>0</v>
      </c>
      <c r="F31" s="764">
        <f>[2]尖圭コ!F84</f>
        <v>0</v>
      </c>
      <c r="G31" s="764">
        <f>[2]尖圭コ!G84</f>
        <v>0</v>
      </c>
      <c r="H31" s="764">
        <f>[2]尖圭コ!H84</f>
        <v>0</v>
      </c>
      <c r="I31" s="764">
        <f>[2]尖圭コ!I84</f>
        <v>0</v>
      </c>
      <c r="J31" s="764">
        <f>[2]尖圭コ!J84</f>
        <v>0</v>
      </c>
      <c r="K31" s="764">
        <f>[2]尖圭コ!K84</f>
        <v>0</v>
      </c>
      <c r="L31" s="764">
        <f>[2]尖圭コ!L84</f>
        <v>0</v>
      </c>
      <c r="M31" s="764">
        <f>[2]尖圭コ!M84</f>
        <v>0</v>
      </c>
      <c r="N31" s="764">
        <f>[2]尖圭コ!N84</f>
        <v>0</v>
      </c>
      <c r="O31" s="764">
        <f>[2]尖圭コ!O84</f>
        <v>0</v>
      </c>
      <c r="P31" s="764">
        <f>[2]尖圭コ!P84</f>
        <v>0</v>
      </c>
      <c r="Q31" s="764">
        <f>[2]尖圭コ!Q84</f>
        <v>0</v>
      </c>
      <c r="R31" s="764">
        <f>[2]尖圭コ!R84</f>
        <v>0</v>
      </c>
      <c r="S31" s="764">
        <f>[2]尖圭コ!S84</f>
        <v>0</v>
      </c>
    </row>
    <row r="32" spans="2:38" ht="14.4" x14ac:dyDescent="0.2">
      <c r="B32" s="882" t="s">
        <v>92</v>
      </c>
      <c r="C32" s="764">
        <f>[2]尖圭コ!C85</f>
        <v>0</v>
      </c>
      <c r="D32" s="764">
        <f>[2]尖圭コ!D85</f>
        <v>0</v>
      </c>
      <c r="E32" s="764">
        <f>[2]尖圭コ!E85</f>
        <v>0</v>
      </c>
      <c r="F32" s="764">
        <f>[2]尖圭コ!F85</f>
        <v>0</v>
      </c>
      <c r="G32" s="764">
        <f>[2]尖圭コ!G85</f>
        <v>0</v>
      </c>
      <c r="H32" s="764">
        <f>[2]尖圭コ!H85</f>
        <v>0</v>
      </c>
      <c r="I32" s="764">
        <f>[2]尖圭コ!I85</f>
        <v>0</v>
      </c>
      <c r="J32" s="764">
        <f>[2]尖圭コ!J85</f>
        <v>0</v>
      </c>
      <c r="K32" s="764">
        <f>[2]尖圭コ!K85</f>
        <v>0</v>
      </c>
      <c r="L32" s="764">
        <f>[2]尖圭コ!L85</f>
        <v>0</v>
      </c>
      <c r="M32" s="764">
        <f>[2]尖圭コ!M85</f>
        <v>0</v>
      </c>
      <c r="N32" s="764">
        <f>[2]尖圭コ!N85</f>
        <v>0</v>
      </c>
      <c r="O32" s="764">
        <f>[2]尖圭コ!O85</f>
        <v>0</v>
      </c>
      <c r="P32" s="764">
        <f>[2]尖圭コ!P85</f>
        <v>0</v>
      </c>
      <c r="Q32" s="764">
        <f>[2]尖圭コ!Q85</f>
        <v>0</v>
      </c>
      <c r="R32" s="764">
        <f>[2]尖圭コ!R85</f>
        <v>0</v>
      </c>
      <c r="S32" s="764">
        <f>[2]尖圭コ!S85</f>
        <v>0</v>
      </c>
    </row>
    <row r="33" spans="2:23" ht="14.4" x14ac:dyDescent="0.2">
      <c r="B33" s="882" t="s">
        <v>93</v>
      </c>
      <c r="C33" s="764">
        <f>[2]尖圭コ!C86</f>
        <v>0</v>
      </c>
      <c r="D33" s="764">
        <f>[2]尖圭コ!D86</f>
        <v>0</v>
      </c>
      <c r="E33" s="764">
        <f>[2]尖圭コ!E86</f>
        <v>0</v>
      </c>
      <c r="F33" s="764">
        <f>[2]尖圭コ!F86</f>
        <v>0</v>
      </c>
      <c r="G33" s="764">
        <f>[2]尖圭コ!G86</f>
        <v>0</v>
      </c>
      <c r="H33" s="764">
        <f>[2]尖圭コ!H86</f>
        <v>0</v>
      </c>
      <c r="I33" s="764">
        <f>[2]尖圭コ!I86</f>
        <v>0</v>
      </c>
      <c r="J33" s="764">
        <f>[2]尖圭コ!J86</f>
        <v>0</v>
      </c>
      <c r="K33" s="764">
        <f>[2]尖圭コ!K86</f>
        <v>0</v>
      </c>
      <c r="L33" s="764">
        <f>[2]尖圭コ!L86</f>
        <v>0</v>
      </c>
      <c r="M33" s="764">
        <f>[2]尖圭コ!M86</f>
        <v>0</v>
      </c>
      <c r="N33" s="764">
        <f>[2]尖圭コ!N86</f>
        <v>0</v>
      </c>
      <c r="O33" s="764">
        <f>[2]尖圭コ!O86</f>
        <v>0</v>
      </c>
      <c r="P33" s="764">
        <f>[2]尖圭コ!P86</f>
        <v>0</v>
      </c>
      <c r="Q33" s="764">
        <f>[2]尖圭コ!Q86</f>
        <v>0</v>
      </c>
      <c r="R33" s="764">
        <f>[2]尖圭コ!R86</f>
        <v>0</v>
      </c>
      <c r="S33" s="764">
        <f>[2]尖圭コ!S86</f>
        <v>0</v>
      </c>
    </row>
    <row r="34" spans="2:23" ht="14.4" x14ac:dyDescent="0.2">
      <c r="B34" s="882" t="s">
        <v>39</v>
      </c>
      <c r="C34" s="764">
        <f>SUM(C22:C33)</f>
        <v>2.58</v>
      </c>
      <c r="D34" s="764">
        <f>[2]尖圭コ!D87</f>
        <v>0</v>
      </c>
      <c r="E34" s="764">
        <f>[2]尖圭コ!E87</f>
        <v>0</v>
      </c>
      <c r="F34" s="764">
        <f>[2]尖圭コ!F87</f>
        <v>0</v>
      </c>
      <c r="G34" s="764">
        <f>[2]尖圭コ!G87</f>
        <v>0</v>
      </c>
      <c r="H34" s="764">
        <f>[2]尖圭コ!H87</f>
        <v>0.33</v>
      </c>
      <c r="I34" s="764">
        <f>[2]尖圭コ!I87</f>
        <v>0.24</v>
      </c>
      <c r="J34" s="764">
        <f>[2]尖圭コ!J87</f>
        <v>0.57000000000000006</v>
      </c>
      <c r="K34" s="764">
        <f>[2]尖圭コ!K87</f>
        <v>0.24</v>
      </c>
      <c r="L34" s="764">
        <f>[2]尖圭コ!L87</f>
        <v>0.24</v>
      </c>
      <c r="M34" s="764">
        <f>[2]尖圭コ!M87</f>
        <v>0.33</v>
      </c>
      <c r="N34" s="764">
        <f>[2]尖圭コ!N87</f>
        <v>0.16</v>
      </c>
      <c r="O34" s="764">
        <f>[2]尖圭コ!O87</f>
        <v>0.25</v>
      </c>
      <c r="P34" s="764">
        <f>[2]尖圭コ!P87</f>
        <v>0.08</v>
      </c>
      <c r="Q34" s="764">
        <f>[2]尖圭コ!Q87</f>
        <v>0</v>
      </c>
      <c r="R34" s="764">
        <f>[2]尖圭コ!R87</f>
        <v>0</v>
      </c>
      <c r="S34" s="764">
        <f>[2]尖圭コ!S87</f>
        <v>0.08</v>
      </c>
    </row>
    <row r="35" spans="2:23" ht="14.4" x14ac:dyDescent="0.2">
      <c r="B35" s="882" t="s">
        <v>128</v>
      </c>
      <c r="C35" s="895">
        <f>C34/C34</f>
        <v>1</v>
      </c>
      <c r="D35" s="895">
        <f>D34/C34</f>
        <v>0</v>
      </c>
      <c r="E35" s="895">
        <f>E34/C34</f>
        <v>0</v>
      </c>
      <c r="F35" s="895">
        <f>F34/C34</f>
        <v>0</v>
      </c>
      <c r="G35" s="895">
        <f>G34/C34</f>
        <v>0</v>
      </c>
      <c r="H35" s="895">
        <f>H34/C34</f>
        <v>0.12790697674418605</v>
      </c>
      <c r="I35" s="895">
        <f>I34/C34</f>
        <v>9.3023255813953487E-2</v>
      </c>
      <c r="J35" s="895">
        <f>J34/C34</f>
        <v>0.22093023255813957</v>
      </c>
      <c r="K35" s="895">
        <f>K34/C34</f>
        <v>9.3023255813953487E-2</v>
      </c>
      <c r="L35" s="895">
        <f>L34/C34</f>
        <v>9.3023255813953487E-2</v>
      </c>
      <c r="M35" s="895">
        <f>M34/C34</f>
        <v>0.12790697674418605</v>
      </c>
      <c r="N35" s="895">
        <f>N34/C34</f>
        <v>6.2015503875968991E-2</v>
      </c>
      <c r="O35" s="895">
        <f>O34/C34</f>
        <v>9.6899224806201542E-2</v>
      </c>
      <c r="P35" s="895">
        <f>P34/C34</f>
        <v>3.1007751937984496E-2</v>
      </c>
      <c r="Q35" s="895">
        <f>Q34/C34</f>
        <v>0</v>
      </c>
      <c r="R35" s="895">
        <f>R34/C34</f>
        <v>0</v>
      </c>
      <c r="S35" s="895">
        <f>S34/C34</f>
        <v>3.1007751937984496E-2</v>
      </c>
    </row>
    <row r="38" spans="2:23" ht="19.2" x14ac:dyDescent="0.25">
      <c r="B38" s="98" t="str">
        <f>B3</f>
        <v>令和8年　</v>
      </c>
      <c r="C38" s="542" t="s">
        <v>312</v>
      </c>
    </row>
    <row r="39" spans="2:23" ht="39" customHeight="1" x14ac:dyDescent="0.2">
      <c r="B39" s="870" t="s">
        <v>224</v>
      </c>
      <c r="C39" s="881" t="s">
        <v>65</v>
      </c>
      <c r="D39" s="872" t="s">
        <v>261</v>
      </c>
      <c r="E39" s="872" t="s">
        <v>80</v>
      </c>
      <c r="F39" s="872" t="s">
        <v>81</v>
      </c>
      <c r="G39" s="872" t="s">
        <v>68</v>
      </c>
      <c r="H39" s="872" t="s">
        <v>69</v>
      </c>
      <c r="I39" s="872" t="s">
        <v>70</v>
      </c>
      <c r="J39" s="872" t="s">
        <v>71</v>
      </c>
      <c r="K39" s="872" t="s">
        <v>72</v>
      </c>
      <c r="L39" s="872" t="s">
        <v>73</v>
      </c>
      <c r="M39" s="872" t="s">
        <v>74</v>
      </c>
      <c r="N39" s="872" t="s">
        <v>75</v>
      </c>
      <c r="O39" s="873" t="s">
        <v>76</v>
      </c>
      <c r="P39" s="873" t="s">
        <v>77</v>
      </c>
      <c r="Q39" s="873" t="s">
        <v>78</v>
      </c>
      <c r="R39" s="873" t="s">
        <v>79</v>
      </c>
      <c r="S39" s="873" t="s">
        <v>262</v>
      </c>
    </row>
    <row r="40" spans="2:23" ht="14.4" x14ac:dyDescent="0.2">
      <c r="B40" s="874" t="s">
        <v>82</v>
      </c>
      <c r="C40" s="875">
        <f>SUM(D40:S40)</f>
        <v>1</v>
      </c>
      <c r="D40" s="875">
        <f>[2]尖圭コ!D4</f>
        <v>0</v>
      </c>
      <c r="E40" s="875">
        <f>[2]尖圭コ!E4</f>
        <v>0</v>
      </c>
      <c r="F40" s="875">
        <f>[2]尖圭コ!F4</f>
        <v>0</v>
      </c>
      <c r="G40" s="875">
        <f>[2]尖圭コ!G4</f>
        <v>0</v>
      </c>
      <c r="H40" s="875">
        <f>[2]尖圭コ!H4</f>
        <v>0</v>
      </c>
      <c r="I40" s="875">
        <f>[2]尖圭コ!I4</f>
        <v>0</v>
      </c>
      <c r="J40" s="875">
        <f>[2]尖圭コ!J4</f>
        <v>0</v>
      </c>
      <c r="K40" s="875">
        <f>[2]尖圭コ!K4</f>
        <v>0</v>
      </c>
      <c r="L40" s="875">
        <f>[2]尖圭コ!L4</f>
        <v>1</v>
      </c>
      <c r="M40" s="875">
        <f>[2]尖圭コ!M4</f>
        <v>0</v>
      </c>
      <c r="N40" s="875">
        <f>[2]尖圭コ!N4</f>
        <v>0</v>
      </c>
      <c r="O40" s="875">
        <f>[2]尖圭コ!O4</f>
        <v>0</v>
      </c>
      <c r="P40" s="875">
        <f>[2]尖圭コ!P4</f>
        <v>0</v>
      </c>
      <c r="Q40" s="875">
        <f>[2]尖圭コ!Q4</f>
        <v>0</v>
      </c>
      <c r="R40" s="875">
        <f>[2]尖圭コ!R4</f>
        <v>0</v>
      </c>
      <c r="S40" s="875">
        <f>[2]尖圭コ!S4</f>
        <v>0</v>
      </c>
      <c r="V40">
        <f>'保健所別（令和8年）'!$D$132</f>
        <v>1</v>
      </c>
      <c r="W40">
        <f>C40-V40</f>
        <v>0</v>
      </c>
    </row>
    <row r="41" spans="2:23" ht="14.4" x14ac:dyDescent="0.2">
      <c r="B41" s="874" t="s">
        <v>83</v>
      </c>
      <c r="C41" s="875">
        <f t="shared" ref="C41:C51" si="23">SUM(D41:S41)</f>
        <v>0</v>
      </c>
      <c r="D41" s="875">
        <f>[2]尖圭コ!D5</f>
        <v>0</v>
      </c>
      <c r="E41" s="875">
        <f>[2]尖圭コ!E5</f>
        <v>0</v>
      </c>
      <c r="F41" s="875">
        <f>[2]尖圭コ!F5</f>
        <v>0</v>
      </c>
      <c r="G41" s="875">
        <f>[2]尖圭コ!G5</f>
        <v>0</v>
      </c>
      <c r="H41" s="875">
        <f>[2]尖圭コ!H5</f>
        <v>0</v>
      </c>
      <c r="I41" s="875">
        <f>[2]尖圭コ!I5</f>
        <v>0</v>
      </c>
      <c r="J41" s="875">
        <f>[2]尖圭コ!J5</f>
        <v>0</v>
      </c>
      <c r="K41" s="875">
        <f>[2]尖圭コ!K5</f>
        <v>0</v>
      </c>
      <c r="L41" s="875">
        <f>[2]尖圭コ!L5</f>
        <v>0</v>
      </c>
      <c r="M41" s="875">
        <f>[2]尖圭コ!M5</f>
        <v>0</v>
      </c>
      <c r="N41" s="875">
        <f>[2]尖圭コ!N5</f>
        <v>0</v>
      </c>
      <c r="O41" s="875">
        <f>[2]尖圭コ!O5</f>
        <v>0</v>
      </c>
      <c r="P41" s="875">
        <f>[2]尖圭コ!P5</f>
        <v>0</v>
      </c>
      <c r="Q41" s="875">
        <f>[2]尖圭コ!Q5</f>
        <v>0</v>
      </c>
      <c r="R41" s="875">
        <f>[2]尖圭コ!R5</f>
        <v>0</v>
      </c>
      <c r="S41" s="875">
        <f>[2]尖圭コ!S5</f>
        <v>0</v>
      </c>
      <c r="V41">
        <f>'保健所別（令和8年）'!$E$132</f>
        <v>0</v>
      </c>
      <c r="W41">
        <f t="shared" ref="W41:W52" si="24">C41-V41</f>
        <v>0</v>
      </c>
    </row>
    <row r="42" spans="2:23" ht="14.4" x14ac:dyDescent="0.2">
      <c r="B42" s="874" t="s">
        <v>84</v>
      </c>
      <c r="C42" s="875">
        <f t="shared" si="23"/>
        <v>3</v>
      </c>
      <c r="D42" s="875">
        <f>[2]尖圭コ!D6</f>
        <v>0</v>
      </c>
      <c r="E42" s="875">
        <f>[2]尖圭コ!E6</f>
        <v>0</v>
      </c>
      <c r="F42" s="875">
        <f>[2]尖圭コ!F6</f>
        <v>0</v>
      </c>
      <c r="G42" s="875">
        <f>[2]尖圭コ!G6</f>
        <v>0</v>
      </c>
      <c r="H42" s="875">
        <f>[2]尖圭コ!H6</f>
        <v>0</v>
      </c>
      <c r="I42" s="875">
        <f>[2]尖圭コ!I6</f>
        <v>1</v>
      </c>
      <c r="J42" s="875">
        <f>[2]尖圭コ!J6</f>
        <v>0</v>
      </c>
      <c r="K42" s="875">
        <f>[2]尖圭コ!K6</f>
        <v>0</v>
      </c>
      <c r="L42" s="875">
        <f>[2]尖圭コ!L6</f>
        <v>0</v>
      </c>
      <c r="M42" s="875">
        <f>[2]尖圭コ!M6</f>
        <v>0</v>
      </c>
      <c r="N42" s="875">
        <f>[2]尖圭コ!N6</f>
        <v>1</v>
      </c>
      <c r="O42" s="875">
        <f>[2]尖圭コ!O6</f>
        <v>0</v>
      </c>
      <c r="P42" s="875">
        <f>[2]尖圭コ!P6</f>
        <v>0</v>
      </c>
      <c r="Q42" s="875">
        <f>[2]尖圭コ!Q6</f>
        <v>0</v>
      </c>
      <c r="R42" s="875">
        <f>[2]尖圭コ!R6</f>
        <v>0</v>
      </c>
      <c r="S42" s="875">
        <f>[2]尖圭コ!S6</f>
        <v>1</v>
      </c>
      <c r="V42">
        <f>'保健所別（令和8年）'!$F$132</f>
        <v>3</v>
      </c>
      <c r="W42">
        <f t="shared" si="24"/>
        <v>0</v>
      </c>
    </row>
    <row r="43" spans="2:23" ht="14.4" x14ac:dyDescent="0.2">
      <c r="B43" s="874" t="s">
        <v>85</v>
      </c>
      <c r="C43" s="875">
        <f t="shared" si="23"/>
        <v>1</v>
      </c>
      <c r="D43" s="875">
        <f>[2]尖圭コ!D7</f>
        <v>0</v>
      </c>
      <c r="E43" s="875">
        <f>[2]尖圭コ!E7</f>
        <v>0</v>
      </c>
      <c r="F43" s="875">
        <f>[2]尖圭コ!F7</f>
        <v>0</v>
      </c>
      <c r="G43" s="875">
        <f>[2]尖圭コ!G7</f>
        <v>0</v>
      </c>
      <c r="H43" s="875">
        <f>[2]尖圭コ!H7</f>
        <v>0</v>
      </c>
      <c r="I43" s="875">
        <f>[2]尖圭コ!I7</f>
        <v>0</v>
      </c>
      <c r="J43" s="875">
        <f>[2]尖圭コ!J7</f>
        <v>1</v>
      </c>
      <c r="K43" s="875">
        <f>[2]尖圭コ!K7</f>
        <v>0</v>
      </c>
      <c r="L43" s="875">
        <f>[2]尖圭コ!L7</f>
        <v>0</v>
      </c>
      <c r="M43" s="875">
        <f>[2]尖圭コ!M7</f>
        <v>0</v>
      </c>
      <c r="N43" s="875">
        <f>[2]尖圭コ!N7</f>
        <v>0</v>
      </c>
      <c r="O43" s="875">
        <f>[2]尖圭コ!O7</f>
        <v>0</v>
      </c>
      <c r="P43" s="875">
        <f>[2]尖圭コ!P7</f>
        <v>0</v>
      </c>
      <c r="Q43" s="875">
        <f>[2]尖圭コ!Q7</f>
        <v>0</v>
      </c>
      <c r="R43" s="875">
        <f>[2]尖圭コ!R7</f>
        <v>0</v>
      </c>
      <c r="S43" s="875">
        <f>[2]尖圭コ!S7</f>
        <v>0</v>
      </c>
      <c r="V43">
        <f>'保健所別（令和8年）'!$G$132</f>
        <v>1</v>
      </c>
      <c r="W43">
        <f t="shared" si="24"/>
        <v>0</v>
      </c>
    </row>
    <row r="44" spans="2:23" ht="14.4" x14ac:dyDescent="0.2">
      <c r="B44" s="874" t="s">
        <v>86</v>
      </c>
      <c r="C44" s="875">
        <f t="shared" si="23"/>
        <v>1</v>
      </c>
      <c r="D44" s="875">
        <f>[2]尖圭コ!D8</f>
        <v>0</v>
      </c>
      <c r="E44" s="875">
        <f>[2]尖圭コ!E8</f>
        <v>0</v>
      </c>
      <c r="F44" s="875">
        <f>[2]尖圭コ!F8</f>
        <v>0</v>
      </c>
      <c r="G44" s="875">
        <f>[2]尖圭コ!G8</f>
        <v>0</v>
      </c>
      <c r="H44" s="875">
        <f>[2]尖圭コ!H8</f>
        <v>0</v>
      </c>
      <c r="I44" s="875">
        <f>[2]尖圭コ!I8</f>
        <v>0</v>
      </c>
      <c r="J44" s="875">
        <f>[2]尖圭コ!J8</f>
        <v>0</v>
      </c>
      <c r="K44" s="875">
        <f>[2]尖圭コ!K8</f>
        <v>1</v>
      </c>
      <c r="L44" s="875">
        <f>[2]尖圭コ!L8</f>
        <v>0</v>
      </c>
      <c r="M44" s="875">
        <f>[2]尖圭コ!M8</f>
        <v>0</v>
      </c>
      <c r="N44" s="875">
        <f>[2]尖圭コ!N8</f>
        <v>0</v>
      </c>
      <c r="O44" s="875">
        <f>[2]尖圭コ!O8</f>
        <v>0</v>
      </c>
      <c r="P44" s="875">
        <f>[2]尖圭コ!P8</f>
        <v>0</v>
      </c>
      <c r="Q44" s="875">
        <f>[2]尖圭コ!Q8</f>
        <v>0</v>
      </c>
      <c r="R44" s="875">
        <f>[2]尖圭コ!R8</f>
        <v>0</v>
      </c>
      <c r="S44" s="875">
        <f>[2]尖圭コ!S8</f>
        <v>0</v>
      </c>
      <c r="V44">
        <f>'保健所別（令和8年）'!$H$132</f>
        <v>1</v>
      </c>
      <c r="W44">
        <f t="shared" si="24"/>
        <v>0</v>
      </c>
    </row>
    <row r="45" spans="2:23" ht="14.4" x14ac:dyDescent="0.2">
      <c r="B45" s="874" t="s">
        <v>87</v>
      </c>
      <c r="C45" s="875">
        <f t="shared" si="23"/>
        <v>2</v>
      </c>
      <c r="D45" s="875">
        <f>[2]尖圭コ!D9</f>
        <v>0</v>
      </c>
      <c r="E45" s="875">
        <f>[2]尖圭コ!E9</f>
        <v>0</v>
      </c>
      <c r="F45" s="875">
        <f>[2]尖圭コ!F9</f>
        <v>0</v>
      </c>
      <c r="G45" s="875">
        <f>[2]尖圭コ!G9</f>
        <v>0</v>
      </c>
      <c r="H45" s="875">
        <f>[2]尖圭コ!H9</f>
        <v>1</v>
      </c>
      <c r="I45" s="875">
        <f>[2]尖圭コ!I9</f>
        <v>0</v>
      </c>
      <c r="J45" s="875">
        <f>[2]尖圭コ!J9</f>
        <v>0</v>
      </c>
      <c r="K45" s="875">
        <f>[2]尖圭コ!K9</f>
        <v>0</v>
      </c>
      <c r="L45" s="875">
        <f>[2]尖圭コ!L9</f>
        <v>0</v>
      </c>
      <c r="M45" s="875">
        <f>[2]尖圭コ!M9</f>
        <v>1</v>
      </c>
      <c r="N45" s="875">
        <f>[2]尖圭コ!N9</f>
        <v>0</v>
      </c>
      <c r="O45" s="875">
        <f>[2]尖圭コ!O9</f>
        <v>0</v>
      </c>
      <c r="P45" s="875">
        <f>[2]尖圭コ!P9</f>
        <v>0</v>
      </c>
      <c r="Q45" s="875">
        <f>[2]尖圭コ!Q9</f>
        <v>0</v>
      </c>
      <c r="R45" s="875">
        <f>[2]尖圭コ!R9</f>
        <v>0</v>
      </c>
      <c r="S45" s="875">
        <f>[2]尖圭コ!S9</f>
        <v>0</v>
      </c>
      <c r="V45">
        <f>'保健所別（令和8年）'!$I$132</f>
        <v>2</v>
      </c>
      <c r="W45">
        <f t="shared" si="24"/>
        <v>0</v>
      </c>
    </row>
    <row r="46" spans="2:23" ht="14.4" x14ac:dyDescent="0.2">
      <c r="B46" s="874" t="s">
        <v>88</v>
      </c>
      <c r="C46" s="875">
        <f t="shared" si="23"/>
        <v>4</v>
      </c>
      <c r="D46" s="875">
        <f>[2]尖圭コ!D10</f>
        <v>0</v>
      </c>
      <c r="E46" s="875">
        <f>[2]尖圭コ!E10</f>
        <v>0</v>
      </c>
      <c r="F46" s="875">
        <f>[2]尖圭コ!F10</f>
        <v>0</v>
      </c>
      <c r="G46" s="875">
        <f>[2]尖圭コ!G10</f>
        <v>0</v>
      </c>
      <c r="H46" s="875">
        <f>[2]尖圭コ!H10</f>
        <v>0</v>
      </c>
      <c r="I46" s="875">
        <f>[2]尖圭コ!I10</f>
        <v>0</v>
      </c>
      <c r="J46" s="875">
        <f>[2]尖圭コ!J10</f>
        <v>0</v>
      </c>
      <c r="K46" s="875">
        <f>[2]尖圭コ!K10</f>
        <v>0</v>
      </c>
      <c r="L46" s="875">
        <f>[2]尖圭コ!L10</f>
        <v>1</v>
      </c>
      <c r="M46" s="875">
        <f>[2]尖圭コ!M10</f>
        <v>0</v>
      </c>
      <c r="N46" s="875">
        <f>[2]尖圭コ!N10</f>
        <v>0</v>
      </c>
      <c r="O46" s="875">
        <f>[2]尖圭コ!O10</f>
        <v>2</v>
      </c>
      <c r="P46" s="875">
        <f>[2]尖圭コ!P10</f>
        <v>1</v>
      </c>
      <c r="Q46" s="875">
        <f>[2]尖圭コ!Q10</f>
        <v>0</v>
      </c>
      <c r="R46" s="875">
        <f>[2]尖圭コ!R10</f>
        <v>0</v>
      </c>
      <c r="S46" s="875">
        <f>[2]尖圭コ!S10</f>
        <v>0</v>
      </c>
      <c r="V46">
        <f>'保健所別（令和8年）'!$J$132</f>
        <v>4</v>
      </c>
      <c r="W46">
        <f t="shared" si="24"/>
        <v>0</v>
      </c>
    </row>
    <row r="47" spans="2:23" ht="14.4" x14ac:dyDescent="0.2">
      <c r="B47" s="874" t="s">
        <v>89</v>
      </c>
      <c r="C47" s="875">
        <f t="shared" si="23"/>
        <v>5</v>
      </c>
      <c r="D47" s="875">
        <f>[2]尖圭コ!D11</f>
        <v>0</v>
      </c>
      <c r="E47" s="875">
        <f>[2]尖圭コ!E11</f>
        <v>0</v>
      </c>
      <c r="F47" s="875">
        <f>[2]尖圭コ!F11</f>
        <v>0</v>
      </c>
      <c r="G47" s="875">
        <f>[2]尖圭コ!G11</f>
        <v>0</v>
      </c>
      <c r="H47" s="875">
        <f>[2]尖圭コ!H11</f>
        <v>0</v>
      </c>
      <c r="I47" s="875">
        <f>[2]尖圭コ!I11</f>
        <v>0</v>
      </c>
      <c r="J47" s="875">
        <f>[2]尖圭コ!J11</f>
        <v>3</v>
      </c>
      <c r="K47" s="875">
        <f>[2]尖圭コ!K11</f>
        <v>0</v>
      </c>
      <c r="L47" s="875">
        <f>[2]尖圭コ!L11</f>
        <v>1</v>
      </c>
      <c r="M47" s="875">
        <f>[2]尖圭コ!M11</f>
        <v>1</v>
      </c>
      <c r="N47" s="875">
        <f>[2]尖圭コ!N11</f>
        <v>0</v>
      </c>
      <c r="O47" s="875">
        <f>[2]尖圭コ!O11</f>
        <v>0</v>
      </c>
      <c r="P47" s="875">
        <f>[2]尖圭コ!P11</f>
        <v>0</v>
      </c>
      <c r="Q47" s="875">
        <f>[2]尖圭コ!Q11</f>
        <v>0</v>
      </c>
      <c r="R47" s="875">
        <f>[2]尖圭コ!R11</f>
        <v>0</v>
      </c>
      <c r="S47" s="875">
        <f>[2]尖圭コ!S11</f>
        <v>0</v>
      </c>
      <c r="V47">
        <f>'保健所別（令和8年）'!$K$132</f>
        <v>5</v>
      </c>
      <c r="W47">
        <f t="shared" si="24"/>
        <v>0</v>
      </c>
    </row>
    <row r="48" spans="2:23" ht="14.4" x14ac:dyDescent="0.2">
      <c r="B48" s="874" t="s">
        <v>90</v>
      </c>
      <c r="C48" s="875">
        <f t="shared" si="23"/>
        <v>0</v>
      </c>
      <c r="D48" s="875">
        <f>[2]尖圭コ!D12</f>
        <v>0</v>
      </c>
      <c r="E48" s="875">
        <f>[2]尖圭コ!E12</f>
        <v>0</v>
      </c>
      <c r="F48" s="875">
        <f>[2]尖圭コ!F12</f>
        <v>0</v>
      </c>
      <c r="G48" s="875">
        <f>[2]尖圭コ!G12</f>
        <v>0</v>
      </c>
      <c r="H48" s="875">
        <f>[2]尖圭コ!H12</f>
        <v>0</v>
      </c>
      <c r="I48" s="875">
        <f>[2]尖圭コ!I12</f>
        <v>0</v>
      </c>
      <c r="J48" s="875">
        <f>[2]尖圭コ!J12</f>
        <v>0</v>
      </c>
      <c r="K48" s="875">
        <f>[2]尖圭コ!K12</f>
        <v>0</v>
      </c>
      <c r="L48" s="875">
        <f>[2]尖圭コ!L12</f>
        <v>0</v>
      </c>
      <c r="M48" s="875">
        <f>[2]尖圭コ!M12</f>
        <v>0</v>
      </c>
      <c r="N48" s="875">
        <f>[2]尖圭コ!N12</f>
        <v>0</v>
      </c>
      <c r="O48" s="875">
        <f>[2]尖圭コ!O12</f>
        <v>0</v>
      </c>
      <c r="P48" s="875">
        <f>[2]尖圭コ!P12</f>
        <v>0</v>
      </c>
      <c r="Q48" s="875">
        <f>[2]尖圭コ!Q12</f>
        <v>0</v>
      </c>
      <c r="R48" s="875">
        <f>[2]尖圭コ!R12</f>
        <v>0</v>
      </c>
      <c r="S48" s="875">
        <f>[2]尖圭コ!S12</f>
        <v>0</v>
      </c>
      <c r="V48">
        <f>'保健所別（令和8年）'!$L$132</f>
        <v>0</v>
      </c>
      <c r="W48">
        <f t="shared" si="24"/>
        <v>0</v>
      </c>
    </row>
    <row r="49" spans="2:23" ht="14.4" x14ac:dyDescent="0.2">
      <c r="B49" s="874" t="s">
        <v>91</v>
      </c>
      <c r="C49" s="875">
        <f t="shared" si="23"/>
        <v>0</v>
      </c>
      <c r="D49" s="875">
        <f>[2]尖圭コ!D13</f>
        <v>0</v>
      </c>
      <c r="E49" s="875">
        <f>[2]尖圭コ!E13</f>
        <v>0</v>
      </c>
      <c r="F49" s="875">
        <f>[2]尖圭コ!F13</f>
        <v>0</v>
      </c>
      <c r="G49" s="875">
        <f>[2]尖圭コ!G13</f>
        <v>0</v>
      </c>
      <c r="H49" s="875">
        <f>[2]尖圭コ!H13</f>
        <v>0</v>
      </c>
      <c r="I49" s="875">
        <f>[2]尖圭コ!I13</f>
        <v>0</v>
      </c>
      <c r="J49" s="875">
        <f>[2]尖圭コ!J13</f>
        <v>0</v>
      </c>
      <c r="K49" s="875">
        <f>[2]尖圭コ!K13</f>
        <v>0</v>
      </c>
      <c r="L49" s="875">
        <f>[2]尖圭コ!L13</f>
        <v>0</v>
      </c>
      <c r="M49" s="875">
        <f>[2]尖圭コ!M13</f>
        <v>0</v>
      </c>
      <c r="N49" s="875">
        <f>[2]尖圭コ!N13</f>
        <v>0</v>
      </c>
      <c r="O49" s="875">
        <f>[2]尖圭コ!O13</f>
        <v>0</v>
      </c>
      <c r="P49" s="875">
        <f>[2]尖圭コ!P13</f>
        <v>0</v>
      </c>
      <c r="Q49" s="875">
        <f>[2]尖圭コ!Q13</f>
        <v>0</v>
      </c>
      <c r="R49" s="875">
        <f>[2]尖圭コ!R13</f>
        <v>0</v>
      </c>
      <c r="S49" s="875">
        <f>[2]尖圭コ!S13</f>
        <v>0</v>
      </c>
      <c r="T49" s="104"/>
      <c r="V49">
        <f>'保健所別（令和8年）'!$M$132</f>
        <v>0</v>
      </c>
      <c r="W49">
        <f t="shared" si="24"/>
        <v>0</v>
      </c>
    </row>
    <row r="50" spans="2:23" ht="14.4" x14ac:dyDescent="0.2">
      <c r="B50" s="874" t="s">
        <v>92</v>
      </c>
      <c r="C50" s="875">
        <f t="shared" si="23"/>
        <v>0</v>
      </c>
      <c r="D50" s="875">
        <f>[2]尖圭コ!D14</f>
        <v>0</v>
      </c>
      <c r="E50" s="875">
        <f>[2]尖圭コ!E14</f>
        <v>0</v>
      </c>
      <c r="F50" s="875">
        <f>[2]尖圭コ!F14</f>
        <v>0</v>
      </c>
      <c r="G50" s="875">
        <f>[2]尖圭コ!G14</f>
        <v>0</v>
      </c>
      <c r="H50" s="875">
        <f>[2]尖圭コ!H14</f>
        <v>0</v>
      </c>
      <c r="I50" s="875">
        <f>[2]尖圭コ!I14</f>
        <v>0</v>
      </c>
      <c r="J50" s="875">
        <f>[2]尖圭コ!J14</f>
        <v>0</v>
      </c>
      <c r="K50" s="875">
        <f>[2]尖圭コ!K14</f>
        <v>0</v>
      </c>
      <c r="L50" s="875">
        <f>[2]尖圭コ!L14</f>
        <v>0</v>
      </c>
      <c r="M50" s="875">
        <f>[2]尖圭コ!M14</f>
        <v>0</v>
      </c>
      <c r="N50" s="875">
        <f>[2]尖圭コ!N14</f>
        <v>0</v>
      </c>
      <c r="O50" s="875">
        <f>[2]尖圭コ!O14</f>
        <v>0</v>
      </c>
      <c r="P50" s="875">
        <f>[2]尖圭コ!P14</f>
        <v>0</v>
      </c>
      <c r="Q50" s="875">
        <f>[2]尖圭コ!Q14</f>
        <v>0</v>
      </c>
      <c r="R50" s="875">
        <f>[2]尖圭コ!R14</f>
        <v>0</v>
      </c>
      <c r="S50" s="875">
        <f>[2]尖圭コ!S14</f>
        <v>0</v>
      </c>
      <c r="V50">
        <f>'保健所別（令和8年）'!$N$132</f>
        <v>0</v>
      </c>
      <c r="W50">
        <f t="shared" si="24"/>
        <v>0</v>
      </c>
    </row>
    <row r="51" spans="2:23" ht="14.4" x14ac:dyDescent="0.2">
      <c r="B51" s="874" t="s">
        <v>93</v>
      </c>
      <c r="C51" s="875">
        <f t="shared" si="23"/>
        <v>0</v>
      </c>
      <c r="D51" s="875">
        <f>[2]尖圭コ!D15</f>
        <v>0</v>
      </c>
      <c r="E51" s="875">
        <f>[2]尖圭コ!E15</f>
        <v>0</v>
      </c>
      <c r="F51" s="875">
        <f>[2]尖圭コ!F15</f>
        <v>0</v>
      </c>
      <c r="G51" s="875">
        <f>[2]尖圭コ!G15</f>
        <v>0</v>
      </c>
      <c r="H51" s="875">
        <f>[2]尖圭コ!H15</f>
        <v>0</v>
      </c>
      <c r="I51" s="875">
        <f>[2]尖圭コ!I15</f>
        <v>0</v>
      </c>
      <c r="J51" s="875">
        <f>[2]尖圭コ!J15</f>
        <v>0</v>
      </c>
      <c r="K51" s="875">
        <f>[2]尖圭コ!K15</f>
        <v>0</v>
      </c>
      <c r="L51" s="875">
        <f>[2]尖圭コ!L15</f>
        <v>0</v>
      </c>
      <c r="M51" s="875">
        <f>[2]尖圭コ!M15</f>
        <v>0</v>
      </c>
      <c r="N51" s="875">
        <f>[2]尖圭コ!N15</f>
        <v>0</v>
      </c>
      <c r="O51" s="875">
        <f>[2]尖圭コ!O15</f>
        <v>0</v>
      </c>
      <c r="P51" s="875">
        <f>[2]尖圭コ!P15</f>
        <v>0</v>
      </c>
      <c r="Q51" s="875">
        <f>[2]尖圭コ!Q15</f>
        <v>0</v>
      </c>
      <c r="R51" s="875">
        <f>[2]尖圭コ!R15</f>
        <v>0</v>
      </c>
      <c r="S51" s="875">
        <f>[2]尖圭コ!S15</f>
        <v>0</v>
      </c>
      <c r="V51">
        <f>'保健所別（令和8年）'!$O$132</f>
        <v>0</v>
      </c>
      <c r="W51">
        <f t="shared" si="24"/>
        <v>0</v>
      </c>
    </row>
    <row r="52" spans="2:23" ht="14.4" x14ac:dyDescent="0.2">
      <c r="B52" s="874" t="s">
        <v>39</v>
      </c>
      <c r="C52" s="875">
        <f t="shared" ref="C52:S52" si="25">SUM(C40:C51)</f>
        <v>17</v>
      </c>
      <c r="D52" s="875">
        <f t="shared" si="25"/>
        <v>0</v>
      </c>
      <c r="E52" s="875">
        <f t="shared" si="25"/>
        <v>0</v>
      </c>
      <c r="F52" s="875">
        <f t="shared" si="25"/>
        <v>0</v>
      </c>
      <c r="G52" s="875">
        <f t="shared" si="25"/>
        <v>0</v>
      </c>
      <c r="H52" s="875">
        <f t="shared" si="25"/>
        <v>1</v>
      </c>
      <c r="I52" s="875">
        <f t="shared" si="25"/>
        <v>1</v>
      </c>
      <c r="J52" s="875">
        <f t="shared" si="25"/>
        <v>4</v>
      </c>
      <c r="K52" s="875">
        <f t="shared" si="25"/>
        <v>1</v>
      </c>
      <c r="L52" s="875">
        <f t="shared" si="25"/>
        <v>3</v>
      </c>
      <c r="M52" s="875">
        <f t="shared" si="25"/>
        <v>2</v>
      </c>
      <c r="N52" s="875">
        <f t="shared" si="25"/>
        <v>1</v>
      </c>
      <c r="O52" s="875">
        <f t="shared" si="25"/>
        <v>2</v>
      </c>
      <c r="P52" s="875">
        <f t="shared" si="25"/>
        <v>1</v>
      </c>
      <c r="Q52" s="875">
        <f t="shared" si="25"/>
        <v>0</v>
      </c>
      <c r="R52" s="875">
        <f t="shared" si="25"/>
        <v>0</v>
      </c>
      <c r="S52" s="875">
        <f t="shared" si="25"/>
        <v>1</v>
      </c>
      <c r="V52">
        <f>'保健所別（令和8年）'!$P$132</f>
        <v>17</v>
      </c>
      <c r="W52">
        <f t="shared" si="24"/>
        <v>0</v>
      </c>
    </row>
    <row r="53" spans="2:23" x14ac:dyDescent="0.2">
      <c r="B53" s="875" t="s">
        <v>66</v>
      </c>
      <c r="C53" s="878">
        <f>C52/C52</f>
        <v>1</v>
      </c>
      <c r="D53" s="878">
        <f>D52/C52</f>
        <v>0</v>
      </c>
      <c r="E53" s="878">
        <f>E52/C52</f>
        <v>0</v>
      </c>
      <c r="F53" s="878">
        <f>F52/C52</f>
        <v>0</v>
      </c>
      <c r="G53" s="878">
        <f>G52/C52</f>
        <v>0</v>
      </c>
      <c r="H53" s="878">
        <f>H52/C52</f>
        <v>5.8823529411764705E-2</v>
      </c>
      <c r="I53" s="878">
        <f>I52/C52</f>
        <v>5.8823529411764705E-2</v>
      </c>
      <c r="J53" s="878">
        <f>J52/C52</f>
        <v>0.23529411764705882</v>
      </c>
      <c r="K53" s="878">
        <f>K52/C52</f>
        <v>5.8823529411764705E-2</v>
      </c>
      <c r="L53" s="878">
        <f>L52/C52</f>
        <v>0.17647058823529413</v>
      </c>
      <c r="M53" s="878">
        <f>M52/C52</f>
        <v>0.11764705882352941</v>
      </c>
      <c r="N53" s="878">
        <f>N52/C52</f>
        <v>5.8823529411764705E-2</v>
      </c>
      <c r="O53" s="878">
        <f>O52/C52</f>
        <v>0.11764705882352941</v>
      </c>
      <c r="P53" s="878">
        <f>P52/C52</f>
        <v>5.8823529411764705E-2</v>
      </c>
      <c r="Q53" s="878">
        <f>Q52/C52</f>
        <v>0</v>
      </c>
      <c r="R53" s="878">
        <f>R52/C52</f>
        <v>0</v>
      </c>
      <c r="S53" s="878">
        <f>S52/C52</f>
        <v>5.8823529411764705E-2</v>
      </c>
    </row>
    <row r="55" spans="2:23" ht="19.2" x14ac:dyDescent="0.25">
      <c r="B55" s="98" t="str">
        <f>B38</f>
        <v>令和8年　</v>
      </c>
      <c r="C55" s="542" t="s">
        <v>313</v>
      </c>
    </row>
    <row r="56" spans="2:23" ht="40.5" customHeight="1" x14ac:dyDescent="0.2">
      <c r="B56" s="870" t="s">
        <v>225</v>
      </c>
      <c r="C56" s="881" t="s">
        <v>67</v>
      </c>
      <c r="D56" s="872" t="s">
        <v>261</v>
      </c>
      <c r="E56" s="872" t="s">
        <v>80</v>
      </c>
      <c r="F56" s="872" t="s">
        <v>81</v>
      </c>
      <c r="G56" s="872" t="s">
        <v>68</v>
      </c>
      <c r="H56" s="872" t="s">
        <v>69</v>
      </c>
      <c r="I56" s="872" t="s">
        <v>70</v>
      </c>
      <c r="J56" s="872" t="s">
        <v>71</v>
      </c>
      <c r="K56" s="872" t="s">
        <v>72</v>
      </c>
      <c r="L56" s="872" t="s">
        <v>73</v>
      </c>
      <c r="M56" s="872" t="s">
        <v>74</v>
      </c>
      <c r="N56" s="872" t="s">
        <v>75</v>
      </c>
      <c r="O56" s="873" t="s">
        <v>76</v>
      </c>
      <c r="P56" s="873" t="s">
        <v>77</v>
      </c>
      <c r="Q56" s="873" t="s">
        <v>78</v>
      </c>
      <c r="R56" s="873" t="s">
        <v>79</v>
      </c>
      <c r="S56" s="873" t="s">
        <v>262</v>
      </c>
    </row>
    <row r="57" spans="2:23" ht="14.4" x14ac:dyDescent="0.2">
      <c r="B57" s="874" t="s">
        <v>82</v>
      </c>
      <c r="C57" s="885">
        <f>[2]尖圭コ!C40</f>
        <v>0.08</v>
      </c>
      <c r="D57" s="885">
        <f>[2]尖圭コ!D40</f>
        <v>0</v>
      </c>
      <c r="E57" s="885">
        <f>[2]尖圭コ!E40</f>
        <v>0</v>
      </c>
      <c r="F57" s="885">
        <f>[2]尖圭コ!F40</f>
        <v>0</v>
      </c>
      <c r="G57" s="885">
        <f>[2]尖圭コ!G40</f>
        <v>0</v>
      </c>
      <c r="H57" s="885">
        <f>[2]尖圭コ!H40</f>
        <v>0</v>
      </c>
      <c r="I57" s="885">
        <f>[2]尖圭コ!I40</f>
        <v>0</v>
      </c>
      <c r="J57" s="885">
        <f>[2]尖圭コ!J40</f>
        <v>0</v>
      </c>
      <c r="K57" s="885">
        <f>[2]尖圭コ!K40</f>
        <v>0</v>
      </c>
      <c r="L57" s="885">
        <f>[2]尖圭コ!L40</f>
        <v>0.08</v>
      </c>
      <c r="M57" s="885">
        <f>[2]尖圭コ!M40</f>
        <v>0</v>
      </c>
      <c r="N57" s="885">
        <f>[2]尖圭コ!N40</f>
        <v>0</v>
      </c>
      <c r="O57" s="885">
        <f>[2]尖圭コ!O40</f>
        <v>0</v>
      </c>
      <c r="P57" s="885">
        <f>[2]尖圭コ!P40</f>
        <v>0</v>
      </c>
      <c r="Q57" s="885">
        <f>[2]尖圭コ!Q40</f>
        <v>0</v>
      </c>
      <c r="R57" s="885">
        <f>[2]尖圭コ!R40</f>
        <v>0</v>
      </c>
      <c r="S57" s="885">
        <f>[2]尖圭コ!S40</f>
        <v>0</v>
      </c>
    </row>
    <row r="58" spans="2:23" ht="14.4" x14ac:dyDescent="0.2">
      <c r="B58" s="874" t="s">
        <v>83</v>
      </c>
      <c r="C58" s="885">
        <f>[2]尖圭コ!C41</f>
        <v>0</v>
      </c>
      <c r="D58" s="885">
        <f>[2]尖圭コ!D41</f>
        <v>0</v>
      </c>
      <c r="E58" s="885">
        <f>[2]尖圭コ!E41</f>
        <v>0</v>
      </c>
      <c r="F58" s="885">
        <f>[2]尖圭コ!F41</f>
        <v>0</v>
      </c>
      <c r="G58" s="885">
        <f>[2]尖圭コ!G41</f>
        <v>0</v>
      </c>
      <c r="H58" s="885">
        <f>[2]尖圭コ!H41</f>
        <v>0</v>
      </c>
      <c r="I58" s="885">
        <f>[2]尖圭コ!I41</f>
        <v>0</v>
      </c>
      <c r="J58" s="885">
        <f>[2]尖圭コ!J41</f>
        <v>0</v>
      </c>
      <c r="K58" s="885">
        <f>[2]尖圭コ!K41</f>
        <v>0</v>
      </c>
      <c r="L58" s="885">
        <f>[2]尖圭コ!L41</f>
        <v>0</v>
      </c>
      <c r="M58" s="885">
        <f>[2]尖圭コ!M41</f>
        <v>0</v>
      </c>
      <c r="N58" s="885">
        <f>[2]尖圭コ!N41</f>
        <v>0</v>
      </c>
      <c r="O58" s="885">
        <f>[2]尖圭コ!O41</f>
        <v>0</v>
      </c>
      <c r="P58" s="885">
        <f>[2]尖圭コ!P41</f>
        <v>0</v>
      </c>
      <c r="Q58" s="885">
        <f>[2]尖圭コ!Q41</f>
        <v>0</v>
      </c>
      <c r="R58" s="885">
        <f>[2]尖圭コ!R41</f>
        <v>0</v>
      </c>
      <c r="S58" s="885">
        <f>[2]尖圭コ!S41</f>
        <v>0</v>
      </c>
    </row>
    <row r="59" spans="2:23" ht="14.4" x14ac:dyDescent="0.2">
      <c r="B59" s="874" t="s">
        <v>84</v>
      </c>
      <c r="C59" s="885">
        <f>[2]尖圭コ!C42</f>
        <v>0.25</v>
      </c>
      <c r="D59" s="885">
        <f>[2]尖圭コ!D42</f>
        <v>0</v>
      </c>
      <c r="E59" s="885">
        <f>[2]尖圭コ!E42</f>
        <v>0</v>
      </c>
      <c r="F59" s="885">
        <f>[2]尖圭コ!F42</f>
        <v>0</v>
      </c>
      <c r="G59" s="885">
        <f>[2]尖圭コ!G42</f>
        <v>0</v>
      </c>
      <c r="H59" s="885">
        <f>[2]尖圭コ!H42</f>
        <v>0</v>
      </c>
      <c r="I59" s="885">
        <f>[2]尖圭コ!I42</f>
        <v>0.08</v>
      </c>
      <c r="J59" s="885">
        <f>[2]尖圭コ!J42</f>
        <v>0</v>
      </c>
      <c r="K59" s="885">
        <f>[2]尖圭コ!K42</f>
        <v>0</v>
      </c>
      <c r="L59" s="885">
        <f>[2]尖圭コ!L42</f>
        <v>0</v>
      </c>
      <c r="M59" s="885">
        <f>[2]尖圭コ!M42</f>
        <v>0</v>
      </c>
      <c r="N59" s="885">
        <f>[2]尖圭コ!N42</f>
        <v>0.08</v>
      </c>
      <c r="O59" s="885">
        <f>[2]尖圭コ!O42</f>
        <v>0</v>
      </c>
      <c r="P59" s="885">
        <f>[2]尖圭コ!P42</f>
        <v>0</v>
      </c>
      <c r="Q59" s="885">
        <f>[2]尖圭コ!Q42</f>
        <v>0</v>
      </c>
      <c r="R59" s="885">
        <f>[2]尖圭コ!R42</f>
        <v>0</v>
      </c>
      <c r="S59" s="885">
        <f>[2]尖圭コ!S42</f>
        <v>0.08</v>
      </c>
    </row>
    <row r="60" spans="2:23" ht="14.4" x14ac:dyDescent="0.2">
      <c r="B60" s="874" t="s">
        <v>85</v>
      </c>
      <c r="C60" s="885">
        <f>[2]尖圭コ!C43</f>
        <v>0.08</v>
      </c>
      <c r="D60" s="885">
        <f>[2]尖圭コ!D43</f>
        <v>0</v>
      </c>
      <c r="E60" s="885">
        <f>[2]尖圭コ!E43</f>
        <v>0</v>
      </c>
      <c r="F60" s="885">
        <f>[2]尖圭コ!F43</f>
        <v>0</v>
      </c>
      <c r="G60" s="885">
        <f>[2]尖圭コ!G43</f>
        <v>0</v>
      </c>
      <c r="H60" s="885">
        <f>[2]尖圭コ!H43</f>
        <v>0</v>
      </c>
      <c r="I60" s="885">
        <f>[2]尖圭コ!I43</f>
        <v>0</v>
      </c>
      <c r="J60" s="885">
        <f>[2]尖圭コ!J43</f>
        <v>0.08</v>
      </c>
      <c r="K60" s="885">
        <f>[2]尖圭コ!K43</f>
        <v>0</v>
      </c>
      <c r="L60" s="885">
        <f>[2]尖圭コ!L43</f>
        <v>0</v>
      </c>
      <c r="M60" s="885">
        <f>[2]尖圭コ!M43</f>
        <v>0</v>
      </c>
      <c r="N60" s="885">
        <f>[2]尖圭コ!N43</f>
        <v>0</v>
      </c>
      <c r="O60" s="885">
        <f>[2]尖圭コ!O43</f>
        <v>0</v>
      </c>
      <c r="P60" s="885">
        <f>[2]尖圭コ!P43</f>
        <v>0</v>
      </c>
      <c r="Q60" s="885">
        <f>[2]尖圭コ!Q43</f>
        <v>0</v>
      </c>
      <c r="R60" s="885">
        <f>[2]尖圭コ!R43</f>
        <v>0</v>
      </c>
      <c r="S60" s="885">
        <f>[2]尖圭コ!S43</f>
        <v>0</v>
      </c>
    </row>
    <row r="61" spans="2:23" ht="14.4" x14ac:dyDescent="0.2">
      <c r="B61" s="874" t="s">
        <v>86</v>
      </c>
      <c r="C61" s="885">
        <f>[2]尖圭コ!C44</f>
        <v>0.08</v>
      </c>
      <c r="D61" s="885">
        <f>[2]尖圭コ!D44</f>
        <v>0</v>
      </c>
      <c r="E61" s="885">
        <f>[2]尖圭コ!E44</f>
        <v>0</v>
      </c>
      <c r="F61" s="885">
        <f>[2]尖圭コ!F44</f>
        <v>0</v>
      </c>
      <c r="G61" s="885">
        <f>[2]尖圭コ!G44</f>
        <v>0</v>
      </c>
      <c r="H61" s="885">
        <f>[2]尖圭コ!H44</f>
        <v>0</v>
      </c>
      <c r="I61" s="885">
        <f>[2]尖圭コ!I44</f>
        <v>0</v>
      </c>
      <c r="J61" s="885">
        <f>[2]尖圭コ!J44</f>
        <v>0</v>
      </c>
      <c r="K61" s="885">
        <f>[2]尖圭コ!K44</f>
        <v>0.08</v>
      </c>
      <c r="L61" s="885">
        <f>[2]尖圭コ!L44</f>
        <v>0</v>
      </c>
      <c r="M61" s="885">
        <f>[2]尖圭コ!M44</f>
        <v>0</v>
      </c>
      <c r="N61" s="885">
        <f>[2]尖圭コ!N44</f>
        <v>0</v>
      </c>
      <c r="O61" s="885">
        <f>[2]尖圭コ!O44</f>
        <v>0</v>
      </c>
      <c r="P61" s="885">
        <f>[2]尖圭コ!P44</f>
        <v>0</v>
      </c>
      <c r="Q61" s="885">
        <f>[2]尖圭コ!Q44</f>
        <v>0</v>
      </c>
      <c r="R61" s="885">
        <f>[2]尖圭コ!R44</f>
        <v>0</v>
      </c>
      <c r="S61" s="885">
        <f>[2]尖圭コ!S44</f>
        <v>0</v>
      </c>
    </row>
    <row r="62" spans="2:23" ht="14.4" x14ac:dyDescent="0.2">
      <c r="B62" s="874" t="s">
        <v>87</v>
      </c>
      <c r="C62" s="885">
        <f>[2]尖圭コ!C45</f>
        <v>0.17</v>
      </c>
      <c r="D62" s="885">
        <f>[2]尖圭コ!D45</f>
        <v>0</v>
      </c>
      <c r="E62" s="885">
        <f>[2]尖圭コ!E45</f>
        <v>0</v>
      </c>
      <c r="F62" s="885">
        <f>[2]尖圭コ!F45</f>
        <v>0</v>
      </c>
      <c r="G62" s="885">
        <f>[2]尖圭コ!G45</f>
        <v>0</v>
      </c>
      <c r="H62" s="885">
        <f>[2]尖圭コ!H45</f>
        <v>0.08</v>
      </c>
      <c r="I62" s="885">
        <f>[2]尖圭コ!I45</f>
        <v>0</v>
      </c>
      <c r="J62" s="885">
        <f>[2]尖圭コ!J45</f>
        <v>0</v>
      </c>
      <c r="K62" s="885">
        <f>[2]尖圭コ!K45</f>
        <v>0</v>
      </c>
      <c r="L62" s="885">
        <f>[2]尖圭コ!L45</f>
        <v>0</v>
      </c>
      <c r="M62" s="885">
        <f>[2]尖圭コ!M45</f>
        <v>0.08</v>
      </c>
      <c r="N62" s="885">
        <f>[2]尖圭コ!N45</f>
        <v>0</v>
      </c>
      <c r="O62" s="885">
        <f>[2]尖圭コ!O45</f>
        <v>0</v>
      </c>
      <c r="P62" s="885">
        <f>[2]尖圭コ!P45</f>
        <v>0</v>
      </c>
      <c r="Q62" s="885">
        <f>[2]尖圭コ!Q45</f>
        <v>0</v>
      </c>
      <c r="R62" s="885">
        <f>[2]尖圭コ!R45</f>
        <v>0</v>
      </c>
      <c r="S62" s="885">
        <f>[2]尖圭コ!S45</f>
        <v>0</v>
      </c>
    </row>
    <row r="63" spans="2:23" ht="14.4" x14ac:dyDescent="0.2">
      <c r="B63" s="874" t="s">
        <v>88</v>
      </c>
      <c r="C63" s="885">
        <f>[2]尖圭コ!C46</f>
        <v>0.33</v>
      </c>
      <c r="D63" s="885">
        <f>[2]尖圭コ!D46</f>
        <v>0</v>
      </c>
      <c r="E63" s="885">
        <f>[2]尖圭コ!E46</f>
        <v>0</v>
      </c>
      <c r="F63" s="885">
        <f>[2]尖圭コ!F46</f>
        <v>0</v>
      </c>
      <c r="G63" s="885">
        <f>[2]尖圭コ!G46</f>
        <v>0</v>
      </c>
      <c r="H63" s="885">
        <f>[2]尖圭コ!H46</f>
        <v>0</v>
      </c>
      <c r="I63" s="885">
        <f>[2]尖圭コ!I46</f>
        <v>0</v>
      </c>
      <c r="J63" s="885">
        <f>[2]尖圭コ!J46</f>
        <v>0</v>
      </c>
      <c r="K63" s="885">
        <f>[2]尖圭コ!K46</f>
        <v>0</v>
      </c>
      <c r="L63" s="885">
        <f>[2]尖圭コ!L46</f>
        <v>0.08</v>
      </c>
      <c r="M63" s="885">
        <f>[2]尖圭コ!M46</f>
        <v>0</v>
      </c>
      <c r="N63" s="885">
        <f>[2]尖圭コ!N46</f>
        <v>0</v>
      </c>
      <c r="O63" s="885">
        <f>[2]尖圭コ!O46</f>
        <v>0.17</v>
      </c>
      <c r="P63" s="885">
        <f>[2]尖圭コ!P46</f>
        <v>0.08</v>
      </c>
      <c r="Q63" s="885">
        <f>[2]尖圭コ!Q46</f>
        <v>0</v>
      </c>
      <c r="R63" s="885">
        <f>[2]尖圭コ!R46</f>
        <v>0</v>
      </c>
      <c r="S63" s="885">
        <f>[2]尖圭コ!S46</f>
        <v>0</v>
      </c>
    </row>
    <row r="64" spans="2:23" ht="14.4" x14ac:dyDescent="0.2">
      <c r="B64" s="874" t="s">
        <v>89</v>
      </c>
      <c r="C64" s="885">
        <f>[2]尖圭コ!C47</f>
        <v>0.42</v>
      </c>
      <c r="D64" s="885">
        <f>[2]尖圭コ!D47</f>
        <v>0</v>
      </c>
      <c r="E64" s="885">
        <f>[2]尖圭コ!E47</f>
        <v>0</v>
      </c>
      <c r="F64" s="885">
        <f>[2]尖圭コ!F47</f>
        <v>0</v>
      </c>
      <c r="G64" s="885">
        <f>[2]尖圭コ!G47</f>
        <v>0</v>
      </c>
      <c r="H64" s="885">
        <f>[2]尖圭コ!H47</f>
        <v>0</v>
      </c>
      <c r="I64" s="885">
        <f>[2]尖圭コ!I47</f>
        <v>0</v>
      </c>
      <c r="J64" s="885">
        <f>[2]尖圭コ!J47</f>
        <v>0.25</v>
      </c>
      <c r="K64" s="885">
        <f>[2]尖圭コ!K47</f>
        <v>0</v>
      </c>
      <c r="L64" s="885">
        <f>[2]尖圭コ!L47</f>
        <v>0.08</v>
      </c>
      <c r="M64" s="885">
        <f>[2]尖圭コ!M47</f>
        <v>0.08</v>
      </c>
      <c r="N64" s="885">
        <f>[2]尖圭コ!N47</f>
        <v>0</v>
      </c>
      <c r="O64" s="885">
        <f>[2]尖圭コ!O47</f>
        <v>0</v>
      </c>
      <c r="P64" s="885">
        <f>[2]尖圭コ!P47</f>
        <v>0</v>
      </c>
      <c r="Q64" s="885">
        <f>[2]尖圭コ!Q47</f>
        <v>0</v>
      </c>
      <c r="R64" s="885">
        <f>[2]尖圭コ!R47</f>
        <v>0</v>
      </c>
      <c r="S64" s="885">
        <f>[2]尖圭コ!S47</f>
        <v>0</v>
      </c>
    </row>
    <row r="65" spans="2:23" ht="14.4" x14ac:dyDescent="0.2">
      <c r="B65" s="874" t="s">
        <v>90</v>
      </c>
      <c r="C65" s="885">
        <f>[2]尖圭コ!C48</f>
        <v>0</v>
      </c>
      <c r="D65" s="885">
        <f>[2]尖圭コ!D48</f>
        <v>0</v>
      </c>
      <c r="E65" s="885">
        <f>[2]尖圭コ!E48</f>
        <v>0</v>
      </c>
      <c r="F65" s="885">
        <f>[2]尖圭コ!F48</f>
        <v>0</v>
      </c>
      <c r="G65" s="885">
        <f>[2]尖圭コ!G48</f>
        <v>0</v>
      </c>
      <c r="H65" s="885">
        <f>[2]尖圭コ!H48</f>
        <v>0</v>
      </c>
      <c r="I65" s="885">
        <f>[2]尖圭コ!I48</f>
        <v>0</v>
      </c>
      <c r="J65" s="885">
        <f>[2]尖圭コ!J48</f>
        <v>0</v>
      </c>
      <c r="K65" s="885">
        <f>[2]尖圭コ!K48</f>
        <v>0</v>
      </c>
      <c r="L65" s="885">
        <f>[2]尖圭コ!L48</f>
        <v>0</v>
      </c>
      <c r="M65" s="885">
        <f>[2]尖圭コ!M48</f>
        <v>0</v>
      </c>
      <c r="N65" s="885">
        <f>[2]尖圭コ!N48</f>
        <v>0</v>
      </c>
      <c r="O65" s="885">
        <f>[2]尖圭コ!O48</f>
        <v>0</v>
      </c>
      <c r="P65" s="885">
        <f>[2]尖圭コ!P48</f>
        <v>0</v>
      </c>
      <c r="Q65" s="885">
        <f>[2]尖圭コ!Q48</f>
        <v>0</v>
      </c>
      <c r="R65" s="885">
        <f>[2]尖圭コ!R48</f>
        <v>0</v>
      </c>
      <c r="S65" s="885">
        <f>[2]尖圭コ!S48</f>
        <v>0</v>
      </c>
    </row>
    <row r="66" spans="2:23" ht="14.4" x14ac:dyDescent="0.2">
      <c r="B66" s="874" t="s">
        <v>91</v>
      </c>
      <c r="C66" s="885">
        <f>[2]尖圭コ!C49</f>
        <v>0</v>
      </c>
      <c r="D66" s="885">
        <f>[2]尖圭コ!D49</f>
        <v>0</v>
      </c>
      <c r="E66" s="885">
        <f>[2]尖圭コ!E49</f>
        <v>0</v>
      </c>
      <c r="F66" s="885">
        <f>[2]尖圭コ!F49</f>
        <v>0</v>
      </c>
      <c r="G66" s="885">
        <f>[2]尖圭コ!G49</f>
        <v>0</v>
      </c>
      <c r="H66" s="885">
        <f>[2]尖圭コ!H49</f>
        <v>0</v>
      </c>
      <c r="I66" s="885">
        <f>[2]尖圭コ!I49</f>
        <v>0</v>
      </c>
      <c r="J66" s="885">
        <f>[2]尖圭コ!J49</f>
        <v>0</v>
      </c>
      <c r="K66" s="885">
        <f>[2]尖圭コ!K49</f>
        <v>0</v>
      </c>
      <c r="L66" s="885">
        <f>[2]尖圭コ!L49</f>
        <v>0</v>
      </c>
      <c r="M66" s="885">
        <f>[2]尖圭コ!M49</f>
        <v>0</v>
      </c>
      <c r="N66" s="885">
        <f>[2]尖圭コ!N49</f>
        <v>0</v>
      </c>
      <c r="O66" s="885">
        <f>[2]尖圭コ!O49</f>
        <v>0</v>
      </c>
      <c r="P66" s="885">
        <f>[2]尖圭コ!P49</f>
        <v>0</v>
      </c>
      <c r="Q66" s="885">
        <f>[2]尖圭コ!Q49</f>
        <v>0</v>
      </c>
      <c r="R66" s="885">
        <f>[2]尖圭コ!R49</f>
        <v>0</v>
      </c>
      <c r="S66" s="885">
        <f>[2]尖圭コ!S49</f>
        <v>0</v>
      </c>
    </row>
    <row r="67" spans="2:23" ht="14.4" x14ac:dyDescent="0.2">
      <c r="B67" s="874" t="s">
        <v>92</v>
      </c>
      <c r="C67" s="885">
        <f>[2]尖圭コ!C50</f>
        <v>0</v>
      </c>
      <c r="D67" s="885">
        <f>[2]尖圭コ!D50</f>
        <v>0</v>
      </c>
      <c r="E67" s="885">
        <f>[2]尖圭コ!E50</f>
        <v>0</v>
      </c>
      <c r="F67" s="885">
        <f>[2]尖圭コ!F50</f>
        <v>0</v>
      </c>
      <c r="G67" s="885">
        <f>[2]尖圭コ!G50</f>
        <v>0</v>
      </c>
      <c r="H67" s="885">
        <f>[2]尖圭コ!H50</f>
        <v>0</v>
      </c>
      <c r="I67" s="885">
        <f>[2]尖圭コ!I50</f>
        <v>0</v>
      </c>
      <c r="J67" s="885">
        <f>[2]尖圭コ!J50</f>
        <v>0</v>
      </c>
      <c r="K67" s="885">
        <f>[2]尖圭コ!K50</f>
        <v>0</v>
      </c>
      <c r="L67" s="885">
        <f>[2]尖圭コ!L50</f>
        <v>0</v>
      </c>
      <c r="M67" s="885">
        <f>[2]尖圭コ!M50</f>
        <v>0</v>
      </c>
      <c r="N67" s="885">
        <f>[2]尖圭コ!N50</f>
        <v>0</v>
      </c>
      <c r="O67" s="885">
        <f>[2]尖圭コ!O50</f>
        <v>0</v>
      </c>
      <c r="P67" s="885">
        <f>[2]尖圭コ!P50</f>
        <v>0</v>
      </c>
      <c r="Q67" s="885">
        <f>[2]尖圭コ!Q50</f>
        <v>0</v>
      </c>
      <c r="R67" s="885">
        <f>[2]尖圭コ!R50</f>
        <v>0</v>
      </c>
      <c r="S67" s="885">
        <f>[2]尖圭コ!S50</f>
        <v>0</v>
      </c>
    </row>
    <row r="68" spans="2:23" ht="14.4" x14ac:dyDescent="0.2">
      <c r="B68" s="874" t="s">
        <v>93</v>
      </c>
      <c r="C68" s="885">
        <f>[2]尖圭コ!C51</f>
        <v>0</v>
      </c>
      <c r="D68" s="885">
        <f>[2]尖圭コ!D51</f>
        <v>0</v>
      </c>
      <c r="E68" s="885">
        <f>[2]尖圭コ!E51</f>
        <v>0</v>
      </c>
      <c r="F68" s="885">
        <f>[2]尖圭コ!F51</f>
        <v>0</v>
      </c>
      <c r="G68" s="885">
        <f>[2]尖圭コ!G51</f>
        <v>0</v>
      </c>
      <c r="H68" s="885">
        <f>[2]尖圭コ!H51</f>
        <v>0</v>
      </c>
      <c r="I68" s="885">
        <f>[2]尖圭コ!I51</f>
        <v>0</v>
      </c>
      <c r="J68" s="885">
        <f>[2]尖圭コ!J51</f>
        <v>0</v>
      </c>
      <c r="K68" s="885">
        <f>[2]尖圭コ!K51</f>
        <v>0</v>
      </c>
      <c r="L68" s="885">
        <f>[2]尖圭コ!L51</f>
        <v>0</v>
      </c>
      <c r="M68" s="885">
        <f>[2]尖圭コ!M51</f>
        <v>0</v>
      </c>
      <c r="N68" s="885">
        <f>[2]尖圭コ!N51</f>
        <v>0</v>
      </c>
      <c r="O68" s="885">
        <f>[2]尖圭コ!O51</f>
        <v>0</v>
      </c>
      <c r="P68" s="885">
        <f>[2]尖圭コ!P51</f>
        <v>0</v>
      </c>
      <c r="Q68" s="885">
        <f>[2]尖圭コ!Q51</f>
        <v>0</v>
      </c>
      <c r="R68" s="885">
        <f>[2]尖圭コ!R51</f>
        <v>0</v>
      </c>
      <c r="S68" s="885">
        <f>[2]尖圭コ!S51</f>
        <v>0</v>
      </c>
    </row>
    <row r="69" spans="2:23" ht="14.4" x14ac:dyDescent="0.2">
      <c r="B69" s="874" t="s">
        <v>39</v>
      </c>
      <c r="C69" s="886">
        <f>SUM(C57:C68)</f>
        <v>1.41</v>
      </c>
      <c r="D69" s="885">
        <f>[2]尖圭コ!D52</f>
        <v>0</v>
      </c>
      <c r="E69" s="885">
        <f>[2]尖圭コ!E52</f>
        <v>0</v>
      </c>
      <c r="F69" s="885">
        <f>[2]尖圭コ!F52</f>
        <v>0</v>
      </c>
      <c r="G69" s="885">
        <f>[2]尖圭コ!G52</f>
        <v>0</v>
      </c>
      <c r="H69" s="885">
        <f>[2]尖圭コ!H52</f>
        <v>0.08</v>
      </c>
      <c r="I69" s="885">
        <f>[2]尖圭コ!I52</f>
        <v>0.08</v>
      </c>
      <c r="J69" s="885">
        <f>[2]尖圭コ!J52</f>
        <v>0.33</v>
      </c>
      <c r="K69" s="885">
        <f>[2]尖圭コ!K52</f>
        <v>0.08</v>
      </c>
      <c r="L69" s="885">
        <f>[2]尖圭コ!L52</f>
        <v>0.24</v>
      </c>
      <c r="M69" s="885">
        <f>[2]尖圭コ!M52</f>
        <v>0.16</v>
      </c>
      <c r="N69" s="885">
        <f>[2]尖圭コ!N52</f>
        <v>0.08</v>
      </c>
      <c r="O69" s="885">
        <f>[2]尖圭コ!O52</f>
        <v>0.17</v>
      </c>
      <c r="P69" s="885">
        <f>[2]尖圭コ!P52</f>
        <v>0.08</v>
      </c>
      <c r="Q69" s="885">
        <f>[2]尖圭コ!Q52</f>
        <v>0</v>
      </c>
      <c r="R69" s="885">
        <f>[2]尖圭コ!R52</f>
        <v>0</v>
      </c>
      <c r="S69" s="885">
        <f>[2]尖圭コ!S52</f>
        <v>0.08</v>
      </c>
    </row>
    <row r="70" spans="2:23" ht="15" thickBot="1" x14ac:dyDescent="0.25">
      <c r="B70" s="723" t="s">
        <v>66</v>
      </c>
      <c r="C70" s="906">
        <f>C69/C69</f>
        <v>1</v>
      </c>
      <c r="D70" s="753">
        <f>D69/C69</f>
        <v>0</v>
      </c>
      <c r="E70" s="753">
        <f>E69/C69</f>
        <v>0</v>
      </c>
      <c r="F70" s="753">
        <f>F69/C69</f>
        <v>0</v>
      </c>
      <c r="G70" s="753">
        <f>G69/C69</f>
        <v>0</v>
      </c>
      <c r="H70" s="753">
        <f>H69/C69</f>
        <v>5.6737588652482275E-2</v>
      </c>
      <c r="I70" s="753">
        <f>I69/C69</f>
        <v>5.6737588652482275E-2</v>
      </c>
      <c r="J70" s="753">
        <f>J69/C69</f>
        <v>0.23404255319148939</v>
      </c>
      <c r="K70" s="753">
        <f>K69/C69</f>
        <v>5.6737588652482275E-2</v>
      </c>
      <c r="L70" s="753">
        <f>L69/C69</f>
        <v>0.1702127659574468</v>
      </c>
      <c r="M70" s="753">
        <f>M69/C69</f>
        <v>0.11347517730496455</v>
      </c>
      <c r="N70" s="753">
        <f>N69/C69</f>
        <v>5.6737588652482275E-2</v>
      </c>
      <c r="O70" s="753">
        <f>O69/C69</f>
        <v>0.12056737588652484</v>
      </c>
      <c r="P70" s="753">
        <f>P69/C69</f>
        <v>5.6737588652482275E-2</v>
      </c>
      <c r="Q70" s="753">
        <f>Q69/C69</f>
        <v>0</v>
      </c>
      <c r="R70" s="753">
        <f>R69/C69</f>
        <v>0</v>
      </c>
      <c r="S70" s="765">
        <f>S69/C69</f>
        <v>5.6737588652482275E-2</v>
      </c>
    </row>
    <row r="73" spans="2:23" ht="19.2" x14ac:dyDescent="0.25">
      <c r="B73" s="99" t="str">
        <f>B55</f>
        <v>令和8年　</v>
      </c>
      <c r="C73" s="551" t="s">
        <v>314</v>
      </c>
    </row>
    <row r="74" spans="2:23" ht="37.5" customHeight="1" x14ac:dyDescent="0.2">
      <c r="B74" s="887" t="s">
        <v>226</v>
      </c>
      <c r="C74" s="881" t="s">
        <v>65</v>
      </c>
      <c r="D74" s="872" t="s">
        <v>261</v>
      </c>
      <c r="E74" s="872" t="s">
        <v>80</v>
      </c>
      <c r="F74" s="872" t="s">
        <v>81</v>
      </c>
      <c r="G74" s="872" t="s">
        <v>68</v>
      </c>
      <c r="H74" s="872" t="s">
        <v>69</v>
      </c>
      <c r="I74" s="872" t="s">
        <v>70</v>
      </c>
      <c r="J74" s="872" t="s">
        <v>71</v>
      </c>
      <c r="K74" s="872" t="s">
        <v>72</v>
      </c>
      <c r="L74" s="872" t="s">
        <v>73</v>
      </c>
      <c r="M74" s="872" t="s">
        <v>74</v>
      </c>
      <c r="N74" s="872" t="s">
        <v>75</v>
      </c>
      <c r="O74" s="873" t="s">
        <v>76</v>
      </c>
      <c r="P74" s="873" t="s">
        <v>77</v>
      </c>
      <c r="Q74" s="873" t="s">
        <v>78</v>
      </c>
      <c r="R74" s="873" t="s">
        <v>79</v>
      </c>
      <c r="S74" s="873" t="s">
        <v>262</v>
      </c>
    </row>
    <row r="75" spans="2:23" ht="14.4" x14ac:dyDescent="0.2">
      <c r="B75" s="889" t="s">
        <v>82</v>
      </c>
      <c r="C75" s="789">
        <f>SUM(D75:S75)</f>
        <v>1</v>
      </c>
      <c r="D75" s="789">
        <f>[2]尖圭コ!D21</f>
        <v>0</v>
      </c>
      <c r="E75" s="789">
        <f>[2]尖圭コ!E21</f>
        <v>0</v>
      </c>
      <c r="F75" s="789">
        <f>[2]尖圭コ!F21</f>
        <v>0</v>
      </c>
      <c r="G75" s="789">
        <f>[2]尖圭コ!G21</f>
        <v>0</v>
      </c>
      <c r="H75" s="789">
        <f>[2]尖圭コ!H21</f>
        <v>0</v>
      </c>
      <c r="I75" s="789">
        <f>[2]尖圭コ!I21</f>
        <v>1</v>
      </c>
      <c r="J75" s="789">
        <f>[2]尖圭コ!J21</f>
        <v>0</v>
      </c>
      <c r="K75" s="789">
        <f>[2]尖圭コ!K21</f>
        <v>0</v>
      </c>
      <c r="L75" s="789">
        <f>[2]尖圭コ!L21</f>
        <v>0</v>
      </c>
      <c r="M75" s="789">
        <f>[2]尖圭コ!M21</f>
        <v>0</v>
      </c>
      <c r="N75" s="789">
        <f>[2]尖圭コ!N21</f>
        <v>0</v>
      </c>
      <c r="O75" s="789">
        <f>[2]尖圭コ!O21</f>
        <v>0</v>
      </c>
      <c r="P75" s="789">
        <f>[2]尖圭コ!P21</f>
        <v>0</v>
      </c>
      <c r="Q75" s="789">
        <f>[2]尖圭コ!Q21</f>
        <v>0</v>
      </c>
      <c r="R75" s="789">
        <f>[2]尖圭コ!R21</f>
        <v>0</v>
      </c>
      <c r="S75" s="789">
        <f>[2]尖圭コ!S21</f>
        <v>0</v>
      </c>
      <c r="V75">
        <f>'保健所別（令和8年）'!$D$232</f>
        <v>1</v>
      </c>
      <c r="W75">
        <f>C75-V75</f>
        <v>0</v>
      </c>
    </row>
    <row r="76" spans="2:23" ht="14.4" x14ac:dyDescent="0.2">
      <c r="B76" s="889" t="s">
        <v>83</v>
      </c>
      <c r="C76" s="789">
        <f t="shared" ref="C76:C86" si="26">SUM(D76:S76)</f>
        <v>1</v>
      </c>
      <c r="D76" s="789">
        <f>[2]尖圭コ!D22</f>
        <v>0</v>
      </c>
      <c r="E76" s="789">
        <f>[2]尖圭コ!E22</f>
        <v>0</v>
      </c>
      <c r="F76" s="789">
        <f>[2]尖圭コ!F22</f>
        <v>0</v>
      </c>
      <c r="G76" s="789">
        <f>[2]尖圭コ!G22</f>
        <v>0</v>
      </c>
      <c r="H76" s="789">
        <f>[2]尖圭コ!H22</f>
        <v>1</v>
      </c>
      <c r="I76" s="789">
        <f>[2]尖圭コ!I22</f>
        <v>0</v>
      </c>
      <c r="J76" s="789">
        <f>[2]尖圭コ!J22</f>
        <v>0</v>
      </c>
      <c r="K76" s="789">
        <f>[2]尖圭コ!K22</f>
        <v>0</v>
      </c>
      <c r="L76" s="789">
        <f>[2]尖圭コ!L22</f>
        <v>0</v>
      </c>
      <c r="M76" s="789">
        <f>[2]尖圭コ!M22</f>
        <v>0</v>
      </c>
      <c r="N76" s="789">
        <f>[2]尖圭コ!N22</f>
        <v>0</v>
      </c>
      <c r="O76" s="789">
        <f>[2]尖圭コ!O22</f>
        <v>0</v>
      </c>
      <c r="P76" s="789">
        <f>[2]尖圭コ!P22</f>
        <v>0</v>
      </c>
      <c r="Q76" s="789">
        <f>[2]尖圭コ!Q22</f>
        <v>0</v>
      </c>
      <c r="R76" s="789">
        <f>[2]尖圭コ!R22</f>
        <v>0</v>
      </c>
      <c r="S76" s="789">
        <f>[2]尖圭コ!S22</f>
        <v>0</v>
      </c>
      <c r="V76">
        <f>'保健所別（令和8年）'!$E$232</f>
        <v>1</v>
      </c>
      <c r="W76">
        <f t="shared" ref="W76:W87" si="27">C76-V76</f>
        <v>0</v>
      </c>
    </row>
    <row r="77" spans="2:23" ht="14.4" x14ac:dyDescent="0.2">
      <c r="B77" s="889" t="s">
        <v>84</v>
      </c>
      <c r="C77" s="789">
        <f t="shared" si="26"/>
        <v>0</v>
      </c>
      <c r="D77" s="789">
        <f>[2]尖圭コ!D23</f>
        <v>0</v>
      </c>
      <c r="E77" s="789">
        <f>[2]尖圭コ!E23</f>
        <v>0</v>
      </c>
      <c r="F77" s="789">
        <f>[2]尖圭コ!F23</f>
        <v>0</v>
      </c>
      <c r="G77" s="789">
        <f>[2]尖圭コ!G23</f>
        <v>0</v>
      </c>
      <c r="H77" s="789">
        <f>[2]尖圭コ!H23</f>
        <v>0</v>
      </c>
      <c r="I77" s="789">
        <f>[2]尖圭コ!I23</f>
        <v>0</v>
      </c>
      <c r="J77" s="789">
        <f>[2]尖圭コ!J23</f>
        <v>0</v>
      </c>
      <c r="K77" s="789">
        <f>[2]尖圭コ!K23</f>
        <v>0</v>
      </c>
      <c r="L77" s="789">
        <f>[2]尖圭コ!L23</f>
        <v>0</v>
      </c>
      <c r="M77" s="789">
        <f>[2]尖圭コ!M23</f>
        <v>0</v>
      </c>
      <c r="N77" s="789">
        <f>[2]尖圭コ!N23</f>
        <v>0</v>
      </c>
      <c r="O77" s="789">
        <f>[2]尖圭コ!O23</f>
        <v>0</v>
      </c>
      <c r="P77" s="789">
        <f>[2]尖圭コ!P23</f>
        <v>0</v>
      </c>
      <c r="Q77" s="789">
        <f>[2]尖圭コ!Q23</f>
        <v>0</v>
      </c>
      <c r="R77" s="789">
        <f>[2]尖圭コ!R23</f>
        <v>0</v>
      </c>
      <c r="S77" s="789">
        <f>[2]尖圭コ!S23</f>
        <v>0</v>
      </c>
      <c r="V77">
        <f>'保健所別（令和8年）'!$F$232</f>
        <v>0</v>
      </c>
      <c r="W77">
        <f t="shared" si="27"/>
        <v>0</v>
      </c>
    </row>
    <row r="78" spans="2:23" ht="14.4" x14ac:dyDescent="0.2">
      <c r="B78" s="889" t="s">
        <v>85</v>
      </c>
      <c r="C78" s="789">
        <f t="shared" si="26"/>
        <v>0</v>
      </c>
      <c r="D78" s="789">
        <f>[2]尖圭コ!D24</f>
        <v>0</v>
      </c>
      <c r="E78" s="789">
        <f>[2]尖圭コ!E24</f>
        <v>0</v>
      </c>
      <c r="F78" s="789">
        <f>[2]尖圭コ!F24</f>
        <v>0</v>
      </c>
      <c r="G78" s="789">
        <f>[2]尖圭コ!G24</f>
        <v>0</v>
      </c>
      <c r="H78" s="789">
        <f>[2]尖圭コ!H24</f>
        <v>0</v>
      </c>
      <c r="I78" s="789">
        <f>[2]尖圭コ!I24</f>
        <v>0</v>
      </c>
      <c r="J78" s="789">
        <f>[2]尖圭コ!J24</f>
        <v>0</v>
      </c>
      <c r="K78" s="789">
        <f>[2]尖圭コ!K24</f>
        <v>0</v>
      </c>
      <c r="L78" s="789">
        <f>[2]尖圭コ!L24</f>
        <v>0</v>
      </c>
      <c r="M78" s="789">
        <f>[2]尖圭コ!M24</f>
        <v>0</v>
      </c>
      <c r="N78" s="789">
        <f>[2]尖圭コ!N24</f>
        <v>0</v>
      </c>
      <c r="O78" s="789">
        <f>[2]尖圭コ!O24</f>
        <v>0</v>
      </c>
      <c r="P78" s="789">
        <f>[2]尖圭コ!P24</f>
        <v>0</v>
      </c>
      <c r="Q78" s="789">
        <f>[2]尖圭コ!Q24</f>
        <v>0</v>
      </c>
      <c r="R78" s="789">
        <f>[2]尖圭コ!R24</f>
        <v>0</v>
      </c>
      <c r="S78" s="789">
        <f>[2]尖圭コ!S24</f>
        <v>0</v>
      </c>
      <c r="V78">
        <f>'保健所別（令和8年）'!$G$232</f>
        <v>0</v>
      </c>
      <c r="W78">
        <f t="shared" si="27"/>
        <v>0</v>
      </c>
    </row>
    <row r="79" spans="2:23" ht="14.4" x14ac:dyDescent="0.2">
      <c r="B79" s="889" t="s">
        <v>86</v>
      </c>
      <c r="C79" s="789">
        <f t="shared" si="26"/>
        <v>2</v>
      </c>
      <c r="D79" s="789">
        <f>[2]尖圭コ!D25</f>
        <v>0</v>
      </c>
      <c r="E79" s="789">
        <f>[2]尖圭コ!E25</f>
        <v>0</v>
      </c>
      <c r="F79" s="789">
        <f>[2]尖圭コ!F25</f>
        <v>0</v>
      </c>
      <c r="G79" s="789">
        <f>[2]尖圭コ!G25</f>
        <v>0</v>
      </c>
      <c r="H79" s="789">
        <f>[2]尖圭コ!H25</f>
        <v>0</v>
      </c>
      <c r="I79" s="789">
        <f>[2]尖圭コ!I25</f>
        <v>0</v>
      </c>
      <c r="J79" s="789">
        <f>[2]尖圭コ!J25</f>
        <v>1</v>
      </c>
      <c r="K79" s="789">
        <f>[2]尖圭コ!K25</f>
        <v>0</v>
      </c>
      <c r="L79" s="789">
        <f>[2]尖圭コ!L25</f>
        <v>0</v>
      </c>
      <c r="M79" s="789">
        <f>[2]尖圭コ!M25</f>
        <v>0</v>
      </c>
      <c r="N79" s="789">
        <f>[2]尖圭コ!N25</f>
        <v>0</v>
      </c>
      <c r="O79" s="789">
        <f>[2]尖圭コ!O25</f>
        <v>1</v>
      </c>
      <c r="P79" s="789">
        <f>[2]尖圭コ!P25</f>
        <v>0</v>
      </c>
      <c r="Q79" s="789">
        <f>[2]尖圭コ!Q25</f>
        <v>0</v>
      </c>
      <c r="R79" s="789">
        <f>[2]尖圭コ!R25</f>
        <v>0</v>
      </c>
      <c r="S79" s="789">
        <f>[2]尖圭コ!S25</f>
        <v>0</v>
      </c>
      <c r="V79">
        <f>'保健所別（令和8年）'!$H$232</f>
        <v>2</v>
      </c>
      <c r="W79">
        <f t="shared" si="27"/>
        <v>0</v>
      </c>
    </row>
    <row r="80" spans="2:23" ht="14.4" x14ac:dyDescent="0.2">
      <c r="B80" s="889" t="s">
        <v>87</v>
      </c>
      <c r="C80" s="789">
        <f t="shared" si="26"/>
        <v>1</v>
      </c>
      <c r="D80" s="789">
        <f>[2]尖圭コ!D26</f>
        <v>0</v>
      </c>
      <c r="E80" s="789">
        <f>[2]尖圭コ!E26</f>
        <v>0</v>
      </c>
      <c r="F80" s="789">
        <f>[2]尖圭コ!F26</f>
        <v>0</v>
      </c>
      <c r="G80" s="789">
        <f>[2]尖圭コ!G26</f>
        <v>0</v>
      </c>
      <c r="H80" s="789">
        <f>[2]尖圭コ!H26</f>
        <v>0</v>
      </c>
      <c r="I80" s="789">
        <f>[2]尖圭コ!I26</f>
        <v>0</v>
      </c>
      <c r="J80" s="789">
        <f>[2]尖圭コ!J26</f>
        <v>0</v>
      </c>
      <c r="K80" s="789">
        <f>[2]尖圭コ!K26</f>
        <v>1</v>
      </c>
      <c r="L80" s="789">
        <f>[2]尖圭コ!L26</f>
        <v>0</v>
      </c>
      <c r="M80" s="789">
        <f>[2]尖圭コ!M26</f>
        <v>0</v>
      </c>
      <c r="N80" s="789">
        <f>[2]尖圭コ!N26</f>
        <v>0</v>
      </c>
      <c r="O80" s="789">
        <f>[2]尖圭コ!O26</f>
        <v>0</v>
      </c>
      <c r="P80" s="789">
        <f>[2]尖圭コ!P26</f>
        <v>0</v>
      </c>
      <c r="Q80" s="789">
        <f>[2]尖圭コ!Q26</f>
        <v>0</v>
      </c>
      <c r="R80" s="789">
        <f>[2]尖圭コ!R26</f>
        <v>0</v>
      </c>
      <c r="S80" s="789">
        <f>[2]尖圭コ!S26</f>
        <v>0</v>
      </c>
      <c r="V80">
        <f>'保健所別（令和8年）'!$I$232</f>
        <v>1</v>
      </c>
      <c r="W80">
        <f t="shared" si="27"/>
        <v>0</v>
      </c>
    </row>
    <row r="81" spans="2:23" ht="14.4" x14ac:dyDescent="0.2">
      <c r="B81" s="889" t="s">
        <v>88</v>
      </c>
      <c r="C81" s="789">
        <f t="shared" si="26"/>
        <v>6</v>
      </c>
      <c r="D81" s="789">
        <f>[2]尖圭コ!D27</f>
        <v>0</v>
      </c>
      <c r="E81" s="789">
        <f>[2]尖圭コ!E27</f>
        <v>0</v>
      </c>
      <c r="F81" s="789">
        <f>[2]尖圭コ!F27</f>
        <v>0</v>
      </c>
      <c r="G81" s="789">
        <f>[2]尖圭コ!G27</f>
        <v>0</v>
      </c>
      <c r="H81" s="789">
        <f>[2]尖圭コ!H27</f>
        <v>2</v>
      </c>
      <c r="I81" s="789">
        <f>[2]尖圭コ!I27</f>
        <v>1</v>
      </c>
      <c r="J81" s="789">
        <f>[2]尖圭コ!J27</f>
        <v>1</v>
      </c>
      <c r="K81" s="789">
        <f>[2]尖圭コ!K27</f>
        <v>0</v>
      </c>
      <c r="L81" s="789">
        <f>[2]尖圭コ!L27</f>
        <v>0</v>
      </c>
      <c r="M81" s="789">
        <f>[2]尖圭コ!M27</f>
        <v>1</v>
      </c>
      <c r="N81" s="789">
        <f>[2]尖圭コ!N27</f>
        <v>1</v>
      </c>
      <c r="O81" s="789">
        <f>[2]尖圭コ!O27</f>
        <v>0</v>
      </c>
      <c r="P81" s="789">
        <f>[2]尖圭コ!P27</f>
        <v>0</v>
      </c>
      <c r="Q81" s="789">
        <f>[2]尖圭コ!Q27</f>
        <v>0</v>
      </c>
      <c r="R81" s="789">
        <f>[2]尖圭コ!R27</f>
        <v>0</v>
      </c>
      <c r="S81" s="789">
        <f>[2]尖圭コ!S27</f>
        <v>0</v>
      </c>
      <c r="V81">
        <f>'保健所別（令和8年）'!$J$232</f>
        <v>6</v>
      </c>
      <c r="W81">
        <f t="shared" si="27"/>
        <v>0</v>
      </c>
    </row>
    <row r="82" spans="2:23" ht="14.4" x14ac:dyDescent="0.2">
      <c r="B82" s="889" t="s">
        <v>89</v>
      </c>
      <c r="C82" s="789">
        <f t="shared" si="26"/>
        <v>3</v>
      </c>
      <c r="D82" s="789">
        <f>[2]尖圭コ!D28</f>
        <v>0</v>
      </c>
      <c r="E82" s="789">
        <f>[2]尖圭コ!E28</f>
        <v>0</v>
      </c>
      <c r="F82" s="789">
        <f>[2]尖圭コ!F28</f>
        <v>0</v>
      </c>
      <c r="G82" s="789">
        <f>[2]尖圭コ!G28</f>
        <v>0</v>
      </c>
      <c r="H82" s="789">
        <f>[2]尖圭コ!H28</f>
        <v>0</v>
      </c>
      <c r="I82" s="789">
        <f>[2]尖圭コ!I28</f>
        <v>0</v>
      </c>
      <c r="J82" s="789">
        <f>[2]尖圭コ!J28</f>
        <v>1</v>
      </c>
      <c r="K82" s="789">
        <f>[2]尖圭コ!K28</f>
        <v>1</v>
      </c>
      <c r="L82" s="789">
        <f>[2]尖圭コ!L28</f>
        <v>0</v>
      </c>
      <c r="M82" s="789">
        <f>[2]尖圭コ!M28</f>
        <v>1</v>
      </c>
      <c r="N82" s="789">
        <f>[2]尖圭コ!N28</f>
        <v>0</v>
      </c>
      <c r="O82" s="789">
        <f>[2]尖圭コ!O28</f>
        <v>0</v>
      </c>
      <c r="P82" s="789">
        <f>[2]尖圭コ!P28</f>
        <v>0</v>
      </c>
      <c r="Q82" s="789">
        <f>[2]尖圭コ!Q28</f>
        <v>0</v>
      </c>
      <c r="R82" s="789">
        <f>[2]尖圭コ!R28</f>
        <v>0</v>
      </c>
      <c r="S82" s="789">
        <f>[2]尖圭コ!S28</f>
        <v>0</v>
      </c>
      <c r="V82">
        <f>'保健所別（令和8年）'!$K$232</f>
        <v>3</v>
      </c>
      <c r="W82">
        <f t="shared" si="27"/>
        <v>0</v>
      </c>
    </row>
    <row r="83" spans="2:23" ht="14.4" x14ac:dyDescent="0.2">
      <c r="B83" s="889" t="s">
        <v>90</v>
      </c>
      <c r="C83" s="789">
        <f t="shared" si="26"/>
        <v>0</v>
      </c>
      <c r="D83" s="789">
        <f>[2]尖圭コ!D29</f>
        <v>0</v>
      </c>
      <c r="E83" s="789">
        <f>[2]尖圭コ!E29</f>
        <v>0</v>
      </c>
      <c r="F83" s="789">
        <f>[2]尖圭コ!F29</f>
        <v>0</v>
      </c>
      <c r="G83" s="789">
        <f>[2]尖圭コ!G29</f>
        <v>0</v>
      </c>
      <c r="H83" s="789">
        <f>[2]尖圭コ!H29</f>
        <v>0</v>
      </c>
      <c r="I83" s="789">
        <f>[2]尖圭コ!I29</f>
        <v>0</v>
      </c>
      <c r="J83" s="789">
        <f>[2]尖圭コ!J29</f>
        <v>0</v>
      </c>
      <c r="K83" s="789">
        <f>[2]尖圭コ!K29</f>
        <v>0</v>
      </c>
      <c r="L83" s="789">
        <f>[2]尖圭コ!L29</f>
        <v>0</v>
      </c>
      <c r="M83" s="789">
        <f>[2]尖圭コ!M29</f>
        <v>0</v>
      </c>
      <c r="N83" s="789">
        <f>[2]尖圭コ!N29</f>
        <v>0</v>
      </c>
      <c r="O83" s="789">
        <f>[2]尖圭コ!O29</f>
        <v>0</v>
      </c>
      <c r="P83" s="789">
        <f>[2]尖圭コ!P29</f>
        <v>0</v>
      </c>
      <c r="Q83" s="789">
        <f>[2]尖圭コ!Q29</f>
        <v>0</v>
      </c>
      <c r="R83" s="789">
        <f>[2]尖圭コ!R29</f>
        <v>0</v>
      </c>
      <c r="S83" s="789">
        <f>[2]尖圭コ!S29</f>
        <v>0</v>
      </c>
      <c r="V83">
        <f>'保健所別（令和8年）'!$L$232</f>
        <v>0</v>
      </c>
      <c r="W83">
        <f t="shared" si="27"/>
        <v>0</v>
      </c>
    </row>
    <row r="84" spans="2:23" ht="14.4" x14ac:dyDescent="0.2">
      <c r="B84" s="889" t="s">
        <v>91</v>
      </c>
      <c r="C84" s="789">
        <f t="shared" si="26"/>
        <v>0</v>
      </c>
      <c r="D84" s="789">
        <f>[2]尖圭コ!D30</f>
        <v>0</v>
      </c>
      <c r="E84" s="789">
        <f>[2]尖圭コ!E30</f>
        <v>0</v>
      </c>
      <c r="F84" s="789">
        <f>[2]尖圭コ!F30</f>
        <v>0</v>
      </c>
      <c r="G84" s="789">
        <f>[2]尖圭コ!G30</f>
        <v>0</v>
      </c>
      <c r="H84" s="789">
        <f>[2]尖圭コ!H30</f>
        <v>0</v>
      </c>
      <c r="I84" s="789">
        <f>[2]尖圭コ!I30</f>
        <v>0</v>
      </c>
      <c r="J84" s="789">
        <f>[2]尖圭コ!J30</f>
        <v>0</v>
      </c>
      <c r="K84" s="789">
        <f>[2]尖圭コ!K30</f>
        <v>0</v>
      </c>
      <c r="L84" s="789">
        <f>[2]尖圭コ!L30</f>
        <v>0</v>
      </c>
      <c r="M84" s="789">
        <f>[2]尖圭コ!M30</f>
        <v>0</v>
      </c>
      <c r="N84" s="789">
        <f>[2]尖圭コ!N30</f>
        <v>0</v>
      </c>
      <c r="O84" s="789">
        <f>[2]尖圭コ!O30</f>
        <v>0</v>
      </c>
      <c r="P84" s="789">
        <f>[2]尖圭コ!P30</f>
        <v>0</v>
      </c>
      <c r="Q84" s="789">
        <f>[2]尖圭コ!Q30</f>
        <v>0</v>
      </c>
      <c r="R84" s="789">
        <f>[2]尖圭コ!R30</f>
        <v>0</v>
      </c>
      <c r="S84" s="789">
        <f>[2]尖圭コ!S30</f>
        <v>0</v>
      </c>
      <c r="V84">
        <f>'保健所別（令和8年）'!$M$232</f>
        <v>0</v>
      </c>
      <c r="W84">
        <f t="shared" si="27"/>
        <v>0</v>
      </c>
    </row>
    <row r="85" spans="2:23" ht="14.4" x14ac:dyDescent="0.2">
      <c r="B85" s="889" t="s">
        <v>92</v>
      </c>
      <c r="C85" s="789">
        <f t="shared" si="26"/>
        <v>0</v>
      </c>
      <c r="D85" s="789">
        <f>[2]尖圭コ!D31</f>
        <v>0</v>
      </c>
      <c r="E85" s="789">
        <f>[2]尖圭コ!E31</f>
        <v>0</v>
      </c>
      <c r="F85" s="789">
        <f>[2]尖圭コ!F31</f>
        <v>0</v>
      </c>
      <c r="G85" s="789">
        <f>[2]尖圭コ!G31</f>
        <v>0</v>
      </c>
      <c r="H85" s="789">
        <f>[2]尖圭コ!H31</f>
        <v>0</v>
      </c>
      <c r="I85" s="789">
        <f>[2]尖圭コ!I31</f>
        <v>0</v>
      </c>
      <c r="J85" s="789">
        <f>[2]尖圭コ!J31</f>
        <v>0</v>
      </c>
      <c r="K85" s="789">
        <f>[2]尖圭コ!K31</f>
        <v>0</v>
      </c>
      <c r="L85" s="789">
        <f>[2]尖圭コ!L31</f>
        <v>0</v>
      </c>
      <c r="M85" s="789">
        <f>[2]尖圭コ!M31</f>
        <v>0</v>
      </c>
      <c r="N85" s="789">
        <f>[2]尖圭コ!N31</f>
        <v>0</v>
      </c>
      <c r="O85" s="789">
        <f>[2]尖圭コ!O31</f>
        <v>0</v>
      </c>
      <c r="P85" s="789">
        <f>[2]尖圭コ!P31</f>
        <v>0</v>
      </c>
      <c r="Q85" s="789">
        <f>[2]尖圭コ!Q31</f>
        <v>0</v>
      </c>
      <c r="R85" s="789">
        <f>[2]尖圭コ!R31</f>
        <v>0</v>
      </c>
      <c r="S85" s="789">
        <f>[2]尖圭コ!S31</f>
        <v>0</v>
      </c>
      <c r="V85">
        <f>'保健所別（令和8年）'!$N$232</f>
        <v>0</v>
      </c>
      <c r="W85">
        <f t="shared" si="27"/>
        <v>0</v>
      </c>
    </row>
    <row r="86" spans="2:23" ht="14.4" x14ac:dyDescent="0.2">
      <c r="B86" s="889" t="s">
        <v>93</v>
      </c>
      <c r="C86" s="789">
        <f t="shared" si="26"/>
        <v>0</v>
      </c>
      <c r="D86" s="789">
        <f>[2]尖圭コ!D32</f>
        <v>0</v>
      </c>
      <c r="E86" s="789">
        <f>[2]尖圭コ!E32</f>
        <v>0</v>
      </c>
      <c r="F86" s="789">
        <f>[2]尖圭コ!F32</f>
        <v>0</v>
      </c>
      <c r="G86" s="789">
        <f>[2]尖圭コ!G32</f>
        <v>0</v>
      </c>
      <c r="H86" s="789">
        <f>[2]尖圭コ!H32</f>
        <v>0</v>
      </c>
      <c r="I86" s="789">
        <f>[2]尖圭コ!I32</f>
        <v>0</v>
      </c>
      <c r="J86" s="789">
        <f>[2]尖圭コ!J32</f>
        <v>0</v>
      </c>
      <c r="K86" s="789">
        <f>[2]尖圭コ!K32</f>
        <v>0</v>
      </c>
      <c r="L86" s="789">
        <f>[2]尖圭コ!L32</f>
        <v>0</v>
      </c>
      <c r="M86" s="789">
        <f>[2]尖圭コ!M32</f>
        <v>0</v>
      </c>
      <c r="N86" s="789">
        <f>[2]尖圭コ!N32</f>
        <v>0</v>
      </c>
      <c r="O86" s="789">
        <f>[2]尖圭コ!O32</f>
        <v>0</v>
      </c>
      <c r="P86" s="789">
        <f>[2]尖圭コ!P32</f>
        <v>0</v>
      </c>
      <c r="Q86" s="789">
        <f>[2]尖圭コ!Q32</f>
        <v>0</v>
      </c>
      <c r="R86" s="789">
        <f>[2]尖圭コ!R32</f>
        <v>0</v>
      </c>
      <c r="S86" s="789">
        <f>[2]尖圭コ!S32</f>
        <v>0</v>
      </c>
      <c r="V86">
        <f>'保健所別（令和8年）'!$O$232</f>
        <v>0</v>
      </c>
      <c r="W86">
        <f t="shared" si="27"/>
        <v>0</v>
      </c>
    </row>
    <row r="87" spans="2:23" ht="14.4" x14ac:dyDescent="0.2">
      <c r="B87" s="889" t="s">
        <v>39</v>
      </c>
      <c r="C87" s="789">
        <f t="shared" ref="C87:S87" si="28">SUM(C75:C86)</f>
        <v>14</v>
      </c>
      <c r="D87" s="789">
        <f t="shared" si="28"/>
        <v>0</v>
      </c>
      <c r="E87" s="789">
        <f t="shared" si="28"/>
        <v>0</v>
      </c>
      <c r="F87" s="789">
        <f t="shared" si="28"/>
        <v>0</v>
      </c>
      <c r="G87" s="789">
        <f t="shared" si="28"/>
        <v>0</v>
      </c>
      <c r="H87" s="789">
        <f t="shared" si="28"/>
        <v>3</v>
      </c>
      <c r="I87" s="789">
        <f t="shared" si="28"/>
        <v>2</v>
      </c>
      <c r="J87" s="789">
        <f t="shared" si="28"/>
        <v>3</v>
      </c>
      <c r="K87" s="789">
        <f t="shared" si="28"/>
        <v>2</v>
      </c>
      <c r="L87" s="789">
        <f t="shared" si="28"/>
        <v>0</v>
      </c>
      <c r="M87" s="789">
        <f t="shared" si="28"/>
        <v>2</v>
      </c>
      <c r="N87" s="789">
        <f t="shared" si="28"/>
        <v>1</v>
      </c>
      <c r="O87" s="789">
        <f t="shared" si="28"/>
        <v>1</v>
      </c>
      <c r="P87" s="789">
        <f t="shared" si="28"/>
        <v>0</v>
      </c>
      <c r="Q87" s="789">
        <f t="shared" si="28"/>
        <v>0</v>
      </c>
      <c r="R87" s="789">
        <f t="shared" si="28"/>
        <v>0</v>
      </c>
      <c r="S87" s="789">
        <f t="shared" si="28"/>
        <v>0</v>
      </c>
      <c r="W87">
        <f t="shared" si="27"/>
        <v>14</v>
      </c>
    </row>
    <row r="88" spans="2:23" x14ac:dyDescent="0.2">
      <c r="B88" s="789" t="s">
        <v>66</v>
      </c>
      <c r="C88" s="892">
        <f>C87/C87</f>
        <v>1</v>
      </c>
      <c r="D88" s="892">
        <f>D87/C87</f>
        <v>0</v>
      </c>
      <c r="E88" s="892">
        <f>E87/C87</f>
        <v>0</v>
      </c>
      <c r="F88" s="892">
        <f>F87/C87</f>
        <v>0</v>
      </c>
      <c r="G88" s="892">
        <f>G87/C87</f>
        <v>0</v>
      </c>
      <c r="H88" s="892">
        <f>H87/C87</f>
        <v>0.21428571428571427</v>
      </c>
      <c r="I88" s="892">
        <f>I87/C87</f>
        <v>0.14285714285714285</v>
      </c>
      <c r="J88" s="892">
        <f>J87/C87</f>
        <v>0.21428571428571427</v>
      </c>
      <c r="K88" s="892">
        <f>K87/C87</f>
        <v>0.14285714285714285</v>
      </c>
      <c r="L88" s="892">
        <f>L87/C87</f>
        <v>0</v>
      </c>
      <c r="M88" s="892">
        <f>M87/C87</f>
        <v>0.14285714285714285</v>
      </c>
      <c r="N88" s="892">
        <f>N87/C87</f>
        <v>7.1428571428571425E-2</v>
      </c>
      <c r="O88" s="892">
        <f>O87/C87</f>
        <v>7.1428571428571425E-2</v>
      </c>
      <c r="P88" s="892">
        <f>P87/C87</f>
        <v>0</v>
      </c>
      <c r="Q88" s="892">
        <f>Q87/C87</f>
        <v>0</v>
      </c>
      <c r="R88" s="892">
        <f>R87/C87</f>
        <v>0</v>
      </c>
      <c r="S88" s="892">
        <f>S87/C87</f>
        <v>0</v>
      </c>
    </row>
    <row r="90" spans="2:23" ht="19.2" x14ac:dyDescent="0.25">
      <c r="B90" s="99" t="str">
        <f>B73</f>
        <v>令和8年　</v>
      </c>
      <c r="C90" s="551" t="s">
        <v>315</v>
      </c>
    </row>
    <row r="91" spans="2:23" ht="72" x14ac:dyDescent="0.2">
      <c r="B91" s="887" t="s">
        <v>227</v>
      </c>
      <c r="C91" s="881" t="s">
        <v>67</v>
      </c>
      <c r="D91" s="872" t="s">
        <v>261</v>
      </c>
      <c r="E91" s="872" t="s">
        <v>80</v>
      </c>
      <c r="F91" s="872" t="s">
        <v>81</v>
      </c>
      <c r="G91" s="872" t="s">
        <v>68</v>
      </c>
      <c r="H91" s="872" t="s">
        <v>69</v>
      </c>
      <c r="I91" s="872" t="s">
        <v>70</v>
      </c>
      <c r="J91" s="872" t="s">
        <v>71</v>
      </c>
      <c r="K91" s="872" t="s">
        <v>72</v>
      </c>
      <c r="L91" s="872" t="s">
        <v>73</v>
      </c>
      <c r="M91" s="872" t="s">
        <v>74</v>
      </c>
      <c r="N91" s="872" t="s">
        <v>75</v>
      </c>
      <c r="O91" s="873" t="s">
        <v>76</v>
      </c>
      <c r="P91" s="873" t="s">
        <v>77</v>
      </c>
      <c r="Q91" s="873" t="s">
        <v>78</v>
      </c>
      <c r="R91" s="873" t="s">
        <v>79</v>
      </c>
      <c r="S91" s="873" t="s">
        <v>262</v>
      </c>
    </row>
    <row r="92" spans="2:23" ht="14.4" x14ac:dyDescent="0.2">
      <c r="B92" s="889" t="s">
        <v>82</v>
      </c>
      <c r="C92" s="893">
        <f>[2]尖圭コ!C57</f>
        <v>0.08</v>
      </c>
      <c r="D92" s="893">
        <f>[2]尖圭コ!D57</f>
        <v>0</v>
      </c>
      <c r="E92" s="893">
        <f>[2]尖圭コ!E57</f>
        <v>0</v>
      </c>
      <c r="F92" s="893">
        <f>[2]尖圭コ!F57</f>
        <v>0</v>
      </c>
      <c r="G92" s="893">
        <f>[2]尖圭コ!G57</f>
        <v>0</v>
      </c>
      <c r="H92" s="893">
        <f>[2]尖圭コ!H57</f>
        <v>0</v>
      </c>
      <c r="I92" s="893">
        <f>[2]尖圭コ!I57</f>
        <v>0.08</v>
      </c>
      <c r="J92" s="893">
        <f>[2]尖圭コ!J57</f>
        <v>0</v>
      </c>
      <c r="K92" s="893">
        <f>[2]尖圭コ!K57</f>
        <v>0</v>
      </c>
      <c r="L92" s="893">
        <f>[2]尖圭コ!L57</f>
        <v>0</v>
      </c>
      <c r="M92" s="893">
        <f>[2]尖圭コ!M57</f>
        <v>0</v>
      </c>
      <c r="N92" s="893">
        <f>[2]尖圭コ!N57</f>
        <v>0</v>
      </c>
      <c r="O92" s="893">
        <f>[2]尖圭コ!O57</f>
        <v>0</v>
      </c>
      <c r="P92" s="893">
        <f>[2]尖圭コ!P57</f>
        <v>0</v>
      </c>
      <c r="Q92" s="893">
        <f>[2]尖圭コ!Q57</f>
        <v>0</v>
      </c>
      <c r="R92" s="893">
        <f>[2]尖圭コ!R57</f>
        <v>0</v>
      </c>
      <c r="S92" s="893">
        <f>[2]尖圭コ!S57</f>
        <v>0</v>
      </c>
    </row>
    <row r="93" spans="2:23" ht="14.4" x14ac:dyDescent="0.2">
      <c r="B93" s="889" t="s">
        <v>83</v>
      </c>
      <c r="C93" s="893">
        <f>[2]尖圭コ!C58</f>
        <v>0.08</v>
      </c>
      <c r="D93" s="893">
        <f>[2]尖圭コ!D58</f>
        <v>0</v>
      </c>
      <c r="E93" s="893">
        <f>[2]尖圭コ!E58</f>
        <v>0</v>
      </c>
      <c r="F93" s="893">
        <f>[2]尖圭コ!F58</f>
        <v>0</v>
      </c>
      <c r="G93" s="893">
        <f>[2]尖圭コ!G58</f>
        <v>0</v>
      </c>
      <c r="H93" s="893">
        <f>[2]尖圭コ!H58</f>
        <v>0.08</v>
      </c>
      <c r="I93" s="893">
        <f>[2]尖圭コ!I58</f>
        <v>0</v>
      </c>
      <c r="J93" s="893">
        <f>[2]尖圭コ!J58</f>
        <v>0</v>
      </c>
      <c r="K93" s="893">
        <f>[2]尖圭コ!K58</f>
        <v>0</v>
      </c>
      <c r="L93" s="893">
        <f>[2]尖圭コ!L58</f>
        <v>0</v>
      </c>
      <c r="M93" s="893">
        <f>[2]尖圭コ!M58</f>
        <v>0</v>
      </c>
      <c r="N93" s="893">
        <f>[2]尖圭コ!N58</f>
        <v>0</v>
      </c>
      <c r="O93" s="893">
        <f>[2]尖圭コ!O58</f>
        <v>0</v>
      </c>
      <c r="P93" s="893">
        <f>[2]尖圭コ!P58</f>
        <v>0</v>
      </c>
      <c r="Q93" s="893">
        <f>[2]尖圭コ!Q58</f>
        <v>0</v>
      </c>
      <c r="R93" s="893">
        <f>[2]尖圭コ!R58</f>
        <v>0</v>
      </c>
      <c r="S93" s="893">
        <f>[2]尖圭コ!S58</f>
        <v>0</v>
      </c>
    </row>
    <row r="94" spans="2:23" ht="14.4" x14ac:dyDescent="0.2">
      <c r="B94" s="889" t="s">
        <v>84</v>
      </c>
      <c r="C94" s="893">
        <f>[2]尖圭コ!C59</f>
        <v>0</v>
      </c>
      <c r="D94" s="893">
        <f>[2]尖圭コ!D59</f>
        <v>0</v>
      </c>
      <c r="E94" s="893">
        <f>[2]尖圭コ!E59</f>
        <v>0</v>
      </c>
      <c r="F94" s="893">
        <f>[2]尖圭コ!F59</f>
        <v>0</v>
      </c>
      <c r="G94" s="893">
        <f>[2]尖圭コ!G59</f>
        <v>0</v>
      </c>
      <c r="H94" s="893">
        <f>[2]尖圭コ!H59</f>
        <v>0</v>
      </c>
      <c r="I94" s="893">
        <f>[2]尖圭コ!I59</f>
        <v>0</v>
      </c>
      <c r="J94" s="893">
        <f>[2]尖圭コ!J59</f>
        <v>0</v>
      </c>
      <c r="K94" s="893">
        <f>[2]尖圭コ!K59</f>
        <v>0</v>
      </c>
      <c r="L94" s="893">
        <f>[2]尖圭コ!L59</f>
        <v>0</v>
      </c>
      <c r="M94" s="893">
        <f>[2]尖圭コ!M59</f>
        <v>0</v>
      </c>
      <c r="N94" s="893">
        <f>[2]尖圭コ!N59</f>
        <v>0</v>
      </c>
      <c r="O94" s="893">
        <f>[2]尖圭コ!O59</f>
        <v>0</v>
      </c>
      <c r="P94" s="893">
        <f>[2]尖圭コ!P59</f>
        <v>0</v>
      </c>
      <c r="Q94" s="893">
        <f>[2]尖圭コ!Q59</f>
        <v>0</v>
      </c>
      <c r="R94" s="893">
        <f>[2]尖圭コ!R59</f>
        <v>0</v>
      </c>
      <c r="S94" s="893">
        <f>[2]尖圭コ!S59</f>
        <v>0</v>
      </c>
    </row>
    <row r="95" spans="2:23" ht="14.4" x14ac:dyDescent="0.2">
      <c r="B95" s="889" t="s">
        <v>85</v>
      </c>
      <c r="C95" s="893">
        <f>[2]尖圭コ!C60</f>
        <v>0</v>
      </c>
      <c r="D95" s="893">
        <f>[2]尖圭コ!D60</f>
        <v>0</v>
      </c>
      <c r="E95" s="893">
        <f>[2]尖圭コ!E60</f>
        <v>0</v>
      </c>
      <c r="F95" s="893">
        <f>[2]尖圭コ!F60</f>
        <v>0</v>
      </c>
      <c r="G95" s="893">
        <f>[2]尖圭コ!G60</f>
        <v>0</v>
      </c>
      <c r="H95" s="893">
        <f>[2]尖圭コ!H60</f>
        <v>0</v>
      </c>
      <c r="I95" s="893">
        <f>[2]尖圭コ!I60</f>
        <v>0</v>
      </c>
      <c r="J95" s="893">
        <f>[2]尖圭コ!J60</f>
        <v>0</v>
      </c>
      <c r="K95" s="893">
        <f>[2]尖圭コ!K60</f>
        <v>0</v>
      </c>
      <c r="L95" s="893">
        <f>[2]尖圭コ!L60</f>
        <v>0</v>
      </c>
      <c r="M95" s="893">
        <f>[2]尖圭コ!M60</f>
        <v>0</v>
      </c>
      <c r="N95" s="893">
        <f>[2]尖圭コ!N60</f>
        <v>0</v>
      </c>
      <c r="O95" s="893">
        <f>[2]尖圭コ!O60</f>
        <v>0</v>
      </c>
      <c r="P95" s="893">
        <f>[2]尖圭コ!P60</f>
        <v>0</v>
      </c>
      <c r="Q95" s="893">
        <f>[2]尖圭コ!Q60</f>
        <v>0</v>
      </c>
      <c r="R95" s="893">
        <f>[2]尖圭コ!R60</f>
        <v>0</v>
      </c>
      <c r="S95" s="893">
        <f>[2]尖圭コ!S60</f>
        <v>0</v>
      </c>
    </row>
    <row r="96" spans="2:23" ht="14.4" x14ac:dyDescent="0.2">
      <c r="B96" s="889" t="s">
        <v>86</v>
      </c>
      <c r="C96" s="893">
        <f>[2]尖圭コ!C61</f>
        <v>0.17</v>
      </c>
      <c r="D96" s="893">
        <f>[2]尖圭コ!D61</f>
        <v>0</v>
      </c>
      <c r="E96" s="893">
        <f>[2]尖圭コ!E61</f>
        <v>0</v>
      </c>
      <c r="F96" s="893">
        <f>[2]尖圭コ!F61</f>
        <v>0</v>
      </c>
      <c r="G96" s="893">
        <f>[2]尖圭コ!G61</f>
        <v>0</v>
      </c>
      <c r="H96" s="893">
        <f>[2]尖圭コ!H61</f>
        <v>0</v>
      </c>
      <c r="I96" s="893">
        <f>[2]尖圭コ!I61</f>
        <v>0</v>
      </c>
      <c r="J96" s="893">
        <f>[2]尖圭コ!J61</f>
        <v>0.08</v>
      </c>
      <c r="K96" s="893">
        <f>[2]尖圭コ!K61</f>
        <v>0</v>
      </c>
      <c r="L96" s="893">
        <f>[2]尖圭コ!L61</f>
        <v>0</v>
      </c>
      <c r="M96" s="893">
        <f>[2]尖圭コ!M61</f>
        <v>0</v>
      </c>
      <c r="N96" s="893">
        <f>[2]尖圭コ!N61</f>
        <v>0</v>
      </c>
      <c r="O96" s="893">
        <f>[2]尖圭コ!O61</f>
        <v>0.08</v>
      </c>
      <c r="P96" s="893">
        <f>[2]尖圭コ!P61</f>
        <v>0</v>
      </c>
      <c r="Q96" s="893">
        <f>[2]尖圭コ!Q61</f>
        <v>0</v>
      </c>
      <c r="R96" s="893">
        <f>[2]尖圭コ!R61</f>
        <v>0</v>
      </c>
      <c r="S96" s="893">
        <f>[2]尖圭コ!S61</f>
        <v>0</v>
      </c>
    </row>
    <row r="97" spans="2:19" ht="14.4" x14ac:dyDescent="0.2">
      <c r="B97" s="889" t="s">
        <v>87</v>
      </c>
      <c r="C97" s="893">
        <f>[2]尖圭コ!C62</f>
        <v>0.08</v>
      </c>
      <c r="D97" s="893">
        <f>[2]尖圭コ!D62</f>
        <v>0</v>
      </c>
      <c r="E97" s="893">
        <f>[2]尖圭コ!E62</f>
        <v>0</v>
      </c>
      <c r="F97" s="893">
        <f>[2]尖圭コ!F62</f>
        <v>0</v>
      </c>
      <c r="G97" s="893">
        <f>[2]尖圭コ!G62</f>
        <v>0</v>
      </c>
      <c r="H97" s="893">
        <f>[2]尖圭コ!H62</f>
        <v>0</v>
      </c>
      <c r="I97" s="893">
        <f>[2]尖圭コ!I62</f>
        <v>0</v>
      </c>
      <c r="J97" s="893">
        <f>[2]尖圭コ!J62</f>
        <v>0</v>
      </c>
      <c r="K97" s="893">
        <f>[2]尖圭コ!K62</f>
        <v>0.08</v>
      </c>
      <c r="L97" s="893">
        <f>[2]尖圭コ!L62</f>
        <v>0</v>
      </c>
      <c r="M97" s="893">
        <f>[2]尖圭コ!M62</f>
        <v>0</v>
      </c>
      <c r="N97" s="893">
        <f>[2]尖圭コ!N62</f>
        <v>0</v>
      </c>
      <c r="O97" s="893">
        <f>[2]尖圭コ!O62</f>
        <v>0</v>
      </c>
      <c r="P97" s="893">
        <f>[2]尖圭コ!P62</f>
        <v>0</v>
      </c>
      <c r="Q97" s="893">
        <f>[2]尖圭コ!Q62</f>
        <v>0</v>
      </c>
      <c r="R97" s="893">
        <f>[2]尖圭コ!R62</f>
        <v>0</v>
      </c>
      <c r="S97" s="893">
        <f>[2]尖圭コ!S62</f>
        <v>0</v>
      </c>
    </row>
    <row r="98" spans="2:19" ht="14.4" x14ac:dyDescent="0.2">
      <c r="B98" s="889" t="s">
        <v>88</v>
      </c>
      <c r="C98" s="893">
        <f>[2]尖圭コ!C63</f>
        <v>0.5</v>
      </c>
      <c r="D98" s="893">
        <f>[2]尖圭コ!D63</f>
        <v>0</v>
      </c>
      <c r="E98" s="893">
        <f>[2]尖圭コ!E63</f>
        <v>0</v>
      </c>
      <c r="F98" s="893">
        <f>[2]尖圭コ!F63</f>
        <v>0</v>
      </c>
      <c r="G98" s="893">
        <f>[2]尖圭コ!G63</f>
        <v>0</v>
      </c>
      <c r="H98" s="893">
        <f>[2]尖圭コ!H63</f>
        <v>0.17</v>
      </c>
      <c r="I98" s="893">
        <f>[2]尖圭コ!I63</f>
        <v>0.08</v>
      </c>
      <c r="J98" s="893">
        <f>[2]尖圭コ!J63</f>
        <v>0.08</v>
      </c>
      <c r="K98" s="893">
        <f>[2]尖圭コ!K63</f>
        <v>0</v>
      </c>
      <c r="L98" s="893">
        <f>[2]尖圭コ!L63</f>
        <v>0</v>
      </c>
      <c r="M98" s="893">
        <f>[2]尖圭コ!M63</f>
        <v>0.08</v>
      </c>
      <c r="N98" s="893">
        <f>[2]尖圭コ!N63</f>
        <v>0.08</v>
      </c>
      <c r="O98" s="893">
        <f>[2]尖圭コ!O63</f>
        <v>0</v>
      </c>
      <c r="P98" s="893">
        <f>[2]尖圭コ!P63</f>
        <v>0</v>
      </c>
      <c r="Q98" s="893">
        <f>[2]尖圭コ!Q63</f>
        <v>0</v>
      </c>
      <c r="R98" s="893">
        <f>[2]尖圭コ!R63</f>
        <v>0</v>
      </c>
      <c r="S98" s="893">
        <f>[2]尖圭コ!S63</f>
        <v>0</v>
      </c>
    </row>
    <row r="99" spans="2:19" ht="14.4" x14ac:dyDescent="0.2">
      <c r="B99" s="889" t="s">
        <v>89</v>
      </c>
      <c r="C99" s="893">
        <f>[2]尖圭コ!C64</f>
        <v>0.25</v>
      </c>
      <c r="D99" s="893">
        <f>[2]尖圭コ!D64</f>
        <v>0</v>
      </c>
      <c r="E99" s="893">
        <f>[2]尖圭コ!E64</f>
        <v>0</v>
      </c>
      <c r="F99" s="893">
        <f>[2]尖圭コ!F64</f>
        <v>0</v>
      </c>
      <c r="G99" s="893">
        <f>[2]尖圭コ!G64</f>
        <v>0</v>
      </c>
      <c r="H99" s="893">
        <f>[2]尖圭コ!H64</f>
        <v>0</v>
      </c>
      <c r="I99" s="893">
        <f>[2]尖圭コ!I64</f>
        <v>0</v>
      </c>
      <c r="J99" s="893">
        <f>[2]尖圭コ!J64</f>
        <v>0.08</v>
      </c>
      <c r="K99" s="893">
        <f>[2]尖圭コ!K64</f>
        <v>0.08</v>
      </c>
      <c r="L99" s="893">
        <f>[2]尖圭コ!L64</f>
        <v>0</v>
      </c>
      <c r="M99" s="893">
        <f>[2]尖圭コ!M64</f>
        <v>0.08</v>
      </c>
      <c r="N99" s="893">
        <f>[2]尖圭コ!N64</f>
        <v>0</v>
      </c>
      <c r="O99" s="893">
        <f>[2]尖圭コ!O64</f>
        <v>0</v>
      </c>
      <c r="P99" s="893">
        <f>[2]尖圭コ!P64</f>
        <v>0</v>
      </c>
      <c r="Q99" s="893">
        <f>[2]尖圭コ!Q64</f>
        <v>0</v>
      </c>
      <c r="R99" s="893">
        <f>[2]尖圭コ!R64</f>
        <v>0</v>
      </c>
      <c r="S99" s="893">
        <f>[2]尖圭コ!S64</f>
        <v>0</v>
      </c>
    </row>
    <row r="100" spans="2:19" ht="14.4" x14ac:dyDescent="0.2">
      <c r="B100" s="889" t="s">
        <v>90</v>
      </c>
      <c r="C100" s="893">
        <f>[2]尖圭コ!C65</f>
        <v>0</v>
      </c>
      <c r="D100" s="893">
        <f>[2]尖圭コ!D65</f>
        <v>0</v>
      </c>
      <c r="E100" s="893">
        <f>[2]尖圭コ!E65</f>
        <v>0</v>
      </c>
      <c r="F100" s="893">
        <f>[2]尖圭コ!F65</f>
        <v>0</v>
      </c>
      <c r="G100" s="893">
        <f>[2]尖圭コ!G65</f>
        <v>0</v>
      </c>
      <c r="H100" s="893">
        <f>[2]尖圭コ!H65</f>
        <v>0</v>
      </c>
      <c r="I100" s="893">
        <f>[2]尖圭コ!I65</f>
        <v>0</v>
      </c>
      <c r="J100" s="893">
        <f>[2]尖圭コ!J65</f>
        <v>0</v>
      </c>
      <c r="K100" s="893">
        <f>[2]尖圭コ!K65</f>
        <v>0</v>
      </c>
      <c r="L100" s="893">
        <f>[2]尖圭コ!L65</f>
        <v>0</v>
      </c>
      <c r="M100" s="893">
        <f>[2]尖圭コ!M65</f>
        <v>0</v>
      </c>
      <c r="N100" s="893">
        <f>[2]尖圭コ!N65</f>
        <v>0</v>
      </c>
      <c r="O100" s="893">
        <f>[2]尖圭コ!O65</f>
        <v>0</v>
      </c>
      <c r="P100" s="893">
        <f>[2]尖圭コ!P65</f>
        <v>0</v>
      </c>
      <c r="Q100" s="893">
        <f>[2]尖圭コ!Q65</f>
        <v>0</v>
      </c>
      <c r="R100" s="893">
        <f>[2]尖圭コ!R65</f>
        <v>0</v>
      </c>
      <c r="S100" s="893">
        <f>[2]尖圭コ!S65</f>
        <v>0</v>
      </c>
    </row>
    <row r="101" spans="2:19" ht="14.4" x14ac:dyDescent="0.2">
      <c r="B101" s="889" t="s">
        <v>91</v>
      </c>
      <c r="C101" s="893">
        <f>[2]尖圭コ!C66</f>
        <v>0</v>
      </c>
      <c r="D101" s="893">
        <f>[2]尖圭コ!D66</f>
        <v>0</v>
      </c>
      <c r="E101" s="893">
        <f>[2]尖圭コ!E66</f>
        <v>0</v>
      </c>
      <c r="F101" s="893">
        <f>[2]尖圭コ!F66</f>
        <v>0</v>
      </c>
      <c r="G101" s="893">
        <f>[2]尖圭コ!G66</f>
        <v>0</v>
      </c>
      <c r="H101" s="893">
        <f>[2]尖圭コ!H66</f>
        <v>0</v>
      </c>
      <c r="I101" s="893">
        <f>[2]尖圭コ!I66</f>
        <v>0</v>
      </c>
      <c r="J101" s="893">
        <f>[2]尖圭コ!J66</f>
        <v>0</v>
      </c>
      <c r="K101" s="893">
        <f>[2]尖圭コ!K66</f>
        <v>0</v>
      </c>
      <c r="L101" s="893">
        <f>[2]尖圭コ!L66</f>
        <v>0</v>
      </c>
      <c r="M101" s="893">
        <f>[2]尖圭コ!M66</f>
        <v>0</v>
      </c>
      <c r="N101" s="893">
        <f>[2]尖圭コ!N66</f>
        <v>0</v>
      </c>
      <c r="O101" s="893">
        <f>[2]尖圭コ!O66</f>
        <v>0</v>
      </c>
      <c r="P101" s="893">
        <f>[2]尖圭コ!P66</f>
        <v>0</v>
      </c>
      <c r="Q101" s="893">
        <f>[2]尖圭コ!Q66</f>
        <v>0</v>
      </c>
      <c r="R101" s="893">
        <f>[2]尖圭コ!R66</f>
        <v>0</v>
      </c>
      <c r="S101" s="893">
        <f>[2]尖圭コ!S66</f>
        <v>0</v>
      </c>
    </row>
    <row r="102" spans="2:19" ht="14.4" x14ac:dyDescent="0.2">
      <c r="B102" s="889" t="s">
        <v>92</v>
      </c>
      <c r="C102" s="893">
        <f>[2]尖圭コ!C67</f>
        <v>0</v>
      </c>
      <c r="D102" s="893">
        <f>[2]尖圭コ!D67</f>
        <v>0</v>
      </c>
      <c r="E102" s="893">
        <f>[2]尖圭コ!E67</f>
        <v>0</v>
      </c>
      <c r="F102" s="893">
        <f>[2]尖圭コ!F67</f>
        <v>0</v>
      </c>
      <c r="G102" s="893">
        <f>[2]尖圭コ!G67</f>
        <v>0</v>
      </c>
      <c r="H102" s="893">
        <f>[2]尖圭コ!H67</f>
        <v>0</v>
      </c>
      <c r="I102" s="893">
        <f>[2]尖圭コ!I67</f>
        <v>0</v>
      </c>
      <c r="J102" s="893">
        <f>[2]尖圭コ!J67</f>
        <v>0</v>
      </c>
      <c r="K102" s="893">
        <f>[2]尖圭コ!K67</f>
        <v>0</v>
      </c>
      <c r="L102" s="893">
        <f>[2]尖圭コ!L67</f>
        <v>0</v>
      </c>
      <c r="M102" s="893">
        <f>[2]尖圭コ!M67</f>
        <v>0</v>
      </c>
      <c r="N102" s="893">
        <f>[2]尖圭コ!N67</f>
        <v>0</v>
      </c>
      <c r="O102" s="893">
        <f>[2]尖圭コ!O67</f>
        <v>0</v>
      </c>
      <c r="P102" s="893">
        <f>[2]尖圭コ!P67</f>
        <v>0</v>
      </c>
      <c r="Q102" s="893">
        <f>[2]尖圭コ!Q67</f>
        <v>0</v>
      </c>
      <c r="R102" s="893">
        <f>[2]尖圭コ!R67</f>
        <v>0</v>
      </c>
      <c r="S102" s="893">
        <f>[2]尖圭コ!S67</f>
        <v>0</v>
      </c>
    </row>
    <row r="103" spans="2:19" ht="14.4" x14ac:dyDescent="0.2">
      <c r="B103" s="889" t="s">
        <v>93</v>
      </c>
      <c r="C103" s="893">
        <f>[2]尖圭コ!C68</f>
        <v>0</v>
      </c>
      <c r="D103" s="893">
        <f>[2]尖圭コ!D68</f>
        <v>0</v>
      </c>
      <c r="E103" s="893">
        <f>[2]尖圭コ!E68</f>
        <v>0</v>
      </c>
      <c r="F103" s="893">
        <f>[2]尖圭コ!F68</f>
        <v>0</v>
      </c>
      <c r="G103" s="893">
        <f>[2]尖圭コ!G68</f>
        <v>0</v>
      </c>
      <c r="H103" s="893">
        <f>[2]尖圭コ!H68</f>
        <v>0</v>
      </c>
      <c r="I103" s="893">
        <f>[2]尖圭コ!I68</f>
        <v>0</v>
      </c>
      <c r="J103" s="893">
        <f>[2]尖圭コ!J68</f>
        <v>0</v>
      </c>
      <c r="K103" s="893">
        <f>[2]尖圭コ!K68</f>
        <v>0</v>
      </c>
      <c r="L103" s="893">
        <f>[2]尖圭コ!L68</f>
        <v>0</v>
      </c>
      <c r="M103" s="893">
        <f>[2]尖圭コ!M68</f>
        <v>0</v>
      </c>
      <c r="N103" s="893">
        <f>[2]尖圭コ!N68</f>
        <v>0</v>
      </c>
      <c r="O103" s="893">
        <f>[2]尖圭コ!O68</f>
        <v>0</v>
      </c>
      <c r="P103" s="893">
        <f>[2]尖圭コ!P68</f>
        <v>0</v>
      </c>
      <c r="Q103" s="893">
        <f>[2]尖圭コ!Q68</f>
        <v>0</v>
      </c>
      <c r="R103" s="893">
        <f>[2]尖圭コ!R68</f>
        <v>0</v>
      </c>
      <c r="S103" s="893">
        <f>[2]尖圭コ!S68</f>
        <v>0</v>
      </c>
    </row>
    <row r="104" spans="2:19" ht="14.4" x14ac:dyDescent="0.2">
      <c r="B104" s="889" t="s">
        <v>39</v>
      </c>
      <c r="C104" s="894">
        <f>SUM(C92:C103)</f>
        <v>1.1600000000000001</v>
      </c>
      <c r="D104" s="893">
        <f>[2]尖圭コ!D69</f>
        <v>0</v>
      </c>
      <c r="E104" s="893">
        <f>[2]尖圭コ!E69</f>
        <v>0</v>
      </c>
      <c r="F104" s="893">
        <f>[2]尖圭コ!F69</f>
        <v>0</v>
      </c>
      <c r="G104" s="893">
        <f>[2]尖圭コ!G69</f>
        <v>0</v>
      </c>
      <c r="H104" s="893">
        <f>[2]尖圭コ!H69</f>
        <v>0.25</v>
      </c>
      <c r="I104" s="893">
        <f>[2]尖圭コ!I69</f>
        <v>0.16</v>
      </c>
      <c r="J104" s="893">
        <f>[2]尖圭コ!J69</f>
        <v>0.24</v>
      </c>
      <c r="K104" s="893">
        <f>[2]尖圭コ!K69</f>
        <v>0.16</v>
      </c>
      <c r="L104" s="893">
        <f>[2]尖圭コ!L69</f>
        <v>0</v>
      </c>
      <c r="M104" s="893">
        <f>[2]尖圭コ!M69</f>
        <v>0.16</v>
      </c>
      <c r="N104" s="893">
        <f>[2]尖圭コ!N69</f>
        <v>0.08</v>
      </c>
      <c r="O104" s="893">
        <f>[2]尖圭コ!O69</f>
        <v>0.08</v>
      </c>
      <c r="P104" s="893">
        <f>[2]尖圭コ!P69</f>
        <v>0</v>
      </c>
      <c r="Q104" s="893">
        <f>[2]尖圭コ!Q69</f>
        <v>0</v>
      </c>
      <c r="R104" s="893">
        <f>[2]尖圭コ!R69</f>
        <v>0</v>
      </c>
      <c r="S104" s="893">
        <f>[2]尖圭コ!S69</f>
        <v>0</v>
      </c>
    </row>
    <row r="105" spans="2:19" ht="14.4" x14ac:dyDescent="0.2">
      <c r="B105" s="889" t="s">
        <v>66</v>
      </c>
      <c r="C105" s="892">
        <f>C104/C104</f>
        <v>1</v>
      </c>
      <c r="D105" s="892">
        <f>D104/C104</f>
        <v>0</v>
      </c>
      <c r="E105" s="892">
        <f>E104/C104</f>
        <v>0</v>
      </c>
      <c r="F105" s="892">
        <f>F104/C104</f>
        <v>0</v>
      </c>
      <c r="G105" s="892">
        <f>G104/C104</f>
        <v>0</v>
      </c>
      <c r="H105" s="892">
        <f>H104/C104</f>
        <v>0.21551724137931033</v>
      </c>
      <c r="I105" s="892">
        <f>I104/C104</f>
        <v>0.13793103448275862</v>
      </c>
      <c r="J105" s="892">
        <f>J104/C104</f>
        <v>0.2068965517241379</v>
      </c>
      <c r="K105" s="892">
        <f>K104/C104</f>
        <v>0.13793103448275862</v>
      </c>
      <c r="L105" s="892">
        <f>L104/C104</f>
        <v>0</v>
      </c>
      <c r="M105" s="892">
        <f>M104/C104</f>
        <v>0.13793103448275862</v>
      </c>
      <c r="N105" s="892">
        <f>N104/C104</f>
        <v>6.8965517241379309E-2</v>
      </c>
      <c r="O105" s="892">
        <f>O104/C104</f>
        <v>6.8965517241379309E-2</v>
      </c>
      <c r="P105" s="892">
        <f>P104/C104</f>
        <v>0</v>
      </c>
      <c r="Q105" s="892">
        <f>Q104/C104</f>
        <v>0</v>
      </c>
      <c r="R105" s="892">
        <f>R104/C104</f>
        <v>0</v>
      </c>
      <c r="S105" s="892">
        <f>S104/C104</f>
        <v>0</v>
      </c>
    </row>
    <row r="111" spans="2:19" x14ac:dyDescent="0.2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8" thickBot="1" x14ac:dyDescent="0.3">
      <c r="B113" s="162" t="str">
        <f>B90</f>
        <v>令和8年　</v>
      </c>
      <c r="C113" s="616" t="s">
        <v>310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5"/>
      <c r="O113" s="585"/>
      <c r="P113" s="585"/>
      <c r="Q113" s="585"/>
      <c r="R113" s="585"/>
      <c r="S113" s="585"/>
    </row>
    <row r="114" spans="2:23" ht="60.6" thickBot="1" x14ac:dyDescent="0.25">
      <c r="B114" s="586" t="s">
        <v>205</v>
      </c>
      <c r="C114" s="512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4" x14ac:dyDescent="0.2">
      <c r="B115" s="588" t="s">
        <v>82</v>
      </c>
      <c r="C115" s="589">
        <f t="shared" ref="C115:C126" si="29">SUM(D115:S115)</f>
        <v>457</v>
      </c>
      <c r="D115" s="619">
        <f t="shared" ref="D115:S115" si="30">SUM(D149,D183)</f>
        <v>0</v>
      </c>
      <c r="E115" s="619">
        <f t="shared" si="30"/>
        <v>1</v>
      </c>
      <c r="F115" s="619">
        <f t="shared" si="30"/>
        <v>0</v>
      </c>
      <c r="G115" s="619">
        <f t="shared" si="30"/>
        <v>0</v>
      </c>
      <c r="H115" s="619">
        <f t="shared" si="30"/>
        <v>18</v>
      </c>
      <c r="I115" s="619">
        <f t="shared" si="30"/>
        <v>92</v>
      </c>
      <c r="J115" s="619">
        <f t="shared" si="30"/>
        <v>66</v>
      </c>
      <c r="K115" s="619">
        <f t="shared" si="30"/>
        <v>50</v>
      </c>
      <c r="L115" s="619">
        <f t="shared" si="30"/>
        <v>45</v>
      </c>
      <c r="M115" s="619">
        <f t="shared" si="30"/>
        <v>49</v>
      </c>
      <c r="N115" s="619">
        <f t="shared" si="30"/>
        <v>39</v>
      </c>
      <c r="O115" s="619">
        <f t="shared" si="30"/>
        <v>38</v>
      </c>
      <c r="P115" s="619">
        <f t="shared" si="30"/>
        <v>21</v>
      </c>
      <c r="Q115" s="619">
        <f t="shared" si="30"/>
        <v>15</v>
      </c>
      <c r="R115" s="619">
        <f t="shared" si="30"/>
        <v>7</v>
      </c>
      <c r="S115" s="620">
        <f t="shared" si="30"/>
        <v>16</v>
      </c>
      <c r="V115">
        <f>'保健所別（令和8年）'!$D$33</f>
        <v>457</v>
      </c>
      <c r="W115">
        <f>C115-V115</f>
        <v>0</v>
      </c>
    </row>
    <row r="116" spans="2:23" ht="14.4" x14ac:dyDescent="0.2">
      <c r="B116" s="590" t="s">
        <v>83</v>
      </c>
      <c r="C116" s="591">
        <f t="shared" si="29"/>
        <v>459</v>
      </c>
      <c r="D116" s="621">
        <f t="shared" ref="D116:S116" si="31">SUM(D150,D184)</f>
        <v>0</v>
      </c>
      <c r="E116" s="621">
        <f t="shared" si="31"/>
        <v>1</v>
      </c>
      <c r="F116" s="621">
        <f t="shared" si="31"/>
        <v>0</v>
      </c>
      <c r="G116" s="621">
        <f t="shared" si="31"/>
        <v>0</v>
      </c>
      <c r="H116" s="621">
        <f t="shared" si="31"/>
        <v>25</v>
      </c>
      <c r="I116" s="621">
        <f t="shared" si="31"/>
        <v>70</v>
      </c>
      <c r="J116" s="622">
        <f t="shared" si="31"/>
        <v>66</v>
      </c>
      <c r="K116" s="622">
        <f t="shared" si="31"/>
        <v>73</v>
      </c>
      <c r="L116" s="621">
        <f t="shared" si="31"/>
        <v>47</v>
      </c>
      <c r="M116" s="621">
        <f t="shared" si="31"/>
        <v>36</v>
      </c>
      <c r="N116" s="621">
        <f t="shared" si="31"/>
        <v>35</v>
      </c>
      <c r="O116" s="621">
        <f t="shared" si="31"/>
        <v>37</v>
      </c>
      <c r="P116" s="621">
        <f t="shared" si="31"/>
        <v>25</v>
      </c>
      <c r="Q116" s="621">
        <f t="shared" si="31"/>
        <v>24</v>
      </c>
      <c r="R116" s="621">
        <f t="shared" si="31"/>
        <v>5</v>
      </c>
      <c r="S116" s="623">
        <f t="shared" si="31"/>
        <v>15</v>
      </c>
      <c r="V116">
        <f>'保健所別（令和8年）'!$E$33</f>
        <v>459</v>
      </c>
      <c r="W116">
        <f t="shared" ref="W116:W127" si="32">C116-V116</f>
        <v>0</v>
      </c>
    </row>
    <row r="117" spans="2:23" ht="14.4" x14ac:dyDescent="0.2">
      <c r="B117" s="592" t="s">
        <v>84</v>
      </c>
      <c r="C117" s="593">
        <f t="shared" si="29"/>
        <v>452</v>
      </c>
      <c r="D117" s="624">
        <f t="shared" ref="D117:S117" si="33">SUM(D151,D185)</f>
        <v>0</v>
      </c>
      <c r="E117" s="624">
        <f t="shared" si="33"/>
        <v>0</v>
      </c>
      <c r="F117" s="624">
        <f t="shared" si="33"/>
        <v>0</v>
      </c>
      <c r="G117" s="624">
        <f t="shared" si="33"/>
        <v>0</v>
      </c>
      <c r="H117" s="624">
        <f t="shared" si="33"/>
        <v>33</v>
      </c>
      <c r="I117" s="624">
        <f t="shared" si="33"/>
        <v>83</v>
      </c>
      <c r="J117" s="624">
        <f t="shared" si="33"/>
        <v>65</v>
      </c>
      <c r="K117" s="624">
        <f t="shared" si="33"/>
        <v>58</v>
      </c>
      <c r="L117" s="624">
        <f t="shared" si="33"/>
        <v>41</v>
      </c>
      <c r="M117" s="624">
        <f t="shared" si="33"/>
        <v>37</v>
      </c>
      <c r="N117" s="624">
        <f t="shared" si="33"/>
        <v>37</v>
      </c>
      <c r="O117" s="624">
        <f t="shared" si="33"/>
        <v>29</v>
      </c>
      <c r="P117" s="624">
        <f t="shared" si="33"/>
        <v>13</v>
      </c>
      <c r="Q117" s="624">
        <f t="shared" si="33"/>
        <v>26</v>
      </c>
      <c r="R117" s="624">
        <f t="shared" si="33"/>
        <v>6</v>
      </c>
      <c r="S117" s="625">
        <f t="shared" si="33"/>
        <v>24</v>
      </c>
      <c r="V117">
        <f>'保健所別（令和8年）'!$F$33</f>
        <v>452</v>
      </c>
      <c r="W117">
        <f t="shared" si="32"/>
        <v>0</v>
      </c>
    </row>
    <row r="118" spans="2:23" ht="14.4" x14ac:dyDescent="0.2">
      <c r="B118" s="594" t="s">
        <v>85</v>
      </c>
      <c r="C118" s="595">
        <f t="shared" si="29"/>
        <v>447</v>
      </c>
      <c r="D118" s="626">
        <f t="shared" ref="D118:S118" si="34">SUM(D152,D186)</f>
        <v>0</v>
      </c>
      <c r="E118" s="626">
        <f t="shared" si="34"/>
        <v>0</v>
      </c>
      <c r="F118" s="626">
        <f t="shared" si="34"/>
        <v>1</v>
      </c>
      <c r="G118" s="626">
        <f t="shared" si="34"/>
        <v>0</v>
      </c>
      <c r="H118" s="626">
        <f t="shared" si="34"/>
        <v>9</v>
      </c>
      <c r="I118" s="626">
        <f t="shared" si="34"/>
        <v>75</v>
      </c>
      <c r="J118" s="626">
        <f t="shared" si="34"/>
        <v>74</v>
      </c>
      <c r="K118" s="626">
        <f t="shared" si="34"/>
        <v>60</v>
      </c>
      <c r="L118" s="626">
        <f t="shared" si="34"/>
        <v>47</v>
      </c>
      <c r="M118" s="626">
        <f t="shared" si="34"/>
        <v>45</v>
      </c>
      <c r="N118" s="626">
        <f t="shared" si="34"/>
        <v>45</v>
      </c>
      <c r="O118" s="626">
        <f t="shared" si="34"/>
        <v>31</v>
      </c>
      <c r="P118" s="626">
        <f t="shared" si="34"/>
        <v>17</v>
      </c>
      <c r="Q118" s="626">
        <f t="shared" si="34"/>
        <v>24</v>
      </c>
      <c r="R118" s="626">
        <f t="shared" si="34"/>
        <v>6</v>
      </c>
      <c r="S118" s="627">
        <f t="shared" si="34"/>
        <v>13</v>
      </c>
      <c r="V118">
        <f>'保健所別（令和8年）'!$G$33</f>
        <v>447</v>
      </c>
      <c r="W118">
        <f t="shared" si="32"/>
        <v>0</v>
      </c>
    </row>
    <row r="119" spans="2:23" ht="14.4" x14ac:dyDescent="0.2">
      <c r="B119" s="590" t="s">
        <v>86</v>
      </c>
      <c r="C119" s="596">
        <f t="shared" si="29"/>
        <v>462</v>
      </c>
      <c r="D119" s="621">
        <f t="shared" ref="D119:S119" si="35">SUM(D153,D187)</f>
        <v>0</v>
      </c>
      <c r="E119" s="621">
        <f t="shared" si="35"/>
        <v>0</v>
      </c>
      <c r="F119" s="621">
        <f t="shared" si="35"/>
        <v>0</v>
      </c>
      <c r="G119" s="621">
        <f t="shared" si="35"/>
        <v>0</v>
      </c>
      <c r="H119" s="621">
        <f t="shared" si="35"/>
        <v>17</v>
      </c>
      <c r="I119" s="621">
        <f t="shared" si="35"/>
        <v>94</v>
      </c>
      <c r="J119" s="622">
        <f t="shared" si="35"/>
        <v>88</v>
      </c>
      <c r="K119" s="622">
        <f t="shared" si="35"/>
        <v>58</v>
      </c>
      <c r="L119" s="621">
        <f t="shared" si="35"/>
        <v>31</v>
      </c>
      <c r="M119" s="621">
        <f t="shared" si="35"/>
        <v>32</v>
      </c>
      <c r="N119" s="621">
        <f t="shared" si="35"/>
        <v>47</v>
      </c>
      <c r="O119" s="621">
        <f t="shared" si="35"/>
        <v>36</v>
      </c>
      <c r="P119" s="621">
        <f t="shared" si="35"/>
        <v>27</v>
      </c>
      <c r="Q119" s="621">
        <f t="shared" si="35"/>
        <v>17</v>
      </c>
      <c r="R119" s="621">
        <f t="shared" si="35"/>
        <v>7</v>
      </c>
      <c r="S119" s="623">
        <f t="shared" si="35"/>
        <v>8</v>
      </c>
      <c r="V119">
        <f>'保健所別（令和8年）'!$H$33</f>
        <v>462</v>
      </c>
      <c r="W119">
        <f t="shared" si="32"/>
        <v>0</v>
      </c>
    </row>
    <row r="120" spans="2:23" ht="14.4" x14ac:dyDescent="0.2">
      <c r="B120" s="594" t="s">
        <v>87</v>
      </c>
      <c r="C120" s="597">
        <f t="shared" si="29"/>
        <v>540</v>
      </c>
      <c r="D120" s="628">
        <f t="shared" ref="D120:S120" si="36">SUM(D154,D188)</f>
        <v>0</v>
      </c>
      <c r="E120" s="628">
        <f t="shared" si="36"/>
        <v>0</v>
      </c>
      <c r="F120" s="628">
        <f t="shared" si="36"/>
        <v>0</v>
      </c>
      <c r="G120" s="628">
        <f t="shared" si="36"/>
        <v>0</v>
      </c>
      <c r="H120" s="628">
        <f t="shared" si="36"/>
        <v>26</v>
      </c>
      <c r="I120" s="628">
        <f t="shared" si="36"/>
        <v>88</v>
      </c>
      <c r="J120" s="628">
        <f t="shared" si="36"/>
        <v>85</v>
      </c>
      <c r="K120" s="628">
        <f t="shared" si="36"/>
        <v>59</v>
      </c>
      <c r="L120" s="628">
        <f t="shared" si="36"/>
        <v>60</v>
      </c>
      <c r="M120" s="628">
        <f t="shared" si="36"/>
        <v>60</v>
      </c>
      <c r="N120" s="628">
        <f t="shared" si="36"/>
        <v>45</v>
      </c>
      <c r="O120" s="626">
        <f t="shared" si="36"/>
        <v>33</v>
      </c>
      <c r="P120" s="628">
        <f t="shared" si="36"/>
        <v>31</v>
      </c>
      <c r="Q120" s="628">
        <f t="shared" si="36"/>
        <v>31</v>
      </c>
      <c r="R120" s="628">
        <f t="shared" si="36"/>
        <v>8</v>
      </c>
      <c r="S120" s="629">
        <f t="shared" si="36"/>
        <v>14</v>
      </c>
      <c r="V120">
        <f>'保健所別（令和8年）'!$I$33</f>
        <v>540</v>
      </c>
      <c r="W120">
        <f t="shared" si="32"/>
        <v>0</v>
      </c>
    </row>
    <row r="121" spans="2:23" ht="14.4" x14ac:dyDescent="0.2">
      <c r="B121" s="590" t="s">
        <v>88</v>
      </c>
      <c r="C121" s="591">
        <f t="shared" si="29"/>
        <v>537</v>
      </c>
      <c r="D121" s="621">
        <f t="shared" ref="D121:S121" si="37">SUM(D155,D189)</f>
        <v>0</v>
      </c>
      <c r="E121" s="621">
        <f t="shared" si="37"/>
        <v>0</v>
      </c>
      <c r="F121" s="621">
        <f t="shared" si="37"/>
        <v>0</v>
      </c>
      <c r="G121" s="621">
        <f t="shared" si="37"/>
        <v>1</v>
      </c>
      <c r="H121" s="621">
        <f t="shared" si="37"/>
        <v>14</v>
      </c>
      <c r="I121" s="621">
        <f t="shared" si="37"/>
        <v>96</v>
      </c>
      <c r="J121" s="621">
        <f t="shared" si="37"/>
        <v>85</v>
      </c>
      <c r="K121" s="621">
        <f t="shared" si="37"/>
        <v>76</v>
      </c>
      <c r="L121" s="621">
        <f t="shared" si="37"/>
        <v>47</v>
      </c>
      <c r="M121" s="621">
        <f t="shared" si="37"/>
        <v>47</v>
      </c>
      <c r="N121" s="621">
        <f t="shared" si="37"/>
        <v>46</v>
      </c>
      <c r="O121" s="621">
        <f t="shared" si="37"/>
        <v>47</v>
      </c>
      <c r="P121" s="621">
        <f t="shared" si="37"/>
        <v>38</v>
      </c>
      <c r="Q121" s="621">
        <f t="shared" si="37"/>
        <v>24</v>
      </c>
      <c r="R121" s="621">
        <f t="shared" si="37"/>
        <v>9</v>
      </c>
      <c r="S121" s="623">
        <f t="shared" si="37"/>
        <v>7</v>
      </c>
      <c r="V121">
        <f>'保健所別（令和8年）'!$J$33</f>
        <v>537</v>
      </c>
      <c r="W121">
        <f t="shared" si="32"/>
        <v>0</v>
      </c>
    </row>
    <row r="122" spans="2:23" ht="14.4" x14ac:dyDescent="0.2">
      <c r="B122" s="594" t="s">
        <v>89</v>
      </c>
      <c r="C122" s="595">
        <f t="shared" si="29"/>
        <v>484</v>
      </c>
      <c r="D122" s="621">
        <f t="shared" ref="D122:S122" si="38">SUM(D156,D190)</f>
        <v>0</v>
      </c>
      <c r="E122" s="621">
        <f t="shared" si="38"/>
        <v>3</v>
      </c>
      <c r="F122" s="621">
        <f t="shared" si="38"/>
        <v>0</v>
      </c>
      <c r="G122" s="621">
        <f t="shared" si="38"/>
        <v>0</v>
      </c>
      <c r="H122" s="621">
        <f t="shared" si="38"/>
        <v>10</v>
      </c>
      <c r="I122" s="621">
        <f t="shared" si="38"/>
        <v>80</v>
      </c>
      <c r="J122" s="622">
        <f t="shared" si="38"/>
        <v>85</v>
      </c>
      <c r="K122" s="622">
        <f t="shared" si="38"/>
        <v>59</v>
      </c>
      <c r="L122" s="621">
        <f t="shared" si="38"/>
        <v>47</v>
      </c>
      <c r="M122" s="621">
        <f t="shared" si="38"/>
        <v>43</v>
      </c>
      <c r="N122" s="621">
        <f t="shared" si="38"/>
        <v>45</v>
      </c>
      <c r="O122" s="621">
        <f t="shared" si="38"/>
        <v>40</v>
      </c>
      <c r="P122" s="621">
        <f t="shared" si="38"/>
        <v>26</v>
      </c>
      <c r="Q122" s="621">
        <f t="shared" si="38"/>
        <v>23</v>
      </c>
      <c r="R122" s="621">
        <f t="shared" si="38"/>
        <v>9</v>
      </c>
      <c r="S122" s="623">
        <f t="shared" si="38"/>
        <v>14</v>
      </c>
      <c r="V122">
        <f>'保健所別（令和8年）'!$K$33</f>
        <v>484</v>
      </c>
      <c r="W122">
        <f t="shared" si="32"/>
        <v>0</v>
      </c>
    </row>
    <row r="123" spans="2:23" ht="14.4" x14ac:dyDescent="0.2">
      <c r="B123" s="590" t="s">
        <v>90</v>
      </c>
      <c r="C123" s="591">
        <f t="shared" si="29"/>
        <v>0</v>
      </c>
      <c r="D123" s="621">
        <f t="shared" ref="D123:S123" si="39">SUM(D157,D191)</f>
        <v>0</v>
      </c>
      <c r="E123" s="621">
        <f t="shared" si="39"/>
        <v>0</v>
      </c>
      <c r="F123" s="621">
        <f t="shared" si="39"/>
        <v>0</v>
      </c>
      <c r="G123" s="621">
        <f t="shared" si="39"/>
        <v>0</v>
      </c>
      <c r="H123" s="621">
        <f t="shared" si="39"/>
        <v>0</v>
      </c>
      <c r="I123" s="621">
        <f t="shared" si="39"/>
        <v>0</v>
      </c>
      <c r="J123" s="622">
        <f t="shared" si="39"/>
        <v>0</v>
      </c>
      <c r="K123" s="622">
        <f t="shared" si="39"/>
        <v>0</v>
      </c>
      <c r="L123" s="621">
        <f t="shared" si="39"/>
        <v>0</v>
      </c>
      <c r="M123" s="621">
        <f t="shared" si="39"/>
        <v>0</v>
      </c>
      <c r="N123" s="621">
        <f t="shared" si="39"/>
        <v>0</v>
      </c>
      <c r="O123" s="621">
        <f t="shared" si="39"/>
        <v>0</v>
      </c>
      <c r="P123" s="621">
        <f t="shared" si="39"/>
        <v>0</v>
      </c>
      <c r="Q123" s="621">
        <f t="shared" si="39"/>
        <v>0</v>
      </c>
      <c r="R123" s="621">
        <f t="shared" si="39"/>
        <v>0</v>
      </c>
      <c r="S123" s="623">
        <f t="shared" si="39"/>
        <v>0</v>
      </c>
      <c r="V123">
        <f>'保健所別（令和8年）'!$L$33</f>
        <v>0</v>
      </c>
      <c r="W123">
        <f t="shared" si="32"/>
        <v>0</v>
      </c>
    </row>
    <row r="124" spans="2:23" ht="14.4" x14ac:dyDescent="0.2">
      <c r="B124" s="594" t="s">
        <v>91</v>
      </c>
      <c r="C124" s="595">
        <f t="shared" si="29"/>
        <v>0</v>
      </c>
      <c r="D124" s="621">
        <f t="shared" ref="D124:S124" si="40">SUM(D158,D192)</f>
        <v>0</v>
      </c>
      <c r="E124" s="621">
        <f t="shared" si="40"/>
        <v>0</v>
      </c>
      <c r="F124" s="621">
        <f t="shared" si="40"/>
        <v>0</v>
      </c>
      <c r="G124" s="621">
        <f t="shared" si="40"/>
        <v>0</v>
      </c>
      <c r="H124" s="621">
        <f t="shared" si="40"/>
        <v>0</v>
      </c>
      <c r="I124" s="621">
        <f t="shared" si="40"/>
        <v>0</v>
      </c>
      <c r="J124" s="622">
        <f t="shared" si="40"/>
        <v>0</v>
      </c>
      <c r="K124" s="622">
        <f t="shared" si="40"/>
        <v>0</v>
      </c>
      <c r="L124" s="621">
        <f t="shared" si="40"/>
        <v>0</v>
      </c>
      <c r="M124" s="621">
        <f t="shared" si="40"/>
        <v>0</v>
      </c>
      <c r="N124" s="621">
        <f t="shared" si="40"/>
        <v>0</v>
      </c>
      <c r="O124" s="621">
        <f t="shared" si="40"/>
        <v>0</v>
      </c>
      <c r="P124" s="621">
        <f t="shared" si="40"/>
        <v>0</v>
      </c>
      <c r="Q124" s="621">
        <f t="shared" si="40"/>
        <v>0</v>
      </c>
      <c r="R124" s="621">
        <f t="shared" si="40"/>
        <v>0</v>
      </c>
      <c r="S124" s="623">
        <f t="shared" si="40"/>
        <v>0</v>
      </c>
      <c r="V124">
        <f>'保健所別（令和8年）'!$M$33</f>
        <v>0</v>
      </c>
      <c r="W124">
        <f t="shared" si="32"/>
        <v>0</v>
      </c>
    </row>
    <row r="125" spans="2:23" ht="14.4" x14ac:dyDescent="0.2">
      <c r="B125" s="590" t="s">
        <v>92</v>
      </c>
      <c r="C125" s="591">
        <f t="shared" si="29"/>
        <v>0</v>
      </c>
      <c r="D125" s="621">
        <f t="shared" ref="D125:S125" si="41">SUM(D159,D193)</f>
        <v>0</v>
      </c>
      <c r="E125" s="621">
        <f t="shared" si="41"/>
        <v>0</v>
      </c>
      <c r="F125" s="621">
        <f t="shared" si="41"/>
        <v>0</v>
      </c>
      <c r="G125" s="621">
        <f t="shared" si="41"/>
        <v>0</v>
      </c>
      <c r="H125" s="621">
        <f t="shared" si="41"/>
        <v>0</v>
      </c>
      <c r="I125" s="621">
        <f t="shared" si="41"/>
        <v>0</v>
      </c>
      <c r="J125" s="622">
        <f t="shared" si="41"/>
        <v>0</v>
      </c>
      <c r="K125" s="622">
        <f t="shared" si="41"/>
        <v>0</v>
      </c>
      <c r="L125" s="621">
        <f t="shared" si="41"/>
        <v>0</v>
      </c>
      <c r="M125" s="621">
        <f t="shared" si="41"/>
        <v>0</v>
      </c>
      <c r="N125" s="621">
        <f t="shared" si="41"/>
        <v>0</v>
      </c>
      <c r="O125" s="621">
        <f t="shared" si="41"/>
        <v>0</v>
      </c>
      <c r="P125" s="621">
        <f t="shared" si="41"/>
        <v>0</v>
      </c>
      <c r="Q125" s="621">
        <f t="shared" si="41"/>
        <v>0</v>
      </c>
      <c r="R125" s="621">
        <f t="shared" si="41"/>
        <v>0</v>
      </c>
      <c r="S125" s="623">
        <f t="shared" si="41"/>
        <v>0</v>
      </c>
      <c r="V125">
        <f>'保健所別（令和8年）'!$N$33</f>
        <v>0</v>
      </c>
      <c r="W125">
        <f t="shared" si="32"/>
        <v>0</v>
      </c>
    </row>
    <row r="126" spans="2:23" ht="15" thickBot="1" x14ac:dyDescent="0.25">
      <c r="B126" s="594" t="s">
        <v>93</v>
      </c>
      <c r="C126" s="595">
        <f t="shared" si="29"/>
        <v>0</v>
      </c>
      <c r="D126" s="621">
        <f t="shared" ref="D126:S126" si="42">SUM(D160,D194)</f>
        <v>0</v>
      </c>
      <c r="E126" s="621">
        <f t="shared" si="42"/>
        <v>0</v>
      </c>
      <c r="F126" s="621">
        <f t="shared" si="42"/>
        <v>0</v>
      </c>
      <c r="G126" s="621">
        <f t="shared" si="42"/>
        <v>0</v>
      </c>
      <c r="H126" s="621">
        <f t="shared" si="42"/>
        <v>0</v>
      </c>
      <c r="I126" s="621">
        <f t="shared" si="42"/>
        <v>0</v>
      </c>
      <c r="J126" s="622">
        <f t="shared" si="42"/>
        <v>0</v>
      </c>
      <c r="K126" s="622">
        <f t="shared" si="42"/>
        <v>0</v>
      </c>
      <c r="L126" s="621">
        <f t="shared" si="42"/>
        <v>0</v>
      </c>
      <c r="M126" s="621">
        <f t="shared" si="42"/>
        <v>0</v>
      </c>
      <c r="N126" s="621">
        <f t="shared" si="42"/>
        <v>0</v>
      </c>
      <c r="O126" s="621">
        <f t="shared" si="42"/>
        <v>0</v>
      </c>
      <c r="P126" s="621">
        <f t="shared" si="42"/>
        <v>0</v>
      </c>
      <c r="Q126" s="621">
        <f t="shared" si="42"/>
        <v>0</v>
      </c>
      <c r="R126" s="621">
        <f t="shared" si="42"/>
        <v>0</v>
      </c>
      <c r="S126" s="623">
        <f t="shared" si="42"/>
        <v>0</v>
      </c>
      <c r="V126">
        <f>'保健所別（令和8年）'!$O$33</f>
        <v>0</v>
      </c>
      <c r="W126">
        <f t="shared" si="32"/>
        <v>0</v>
      </c>
    </row>
    <row r="127" spans="2:23" ht="15" thickBot="1" x14ac:dyDescent="0.25">
      <c r="B127" s="163" t="s">
        <v>39</v>
      </c>
      <c r="C127" s="598">
        <f t="shared" ref="C127:S127" si="43">SUM(C115:C126)</f>
        <v>3838</v>
      </c>
      <c r="D127" s="599">
        <f t="shared" si="43"/>
        <v>0</v>
      </c>
      <c r="E127" s="599">
        <f t="shared" si="43"/>
        <v>5</v>
      </c>
      <c r="F127" s="599">
        <f t="shared" si="43"/>
        <v>1</v>
      </c>
      <c r="G127" s="599">
        <f t="shared" si="43"/>
        <v>1</v>
      </c>
      <c r="H127" s="599">
        <f t="shared" si="43"/>
        <v>152</v>
      </c>
      <c r="I127" s="599">
        <f t="shared" si="43"/>
        <v>678</v>
      </c>
      <c r="J127" s="599">
        <f t="shared" si="43"/>
        <v>614</v>
      </c>
      <c r="K127" s="599">
        <f t="shared" si="43"/>
        <v>493</v>
      </c>
      <c r="L127" s="599">
        <f t="shared" si="43"/>
        <v>365</v>
      </c>
      <c r="M127" s="599">
        <f t="shared" si="43"/>
        <v>349</v>
      </c>
      <c r="N127" s="599">
        <f t="shared" si="43"/>
        <v>339</v>
      </c>
      <c r="O127" s="599">
        <f t="shared" si="43"/>
        <v>291</v>
      </c>
      <c r="P127" s="599">
        <f t="shared" si="43"/>
        <v>198</v>
      </c>
      <c r="Q127" s="599">
        <f t="shared" si="43"/>
        <v>184</v>
      </c>
      <c r="R127" s="599">
        <f t="shared" si="43"/>
        <v>57</v>
      </c>
      <c r="S127" s="600">
        <f t="shared" si="43"/>
        <v>111</v>
      </c>
      <c r="W127">
        <f t="shared" si="32"/>
        <v>3838</v>
      </c>
    </row>
    <row r="128" spans="2:23" ht="13.8" thickBot="1" x14ac:dyDescent="0.25">
      <c r="B128" s="601" t="s">
        <v>66</v>
      </c>
      <c r="C128" s="602">
        <f>C127/C127</f>
        <v>1</v>
      </c>
      <c r="D128" s="603">
        <f>D127/C127</f>
        <v>0</v>
      </c>
      <c r="E128" s="603">
        <f>E127/C127</f>
        <v>1.3027618551328818E-3</v>
      </c>
      <c r="F128" s="603">
        <f>F127/C127</f>
        <v>2.6055237102657632E-4</v>
      </c>
      <c r="G128" s="603">
        <f>G127/C127</f>
        <v>2.6055237102657632E-4</v>
      </c>
      <c r="H128" s="603">
        <f>H127/C127</f>
        <v>3.9603960396039604E-2</v>
      </c>
      <c r="I128" s="603">
        <f>I127/C127</f>
        <v>0.17665450755601875</v>
      </c>
      <c r="J128" s="603">
        <f>J127/C127</f>
        <v>0.15997915581031788</v>
      </c>
      <c r="K128" s="603">
        <f>K127/C127</f>
        <v>0.12845231891610215</v>
      </c>
      <c r="L128" s="603">
        <f>L127/C127</f>
        <v>9.5101615424700359E-2</v>
      </c>
      <c r="M128" s="603">
        <f>M127/C127</f>
        <v>9.0932777488275149E-2</v>
      </c>
      <c r="N128" s="603">
        <f>N127/C127</f>
        <v>8.8327253778009374E-2</v>
      </c>
      <c r="O128" s="603">
        <f>O127/C127</f>
        <v>7.5820739968733716E-2</v>
      </c>
      <c r="P128" s="603">
        <f>P127/C127</f>
        <v>5.1589369463262119E-2</v>
      </c>
      <c r="Q128" s="603">
        <f>Q127/C127</f>
        <v>4.7941636268890045E-2</v>
      </c>
      <c r="R128" s="603">
        <f>R127/C127</f>
        <v>1.4851485148514851E-2</v>
      </c>
      <c r="S128" s="604">
        <f>S127/C127</f>
        <v>2.8921313183949974E-2</v>
      </c>
    </row>
    <row r="129" spans="2:24" x14ac:dyDescent="0.2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8" thickBot="1" x14ac:dyDescent="0.3">
      <c r="B130" s="162" t="str">
        <f>B113</f>
        <v>令和8年　</v>
      </c>
      <c r="C130" s="616" t="s">
        <v>311</v>
      </c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85"/>
      <c r="Q130" s="585"/>
      <c r="R130" s="585"/>
      <c r="S130" s="585"/>
    </row>
    <row r="131" spans="2:24" ht="72.599999999999994" thickBot="1" x14ac:dyDescent="0.25">
      <c r="B131" s="586" t="s">
        <v>206</v>
      </c>
      <c r="C131" s="777" t="s">
        <v>67</v>
      </c>
      <c r="D131" s="713" t="s">
        <v>261</v>
      </c>
      <c r="E131" s="714" t="s">
        <v>80</v>
      </c>
      <c r="F131" s="714" t="s">
        <v>81</v>
      </c>
      <c r="G131" s="714" t="s">
        <v>68</v>
      </c>
      <c r="H131" s="714" t="s">
        <v>69</v>
      </c>
      <c r="I131" s="714" t="s">
        <v>70</v>
      </c>
      <c r="J131" s="714" t="s">
        <v>71</v>
      </c>
      <c r="K131" s="714" t="s">
        <v>72</v>
      </c>
      <c r="L131" s="714" t="s">
        <v>73</v>
      </c>
      <c r="M131" s="714" t="s">
        <v>74</v>
      </c>
      <c r="N131" s="714" t="s">
        <v>75</v>
      </c>
      <c r="O131" s="715" t="s">
        <v>76</v>
      </c>
      <c r="P131" s="715" t="s">
        <v>77</v>
      </c>
      <c r="Q131" s="715" t="s">
        <v>78</v>
      </c>
      <c r="R131" s="715" t="s">
        <v>79</v>
      </c>
      <c r="S131" s="715" t="s">
        <v>262</v>
      </c>
    </row>
    <row r="132" spans="2:24" ht="14.4" x14ac:dyDescent="0.2">
      <c r="B132" s="588" t="s">
        <v>82</v>
      </c>
      <c r="C132" s="899">
        <f>[3]尖圭コ!C74</f>
        <v>0.47</v>
      </c>
      <c r="D132" s="899">
        <f>[3]尖圭コ!D74</f>
        <v>0</v>
      </c>
      <c r="E132" s="899">
        <f>[3]尖圭コ!E74</f>
        <v>0</v>
      </c>
      <c r="F132" s="899">
        <f>[3]尖圭コ!F74</f>
        <v>0</v>
      </c>
      <c r="G132" s="899">
        <f>[3]尖圭コ!G74</f>
        <v>0</v>
      </c>
      <c r="H132" s="899">
        <f>[3]尖圭コ!H74</f>
        <v>0.02</v>
      </c>
      <c r="I132" s="899">
        <f>[3]尖圭コ!I74</f>
        <v>0.1</v>
      </c>
      <c r="J132" s="899">
        <f>[3]尖圭コ!J74</f>
        <v>7.0000000000000007E-2</v>
      </c>
      <c r="K132" s="899">
        <f>[3]尖圭コ!K74</f>
        <v>0.05</v>
      </c>
      <c r="L132" s="899">
        <f>[3]尖圭コ!L74</f>
        <v>0.05</v>
      </c>
      <c r="M132" s="899">
        <f>[3]尖圭コ!M74</f>
        <v>0.05</v>
      </c>
      <c r="N132" s="899">
        <f>[3]尖圭コ!N74</f>
        <v>0.04</v>
      </c>
      <c r="O132" s="899">
        <f>[3]尖圭コ!O74</f>
        <v>0.04</v>
      </c>
      <c r="P132" s="899">
        <f>[3]尖圭コ!P74</f>
        <v>0.02</v>
      </c>
      <c r="Q132" s="899">
        <f>[3]尖圭コ!Q74</f>
        <v>0.02</v>
      </c>
      <c r="R132" s="899">
        <f>[3]尖圭コ!R74</f>
        <v>0.01</v>
      </c>
      <c r="S132" s="899">
        <f>[3]尖圭コ!S74</f>
        <v>0.02</v>
      </c>
      <c r="V132" s="709"/>
      <c r="W132">
        <f t="array" ref="W132:W143">TRANSPOSE('保健所別（令和8年）'!D39:O39)</f>
        <v>0.47</v>
      </c>
      <c r="X132" s="712">
        <f>C132-W132</f>
        <v>0</v>
      </c>
    </row>
    <row r="133" spans="2:24" ht="14.4" x14ac:dyDescent="0.2">
      <c r="B133" s="590" t="s">
        <v>83</v>
      </c>
      <c r="C133" s="899">
        <f>[3]尖圭コ!C75</f>
        <v>0.47</v>
      </c>
      <c r="D133" s="899">
        <f>[3]尖圭コ!D75</f>
        <v>0</v>
      </c>
      <c r="E133" s="899">
        <f>[3]尖圭コ!E75</f>
        <v>0</v>
      </c>
      <c r="F133" s="899">
        <f>[3]尖圭コ!F75</f>
        <v>0</v>
      </c>
      <c r="G133" s="899">
        <f>[3]尖圭コ!G75</f>
        <v>0</v>
      </c>
      <c r="H133" s="899">
        <f>[3]尖圭コ!H75</f>
        <v>0.03</v>
      </c>
      <c r="I133" s="899">
        <f>[3]尖圭コ!I75</f>
        <v>7.0000000000000007E-2</v>
      </c>
      <c r="J133" s="899">
        <f>[3]尖圭コ!J75</f>
        <v>7.0000000000000007E-2</v>
      </c>
      <c r="K133" s="899">
        <f>[3]尖圭コ!K75</f>
        <v>7.0000000000000007E-2</v>
      </c>
      <c r="L133" s="899">
        <f>[3]尖圭コ!L75</f>
        <v>0.05</v>
      </c>
      <c r="M133" s="899">
        <f>[3]尖圭コ!M75</f>
        <v>0.04</v>
      </c>
      <c r="N133" s="899">
        <f>[3]尖圭コ!N75</f>
        <v>0.04</v>
      </c>
      <c r="O133" s="899">
        <f>[3]尖圭コ!O75</f>
        <v>0.04</v>
      </c>
      <c r="P133" s="899">
        <f>[3]尖圭コ!P75</f>
        <v>0.03</v>
      </c>
      <c r="Q133" s="899">
        <f>[3]尖圭コ!Q75</f>
        <v>0.02</v>
      </c>
      <c r="R133" s="899">
        <f>[3]尖圭コ!R75</f>
        <v>0.01</v>
      </c>
      <c r="S133" s="899">
        <f>[3]尖圭コ!S75</f>
        <v>0.02</v>
      </c>
      <c r="V133" s="710"/>
      <c r="W133">
        <v>0.47</v>
      </c>
      <c r="X133" s="712">
        <f t="shared" ref="X133:X143" si="44">C133-W133</f>
        <v>0</v>
      </c>
    </row>
    <row r="134" spans="2:24" ht="14.4" x14ac:dyDescent="0.2">
      <c r="B134" s="592" t="s">
        <v>84</v>
      </c>
      <c r="C134" s="899">
        <f>[3]尖圭コ!C76</f>
        <v>0.47</v>
      </c>
      <c r="D134" s="899">
        <f>[3]尖圭コ!D76</f>
        <v>0</v>
      </c>
      <c r="E134" s="899">
        <f>[3]尖圭コ!E76</f>
        <v>0</v>
      </c>
      <c r="F134" s="899">
        <f>[3]尖圭コ!F76</f>
        <v>0</v>
      </c>
      <c r="G134" s="899">
        <f>[3]尖圭コ!G76</f>
        <v>0</v>
      </c>
      <c r="H134" s="899">
        <f>[3]尖圭コ!H76</f>
        <v>0.03</v>
      </c>
      <c r="I134" s="899">
        <f>[3]尖圭コ!I76</f>
        <v>0.09</v>
      </c>
      <c r="J134" s="899">
        <f>[3]尖圭コ!J76</f>
        <v>7.0000000000000007E-2</v>
      </c>
      <c r="K134" s="899">
        <f>[3]尖圭コ!K76</f>
        <v>0.06</v>
      </c>
      <c r="L134" s="899">
        <f>[3]尖圭コ!L76</f>
        <v>0.04</v>
      </c>
      <c r="M134" s="899">
        <f>[3]尖圭コ!M76</f>
        <v>0.04</v>
      </c>
      <c r="N134" s="899">
        <f>[3]尖圭コ!N76</f>
        <v>0.04</v>
      </c>
      <c r="O134" s="899">
        <f>[3]尖圭コ!O76</f>
        <v>0.03</v>
      </c>
      <c r="P134" s="899">
        <f>[3]尖圭コ!P76</f>
        <v>0.01</v>
      </c>
      <c r="Q134" s="899">
        <f>[3]尖圭コ!Q76</f>
        <v>0.03</v>
      </c>
      <c r="R134" s="899">
        <f>[3]尖圭コ!R76</f>
        <v>0.01</v>
      </c>
      <c r="S134" s="899">
        <f>[3]尖圭コ!S76</f>
        <v>0.02</v>
      </c>
      <c r="V134" s="710"/>
      <c r="W134">
        <v>0.47</v>
      </c>
      <c r="X134" s="712">
        <f t="shared" si="44"/>
        <v>0</v>
      </c>
    </row>
    <row r="135" spans="2:24" ht="14.4" x14ac:dyDescent="0.2">
      <c r="B135" s="594" t="s">
        <v>85</v>
      </c>
      <c r="C135" s="899">
        <f>[3]尖圭コ!C77</f>
        <v>0.47</v>
      </c>
      <c r="D135" s="899">
        <f>[3]尖圭コ!D77</f>
        <v>0</v>
      </c>
      <c r="E135" s="899">
        <f>[3]尖圭コ!E77</f>
        <v>0</v>
      </c>
      <c r="F135" s="899">
        <f>[3]尖圭コ!F77</f>
        <v>0</v>
      </c>
      <c r="G135" s="899">
        <f>[3]尖圭コ!G77</f>
        <v>0</v>
      </c>
      <c r="H135" s="899">
        <f>[3]尖圭コ!H77</f>
        <v>0.01</v>
      </c>
      <c r="I135" s="899">
        <f>[3]尖圭コ!I77</f>
        <v>0.08</v>
      </c>
      <c r="J135" s="899">
        <f>[3]尖圭コ!J77</f>
        <v>0.08</v>
      </c>
      <c r="K135" s="899">
        <f>[3]尖圭コ!K77</f>
        <v>0.06</v>
      </c>
      <c r="L135" s="899">
        <f>[3]尖圭コ!L77</f>
        <v>0.05</v>
      </c>
      <c r="M135" s="899">
        <f>[3]尖圭コ!M77</f>
        <v>0.05</v>
      </c>
      <c r="N135" s="899">
        <f>[3]尖圭コ!N77</f>
        <v>0.05</v>
      </c>
      <c r="O135" s="899">
        <f>[3]尖圭コ!O77</f>
        <v>0.03</v>
      </c>
      <c r="P135" s="899">
        <f>[3]尖圭コ!P77</f>
        <v>0.02</v>
      </c>
      <c r="Q135" s="899">
        <f>[3]尖圭コ!Q77</f>
        <v>0.03</v>
      </c>
      <c r="R135" s="899">
        <f>[3]尖圭コ!R77</f>
        <v>0.01</v>
      </c>
      <c r="S135" s="899">
        <f>[3]尖圭コ!S77</f>
        <v>0.01</v>
      </c>
      <c r="V135" s="710"/>
      <c r="W135">
        <v>0.47</v>
      </c>
      <c r="X135" s="712">
        <f t="shared" si="44"/>
        <v>0</v>
      </c>
    </row>
    <row r="136" spans="2:24" ht="14.4" x14ac:dyDescent="0.2">
      <c r="B136" s="590" t="s">
        <v>86</v>
      </c>
      <c r="C136" s="899">
        <f>[3]尖圭コ!C78</f>
        <v>0.48</v>
      </c>
      <c r="D136" s="899">
        <f>[3]尖圭コ!D78</f>
        <v>0</v>
      </c>
      <c r="E136" s="899">
        <f>[3]尖圭コ!E78</f>
        <v>0</v>
      </c>
      <c r="F136" s="899">
        <f>[3]尖圭コ!F78</f>
        <v>0</v>
      </c>
      <c r="G136" s="899">
        <f>[3]尖圭コ!G78</f>
        <v>0</v>
      </c>
      <c r="H136" s="899">
        <f>[3]尖圭コ!H78</f>
        <v>0.02</v>
      </c>
      <c r="I136" s="899">
        <f>[3]尖圭コ!I78</f>
        <v>0.1</v>
      </c>
      <c r="J136" s="899">
        <f>[3]尖圭コ!J78</f>
        <v>0.09</v>
      </c>
      <c r="K136" s="899">
        <f>[3]尖圭コ!K78</f>
        <v>0.06</v>
      </c>
      <c r="L136" s="899">
        <f>[3]尖圭コ!L78</f>
        <v>0.03</v>
      </c>
      <c r="M136" s="899">
        <f>[3]尖圭コ!M78</f>
        <v>0.03</v>
      </c>
      <c r="N136" s="899">
        <f>[3]尖圭コ!N78</f>
        <v>0.05</v>
      </c>
      <c r="O136" s="899">
        <f>[3]尖圭コ!O78</f>
        <v>0.04</v>
      </c>
      <c r="P136" s="899">
        <f>[3]尖圭コ!P78</f>
        <v>0.03</v>
      </c>
      <c r="Q136" s="899">
        <f>[3]尖圭コ!Q78</f>
        <v>0.02</v>
      </c>
      <c r="R136" s="899">
        <f>[3]尖圭コ!R78</f>
        <v>0.01</v>
      </c>
      <c r="S136" s="899">
        <f>[3]尖圭コ!S78</f>
        <v>0.01</v>
      </c>
      <c r="V136" s="710"/>
      <c r="W136">
        <v>0.48</v>
      </c>
      <c r="X136" s="712">
        <f t="shared" si="44"/>
        <v>0</v>
      </c>
    </row>
    <row r="137" spans="2:24" ht="14.4" x14ac:dyDescent="0.2">
      <c r="B137" s="594" t="s">
        <v>87</v>
      </c>
      <c r="C137" s="899">
        <f>[3]尖圭コ!C79</f>
        <v>0.56000000000000005</v>
      </c>
      <c r="D137" s="899">
        <f>[3]尖圭コ!D79</f>
        <v>0</v>
      </c>
      <c r="E137" s="899">
        <f>[3]尖圭コ!E79</f>
        <v>0</v>
      </c>
      <c r="F137" s="899">
        <f>[3]尖圭コ!F79</f>
        <v>0</v>
      </c>
      <c r="G137" s="899">
        <f>[3]尖圭コ!G79</f>
        <v>0</v>
      </c>
      <c r="H137" s="899">
        <f>[3]尖圭コ!H79</f>
        <v>0.03</v>
      </c>
      <c r="I137" s="899">
        <f>[3]尖圭コ!I79</f>
        <v>0.09</v>
      </c>
      <c r="J137" s="899">
        <f>[3]尖圭コ!J79</f>
        <v>0.09</v>
      </c>
      <c r="K137" s="899">
        <f>[3]尖圭コ!K79</f>
        <v>0.06</v>
      </c>
      <c r="L137" s="899">
        <f>[3]尖圭コ!L79</f>
        <v>0.06</v>
      </c>
      <c r="M137" s="899">
        <f>[3]尖圭コ!M79</f>
        <v>0.06</v>
      </c>
      <c r="N137" s="899">
        <f>[3]尖圭コ!N79</f>
        <v>0.05</v>
      </c>
      <c r="O137" s="899">
        <f>[3]尖圭コ!O79</f>
        <v>0.03</v>
      </c>
      <c r="P137" s="899">
        <f>[3]尖圭コ!P79</f>
        <v>0.03</v>
      </c>
      <c r="Q137" s="899">
        <f>[3]尖圭コ!Q79</f>
        <v>0.03</v>
      </c>
      <c r="R137" s="899">
        <f>[3]尖圭コ!R79</f>
        <v>0.01</v>
      </c>
      <c r="S137" s="899">
        <f>[3]尖圭コ!S79</f>
        <v>0.01</v>
      </c>
      <c r="V137" s="710"/>
      <c r="W137">
        <v>0.56000000000000005</v>
      </c>
      <c r="X137" s="712">
        <f t="shared" si="44"/>
        <v>0</v>
      </c>
    </row>
    <row r="138" spans="2:24" ht="14.4" x14ac:dyDescent="0.2">
      <c r="B138" s="590" t="s">
        <v>88</v>
      </c>
      <c r="C138" s="899">
        <f>[3]尖圭コ!C80</f>
        <v>0.55000000000000004</v>
      </c>
      <c r="D138" s="899">
        <f>[3]尖圭コ!D80</f>
        <v>0</v>
      </c>
      <c r="E138" s="899">
        <f>[3]尖圭コ!E80</f>
        <v>0</v>
      </c>
      <c r="F138" s="899">
        <f>[3]尖圭コ!F80</f>
        <v>0</v>
      </c>
      <c r="G138" s="899">
        <f>[3]尖圭コ!G80</f>
        <v>0</v>
      </c>
      <c r="H138" s="899">
        <f>[3]尖圭コ!H80</f>
        <v>0.01</v>
      </c>
      <c r="I138" s="899">
        <f>[3]尖圭コ!I80</f>
        <v>0.1</v>
      </c>
      <c r="J138" s="899">
        <f>[3]尖圭コ!J80</f>
        <v>0.09</v>
      </c>
      <c r="K138" s="899">
        <f>[3]尖圭コ!K80</f>
        <v>0.08</v>
      </c>
      <c r="L138" s="899">
        <f>[3]尖圭コ!L80</f>
        <v>0.05</v>
      </c>
      <c r="M138" s="899">
        <f>[3]尖圭コ!M80</f>
        <v>0.05</v>
      </c>
      <c r="N138" s="899">
        <f>[3]尖圭コ!N80</f>
        <v>0.05</v>
      </c>
      <c r="O138" s="899">
        <f>[3]尖圭コ!O80</f>
        <v>0.05</v>
      </c>
      <c r="P138" s="899">
        <f>[3]尖圭コ!P80</f>
        <v>0.04</v>
      </c>
      <c r="Q138" s="899">
        <f>[3]尖圭コ!Q80</f>
        <v>0.02</v>
      </c>
      <c r="R138" s="899">
        <f>[3]尖圭コ!R80</f>
        <v>0.01</v>
      </c>
      <c r="S138" s="899">
        <f>[3]尖圭コ!S80</f>
        <v>0.01</v>
      </c>
      <c r="V138" s="710"/>
      <c r="W138">
        <v>0.55000000000000004</v>
      </c>
      <c r="X138" s="712">
        <f t="shared" si="44"/>
        <v>0</v>
      </c>
    </row>
    <row r="139" spans="2:24" ht="14.4" x14ac:dyDescent="0.2">
      <c r="B139" s="594" t="s">
        <v>89</v>
      </c>
      <c r="C139" s="899">
        <f>[3]尖圭コ!C81</f>
        <v>0.51</v>
      </c>
      <c r="D139" s="899">
        <f>[3]尖圭コ!D81</f>
        <v>0</v>
      </c>
      <c r="E139" s="899">
        <f>[3]尖圭コ!E81</f>
        <v>0</v>
      </c>
      <c r="F139" s="899">
        <f>[3]尖圭コ!F81</f>
        <v>0</v>
      </c>
      <c r="G139" s="899">
        <f>[3]尖圭コ!G81</f>
        <v>0</v>
      </c>
      <c r="H139" s="899">
        <f>[3]尖圭コ!H81</f>
        <v>0.01</v>
      </c>
      <c r="I139" s="899">
        <f>[3]尖圭コ!I81</f>
        <v>0.08</v>
      </c>
      <c r="J139" s="899">
        <f>[3]尖圭コ!J81</f>
        <v>0.09</v>
      </c>
      <c r="K139" s="899">
        <f>[3]尖圭コ!K81</f>
        <v>0.06</v>
      </c>
      <c r="L139" s="899">
        <f>[3]尖圭コ!L81</f>
        <v>0.05</v>
      </c>
      <c r="M139" s="899">
        <f>[3]尖圭コ!M81</f>
        <v>0.05</v>
      </c>
      <c r="N139" s="899">
        <f>[3]尖圭コ!N81</f>
        <v>0.05</v>
      </c>
      <c r="O139" s="899">
        <f>[3]尖圭コ!O81</f>
        <v>0.04</v>
      </c>
      <c r="P139" s="899">
        <f>[3]尖圭コ!P81</f>
        <v>0.03</v>
      </c>
      <c r="Q139" s="899">
        <f>[3]尖圭コ!Q81</f>
        <v>0.02</v>
      </c>
      <c r="R139" s="899">
        <f>[3]尖圭コ!R81</f>
        <v>0.01</v>
      </c>
      <c r="S139" s="899">
        <f>[3]尖圭コ!S81</f>
        <v>0.01</v>
      </c>
      <c r="V139" s="710"/>
      <c r="W139">
        <v>0.51</v>
      </c>
      <c r="X139" s="712">
        <f t="shared" si="44"/>
        <v>0</v>
      </c>
    </row>
    <row r="140" spans="2:24" ht="14.4" x14ac:dyDescent="0.2">
      <c r="B140" s="590" t="s">
        <v>90</v>
      </c>
      <c r="C140" s="899">
        <f>[3]尖圭コ!C82</f>
        <v>0</v>
      </c>
      <c r="D140" s="899">
        <f>[3]尖圭コ!D82</f>
        <v>0</v>
      </c>
      <c r="E140" s="899">
        <f>[3]尖圭コ!E82</f>
        <v>0</v>
      </c>
      <c r="F140" s="899">
        <f>[3]尖圭コ!F82</f>
        <v>0</v>
      </c>
      <c r="G140" s="899">
        <f>[3]尖圭コ!G82</f>
        <v>0</v>
      </c>
      <c r="H140" s="899">
        <f>[3]尖圭コ!H82</f>
        <v>0</v>
      </c>
      <c r="I140" s="899">
        <f>[3]尖圭コ!I82</f>
        <v>0</v>
      </c>
      <c r="J140" s="899">
        <f>[3]尖圭コ!J82</f>
        <v>0</v>
      </c>
      <c r="K140" s="899">
        <f>[3]尖圭コ!K82</f>
        <v>0</v>
      </c>
      <c r="L140" s="899">
        <f>[3]尖圭コ!L82</f>
        <v>0</v>
      </c>
      <c r="M140" s="899">
        <f>[3]尖圭コ!M82</f>
        <v>0</v>
      </c>
      <c r="N140" s="899">
        <f>[3]尖圭コ!N82</f>
        <v>0</v>
      </c>
      <c r="O140" s="899">
        <f>[3]尖圭コ!O82</f>
        <v>0</v>
      </c>
      <c r="P140" s="899">
        <f>[3]尖圭コ!P82</f>
        <v>0</v>
      </c>
      <c r="Q140" s="899">
        <f>[3]尖圭コ!Q82</f>
        <v>0</v>
      </c>
      <c r="R140" s="899">
        <f>[3]尖圭コ!R82</f>
        <v>0</v>
      </c>
      <c r="S140" s="899">
        <f>[3]尖圭コ!S82</f>
        <v>0</v>
      </c>
      <c r="V140" s="710"/>
      <c r="W140">
        <v>0</v>
      </c>
      <c r="X140" s="712">
        <f t="shared" si="44"/>
        <v>0</v>
      </c>
    </row>
    <row r="141" spans="2:24" ht="14.4" x14ac:dyDescent="0.2">
      <c r="B141" s="594" t="s">
        <v>91</v>
      </c>
      <c r="C141" s="899">
        <f>[3]尖圭コ!C83</f>
        <v>0</v>
      </c>
      <c r="D141" s="899">
        <f>[3]尖圭コ!D83</f>
        <v>0</v>
      </c>
      <c r="E141" s="899">
        <f>[3]尖圭コ!E83</f>
        <v>0</v>
      </c>
      <c r="F141" s="899">
        <f>[3]尖圭コ!F83</f>
        <v>0</v>
      </c>
      <c r="G141" s="899">
        <f>[3]尖圭コ!G83</f>
        <v>0</v>
      </c>
      <c r="H141" s="899">
        <f>[3]尖圭コ!H83</f>
        <v>0</v>
      </c>
      <c r="I141" s="899">
        <f>[3]尖圭コ!I83</f>
        <v>0</v>
      </c>
      <c r="J141" s="899">
        <f>[3]尖圭コ!J83</f>
        <v>0</v>
      </c>
      <c r="K141" s="899">
        <f>[3]尖圭コ!K83</f>
        <v>0</v>
      </c>
      <c r="L141" s="899">
        <f>[3]尖圭コ!L83</f>
        <v>0</v>
      </c>
      <c r="M141" s="899">
        <f>[3]尖圭コ!M83</f>
        <v>0</v>
      </c>
      <c r="N141" s="899">
        <f>[3]尖圭コ!N83</f>
        <v>0</v>
      </c>
      <c r="O141" s="899">
        <f>[3]尖圭コ!O83</f>
        <v>0</v>
      </c>
      <c r="P141" s="899">
        <f>[3]尖圭コ!P83</f>
        <v>0</v>
      </c>
      <c r="Q141" s="899">
        <f>[3]尖圭コ!Q83</f>
        <v>0</v>
      </c>
      <c r="R141" s="899">
        <f>[3]尖圭コ!R83</f>
        <v>0</v>
      </c>
      <c r="S141" s="899">
        <f>[3]尖圭コ!S83</f>
        <v>0</v>
      </c>
      <c r="V141" s="710"/>
      <c r="W141">
        <v>0</v>
      </c>
      <c r="X141" s="712">
        <f t="shared" si="44"/>
        <v>0</v>
      </c>
    </row>
    <row r="142" spans="2:24" ht="14.4" x14ac:dyDescent="0.2">
      <c r="B142" s="590" t="s">
        <v>92</v>
      </c>
      <c r="C142" s="899">
        <f>[3]尖圭コ!C84</f>
        <v>0</v>
      </c>
      <c r="D142" s="899">
        <f>[3]尖圭コ!D84</f>
        <v>0</v>
      </c>
      <c r="E142" s="899">
        <f>[3]尖圭コ!E84</f>
        <v>0</v>
      </c>
      <c r="F142" s="899">
        <f>[3]尖圭コ!F84</f>
        <v>0</v>
      </c>
      <c r="G142" s="899">
        <f>[3]尖圭コ!G84</f>
        <v>0</v>
      </c>
      <c r="H142" s="899">
        <f>[3]尖圭コ!H84</f>
        <v>0</v>
      </c>
      <c r="I142" s="899">
        <f>[3]尖圭コ!I84</f>
        <v>0</v>
      </c>
      <c r="J142" s="899">
        <f>[3]尖圭コ!J84</f>
        <v>0</v>
      </c>
      <c r="K142" s="899">
        <f>[3]尖圭コ!K84</f>
        <v>0</v>
      </c>
      <c r="L142" s="899">
        <f>[3]尖圭コ!L84</f>
        <v>0</v>
      </c>
      <c r="M142" s="899">
        <f>[3]尖圭コ!M84</f>
        <v>0</v>
      </c>
      <c r="N142" s="899">
        <f>[3]尖圭コ!N84</f>
        <v>0</v>
      </c>
      <c r="O142" s="899">
        <f>[3]尖圭コ!O84</f>
        <v>0</v>
      </c>
      <c r="P142" s="899">
        <f>[3]尖圭コ!P84</f>
        <v>0</v>
      </c>
      <c r="Q142" s="899">
        <f>[3]尖圭コ!Q84</f>
        <v>0</v>
      </c>
      <c r="R142" s="899">
        <f>[3]尖圭コ!R84</f>
        <v>0</v>
      </c>
      <c r="S142" s="899">
        <f>[3]尖圭コ!S84</f>
        <v>0</v>
      </c>
      <c r="V142" s="710"/>
      <c r="W142">
        <v>0</v>
      </c>
      <c r="X142" s="712">
        <f t="shared" si="44"/>
        <v>0</v>
      </c>
    </row>
    <row r="143" spans="2:24" ht="15" thickBot="1" x14ac:dyDescent="0.25">
      <c r="B143" s="594" t="s">
        <v>93</v>
      </c>
      <c r="C143" s="899">
        <f>[3]尖圭コ!C85</f>
        <v>0</v>
      </c>
      <c r="D143" s="899">
        <f>[3]尖圭コ!D85</f>
        <v>0</v>
      </c>
      <c r="E143" s="899">
        <f>[3]尖圭コ!E85</f>
        <v>0</v>
      </c>
      <c r="F143" s="899">
        <f>[3]尖圭コ!F85</f>
        <v>0</v>
      </c>
      <c r="G143" s="899">
        <f>[3]尖圭コ!G85</f>
        <v>0</v>
      </c>
      <c r="H143" s="899">
        <f>[3]尖圭コ!H85</f>
        <v>0</v>
      </c>
      <c r="I143" s="899">
        <f>[3]尖圭コ!I85</f>
        <v>0</v>
      </c>
      <c r="J143" s="899">
        <f>[3]尖圭コ!J85</f>
        <v>0</v>
      </c>
      <c r="K143" s="899">
        <f>[3]尖圭コ!K85</f>
        <v>0</v>
      </c>
      <c r="L143" s="899">
        <f>[3]尖圭コ!L85</f>
        <v>0</v>
      </c>
      <c r="M143" s="899">
        <f>[3]尖圭コ!M85</f>
        <v>0</v>
      </c>
      <c r="N143" s="899">
        <f>[3]尖圭コ!N85</f>
        <v>0</v>
      </c>
      <c r="O143" s="899">
        <f>[3]尖圭コ!O85</f>
        <v>0</v>
      </c>
      <c r="P143" s="899">
        <f>[3]尖圭コ!P85</f>
        <v>0</v>
      </c>
      <c r="Q143" s="899">
        <f>[3]尖圭コ!Q85</f>
        <v>0</v>
      </c>
      <c r="R143" s="899">
        <f>[3]尖圭コ!R85</f>
        <v>0</v>
      </c>
      <c r="S143" s="899">
        <f>[3]尖圭コ!S85</f>
        <v>0</v>
      </c>
      <c r="V143" s="711"/>
      <c r="W143">
        <v>0</v>
      </c>
      <c r="X143" s="712">
        <f t="shared" si="44"/>
        <v>0</v>
      </c>
    </row>
    <row r="144" spans="2:24" ht="15" thickBot="1" x14ac:dyDescent="0.25">
      <c r="B144" s="163" t="s">
        <v>39</v>
      </c>
      <c r="C144" s="778">
        <f>SUM(C132:C143)</f>
        <v>3.9799999999999995</v>
      </c>
      <c r="D144" s="899">
        <f>[3]尖圭コ!D86</f>
        <v>0</v>
      </c>
      <c r="E144" s="899">
        <f>[3]尖圭コ!E86</f>
        <v>0</v>
      </c>
      <c r="F144" s="899">
        <f>[3]尖圭コ!F86</f>
        <v>0</v>
      </c>
      <c r="G144" s="899">
        <f>[3]尖圭コ!G86</f>
        <v>0</v>
      </c>
      <c r="H144" s="899">
        <f>[3]尖圭コ!H86</f>
        <v>0.16000000000000003</v>
      </c>
      <c r="I144" s="899">
        <f>[3]尖圭コ!I86</f>
        <v>0.71</v>
      </c>
      <c r="J144" s="899">
        <f>[3]尖圭コ!J86</f>
        <v>0.64999999999999991</v>
      </c>
      <c r="K144" s="899">
        <f>[3]尖圭コ!K86</f>
        <v>0.5</v>
      </c>
      <c r="L144" s="899">
        <f>[3]尖圭コ!L86</f>
        <v>0.38</v>
      </c>
      <c r="M144" s="899">
        <f>[3]尖圭コ!M86</f>
        <v>0.37</v>
      </c>
      <c r="N144" s="899">
        <f>[3]尖圭コ!N86</f>
        <v>0.36999999999999994</v>
      </c>
      <c r="O144" s="899">
        <f>[3]尖圭コ!O86</f>
        <v>0.3</v>
      </c>
      <c r="P144" s="899">
        <f>[3]尖圭コ!P86</f>
        <v>0.21000000000000002</v>
      </c>
      <c r="Q144" s="899">
        <f>[3]尖圭コ!Q86</f>
        <v>0.19</v>
      </c>
      <c r="R144" s="899">
        <f>[3]尖圭コ!R86</f>
        <v>0.08</v>
      </c>
      <c r="S144" s="899">
        <f>[3]尖圭コ!S86</f>
        <v>0.10999999999999997</v>
      </c>
    </row>
    <row r="145" spans="2:23" ht="15" thickBot="1" x14ac:dyDescent="0.25">
      <c r="B145" s="163" t="s">
        <v>66</v>
      </c>
      <c r="C145" s="612">
        <f>C144/C144</f>
        <v>1</v>
      </c>
      <c r="D145" s="603">
        <f>D144/C144</f>
        <v>0</v>
      </c>
      <c r="E145" s="603">
        <f>E144/C144</f>
        <v>0</v>
      </c>
      <c r="F145" s="603">
        <f>F144/C144</f>
        <v>0</v>
      </c>
      <c r="G145" s="603">
        <f>G144/C144</f>
        <v>0</v>
      </c>
      <c r="H145" s="603">
        <f>H144/C144</f>
        <v>4.0201005025125643E-2</v>
      </c>
      <c r="I145" s="603">
        <f>I144/C144</f>
        <v>0.178391959798995</v>
      </c>
      <c r="J145" s="603">
        <f>J144/C144</f>
        <v>0.16331658291457285</v>
      </c>
      <c r="K145" s="603">
        <f>K144/C144</f>
        <v>0.1256281407035176</v>
      </c>
      <c r="L145" s="603">
        <f>L144/C144</f>
        <v>9.5477386934673378E-2</v>
      </c>
      <c r="M145" s="603">
        <f>M144/C144</f>
        <v>9.2964824120603029E-2</v>
      </c>
      <c r="N145" s="603">
        <f>N144/C144</f>
        <v>9.2964824120603015E-2</v>
      </c>
      <c r="O145" s="603">
        <f>O144/C144</f>
        <v>7.537688442211056E-2</v>
      </c>
      <c r="P145" s="603">
        <f>P144/C144</f>
        <v>5.27638190954774E-2</v>
      </c>
      <c r="Q145" s="603">
        <f>Q144/C144</f>
        <v>4.7738693467336689E-2</v>
      </c>
      <c r="R145" s="603">
        <f>R144/C144</f>
        <v>2.0100502512562818E-2</v>
      </c>
      <c r="S145" s="604">
        <f>S144/C144</f>
        <v>2.7638190954773864E-2</v>
      </c>
    </row>
    <row r="147" spans="2:23" ht="19.2" x14ac:dyDescent="0.25">
      <c r="B147" s="98" t="str">
        <f>B130</f>
        <v>令和8年　</v>
      </c>
      <c r="C147" s="542" t="s">
        <v>312</v>
      </c>
    </row>
    <row r="148" spans="2:23" ht="48" x14ac:dyDescent="0.2">
      <c r="B148" s="907" t="s">
        <v>207</v>
      </c>
      <c r="C148" s="871" t="s">
        <v>65</v>
      </c>
      <c r="D148" s="872" t="s">
        <v>261</v>
      </c>
      <c r="E148" s="872" t="s">
        <v>80</v>
      </c>
      <c r="F148" s="872" t="s">
        <v>81</v>
      </c>
      <c r="G148" s="872" t="s">
        <v>68</v>
      </c>
      <c r="H148" s="872" t="s">
        <v>69</v>
      </c>
      <c r="I148" s="872" t="s">
        <v>70</v>
      </c>
      <c r="J148" s="872" t="s">
        <v>71</v>
      </c>
      <c r="K148" s="872" t="s">
        <v>72</v>
      </c>
      <c r="L148" s="872" t="s">
        <v>73</v>
      </c>
      <c r="M148" s="872" t="s">
        <v>74</v>
      </c>
      <c r="N148" s="872" t="s">
        <v>75</v>
      </c>
      <c r="O148" s="873" t="s">
        <v>76</v>
      </c>
      <c r="P148" s="873" t="s">
        <v>77</v>
      </c>
      <c r="Q148" s="873" t="s">
        <v>78</v>
      </c>
      <c r="R148" s="873" t="s">
        <v>79</v>
      </c>
      <c r="S148" s="873" t="s">
        <v>262</v>
      </c>
    </row>
    <row r="149" spans="2:23" ht="14.4" x14ac:dyDescent="0.2">
      <c r="B149" s="908" t="s">
        <v>82</v>
      </c>
      <c r="C149" s="875">
        <f>SUM(D149:S149)</f>
        <v>320</v>
      </c>
      <c r="D149" s="875">
        <f>[3]尖圭コ!D4</f>
        <v>0</v>
      </c>
      <c r="E149" s="875">
        <f>[3]尖圭コ!E4</f>
        <v>0</v>
      </c>
      <c r="F149" s="875">
        <f>[3]尖圭コ!F4</f>
        <v>0</v>
      </c>
      <c r="G149" s="875">
        <f>[3]尖圭コ!G4</f>
        <v>0</v>
      </c>
      <c r="H149" s="875">
        <f>[3]尖圭コ!H4</f>
        <v>6</v>
      </c>
      <c r="I149" s="875">
        <f>[3]尖圭コ!I4</f>
        <v>45</v>
      </c>
      <c r="J149" s="875">
        <f>[3]尖圭コ!J4</f>
        <v>44</v>
      </c>
      <c r="K149" s="875">
        <f>[3]尖圭コ!K4</f>
        <v>41</v>
      </c>
      <c r="L149" s="875">
        <f>[3]尖圭コ!L4</f>
        <v>35</v>
      </c>
      <c r="M149" s="875">
        <f>[3]尖圭コ!M4</f>
        <v>41</v>
      </c>
      <c r="N149" s="875">
        <f>[3]尖圭コ!N4</f>
        <v>30</v>
      </c>
      <c r="O149" s="875">
        <f>[3]尖圭コ!O4</f>
        <v>30</v>
      </c>
      <c r="P149" s="875">
        <f>[3]尖圭コ!P4</f>
        <v>16</v>
      </c>
      <c r="Q149" s="875">
        <f>[3]尖圭コ!Q4</f>
        <v>12</v>
      </c>
      <c r="R149" s="875">
        <f>[3]尖圭コ!R4</f>
        <v>7</v>
      </c>
      <c r="S149" s="875">
        <f>[3]尖圭コ!S4</f>
        <v>13</v>
      </c>
      <c r="V149">
        <f>'保健所別（令和8年）'!$D$133</f>
        <v>320</v>
      </c>
      <c r="W149">
        <f>C149-V149</f>
        <v>0</v>
      </c>
    </row>
    <row r="150" spans="2:23" ht="14.4" x14ac:dyDescent="0.2">
      <c r="B150" s="908" t="s">
        <v>83</v>
      </c>
      <c r="C150" s="875">
        <f t="shared" ref="C150:C160" si="45">SUM(D150:S150)</f>
        <v>313</v>
      </c>
      <c r="D150" s="875">
        <f>[3]尖圭コ!D5</f>
        <v>0</v>
      </c>
      <c r="E150" s="875">
        <f>[3]尖圭コ!E5</f>
        <v>1</v>
      </c>
      <c r="F150" s="875">
        <f>[3]尖圭コ!F5</f>
        <v>0</v>
      </c>
      <c r="G150" s="875">
        <f>[3]尖圭コ!G5</f>
        <v>0</v>
      </c>
      <c r="H150" s="875">
        <f>[3]尖圭コ!H5</f>
        <v>7</v>
      </c>
      <c r="I150" s="875">
        <f>[3]尖圭コ!I5</f>
        <v>32</v>
      </c>
      <c r="J150" s="875">
        <f>[3]尖圭コ!J5</f>
        <v>39</v>
      </c>
      <c r="K150" s="875">
        <f>[3]尖圭コ!K5</f>
        <v>46</v>
      </c>
      <c r="L150" s="875">
        <f>[3]尖圭コ!L5</f>
        <v>38</v>
      </c>
      <c r="M150" s="875">
        <f>[3]尖圭コ!M5</f>
        <v>29</v>
      </c>
      <c r="N150" s="875">
        <f>[3]尖圭コ!N5</f>
        <v>28</v>
      </c>
      <c r="O150" s="875">
        <f>[3]尖圭コ!O5</f>
        <v>30</v>
      </c>
      <c r="P150" s="875">
        <f>[3]尖圭コ!P5</f>
        <v>22</v>
      </c>
      <c r="Q150" s="875">
        <f>[3]尖圭コ!Q5</f>
        <v>24</v>
      </c>
      <c r="R150" s="875">
        <f>[3]尖圭コ!R5</f>
        <v>5</v>
      </c>
      <c r="S150" s="875">
        <f>[3]尖圭コ!S5</f>
        <v>12</v>
      </c>
      <c r="V150">
        <f>'保健所別（令和8年）'!$E$133</f>
        <v>313</v>
      </c>
      <c r="W150">
        <f t="shared" ref="W150:W161" si="46">C150-V150</f>
        <v>0</v>
      </c>
    </row>
    <row r="151" spans="2:23" ht="14.4" x14ac:dyDescent="0.2">
      <c r="B151" s="908" t="s">
        <v>84</v>
      </c>
      <c r="C151" s="875">
        <f t="shared" si="45"/>
        <v>316</v>
      </c>
      <c r="D151" s="875">
        <f>[3]尖圭コ!D6</f>
        <v>0</v>
      </c>
      <c r="E151" s="875">
        <f>[3]尖圭コ!E6</f>
        <v>0</v>
      </c>
      <c r="F151" s="875">
        <f>[3]尖圭コ!F6</f>
        <v>0</v>
      </c>
      <c r="G151" s="875">
        <f>[3]尖圭コ!G6</f>
        <v>0</v>
      </c>
      <c r="H151" s="875">
        <f>[3]尖圭コ!H6</f>
        <v>8</v>
      </c>
      <c r="I151" s="875">
        <f>[3]尖圭コ!I6</f>
        <v>41</v>
      </c>
      <c r="J151" s="875">
        <f>[3]尖圭コ!J6</f>
        <v>45</v>
      </c>
      <c r="K151" s="875">
        <f>[3]尖圭コ!K6</f>
        <v>41</v>
      </c>
      <c r="L151" s="875">
        <f>[3]尖圭コ!L6</f>
        <v>33</v>
      </c>
      <c r="M151" s="875">
        <f>[3]尖圭コ!M6</f>
        <v>25</v>
      </c>
      <c r="N151" s="875">
        <f>[3]尖圭コ!N6</f>
        <v>30</v>
      </c>
      <c r="O151" s="875">
        <f>[3]尖圭コ!O6</f>
        <v>27</v>
      </c>
      <c r="P151" s="875">
        <f>[3]尖圭コ!P6</f>
        <v>13</v>
      </c>
      <c r="Q151" s="875">
        <f>[3]尖圭コ!Q6</f>
        <v>25</v>
      </c>
      <c r="R151" s="875">
        <f>[3]尖圭コ!R6</f>
        <v>6</v>
      </c>
      <c r="S151" s="875">
        <f>[3]尖圭コ!S6</f>
        <v>22</v>
      </c>
      <c r="V151">
        <f>'保健所別（令和8年）'!$F$133</f>
        <v>316</v>
      </c>
      <c r="W151">
        <f t="shared" si="46"/>
        <v>0</v>
      </c>
    </row>
    <row r="152" spans="2:23" ht="14.4" x14ac:dyDescent="0.2">
      <c r="B152" s="908" t="s">
        <v>85</v>
      </c>
      <c r="C152" s="875">
        <f t="shared" si="45"/>
        <v>322</v>
      </c>
      <c r="D152" s="875">
        <f>[3]尖圭コ!D7</f>
        <v>0</v>
      </c>
      <c r="E152" s="875">
        <f>[3]尖圭コ!E7</f>
        <v>0</v>
      </c>
      <c r="F152" s="875">
        <f>[3]尖圭コ!F7</f>
        <v>1</v>
      </c>
      <c r="G152" s="875">
        <f>[3]尖圭コ!G7</f>
        <v>0</v>
      </c>
      <c r="H152" s="875">
        <f>[3]尖圭コ!H7</f>
        <v>6</v>
      </c>
      <c r="I152" s="875">
        <f>[3]尖圭コ!I7</f>
        <v>35</v>
      </c>
      <c r="J152" s="875">
        <f>[3]尖圭コ!J7</f>
        <v>40</v>
      </c>
      <c r="K152" s="875">
        <f>[3]尖圭コ!K7</f>
        <v>43</v>
      </c>
      <c r="L152" s="875">
        <f>[3]尖圭コ!L7</f>
        <v>39</v>
      </c>
      <c r="M152" s="875">
        <f>[3]尖圭コ!M7</f>
        <v>40</v>
      </c>
      <c r="N152" s="875">
        <f>[3]尖圭コ!N7</f>
        <v>39</v>
      </c>
      <c r="O152" s="875">
        <f>[3]尖圭コ!O7</f>
        <v>25</v>
      </c>
      <c r="P152" s="875">
        <f>[3]尖圭コ!P7</f>
        <v>16</v>
      </c>
      <c r="Q152" s="875">
        <f>[3]尖圭コ!Q7</f>
        <v>22</v>
      </c>
      <c r="R152" s="875">
        <f>[3]尖圭コ!R7</f>
        <v>6</v>
      </c>
      <c r="S152" s="875">
        <f>[3]尖圭コ!S7</f>
        <v>10</v>
      </c>
      <c r="V152">
        <f>'保健所別（令和8年）'!$G$133</f>
        <v>322</v>
      </c>
      <c r="W152">
        <f t="shared" si="46"/>
        <v>0</v>
      </c>
    </row>
    <row r="153" spans="2:23" ht="14.4" x14ac:dyDescent="0.2">
      <c r="B153" s="908" t="s">
        <v>86</v>
      </c>
      <c r="C153" s="875">
        <f t="shared" si="45"/>
        <v>328</v>
      </c>
      <c r="D153" s="875">
        <f>[3]尖圭コ!D8</f>
        <v>0</v>
      </c>
      <c r="E153" s="875">
        <f>[3]尖圭コ!E8</f>
        <v>0</v>
      </c>
      <c r="F153" s="875">
        <f>[3]尖圭コ!F8</f>
        <v>0</v>
      </c>
      <c r="G153" s="875">
        <f>[3]尖圭コ!G8</f>
        <v>0</v>
      </c>
      <c r="H153" s="875">
        <f>[3]尖圭コ!H8</f>
        <v>4</v>
      </c>
      <c r="I153" s="875">
        <f>[3]尖圭コ!I8</f>
        <v>46</v>
      </c>
      <c r="J153" s="875">
        <f>[3]尖圭コ!J8</f>
        <v>57</v>
      </c>
      <c r="K153" s="875">
        <f>[3]尖圭コ!K8</f>
        <v>44</v>
      </c>
      <c r="L153" s="875">
        <f>[3]尖圭コ!L8</f>
        <v>22</v>
      </c>
      <c r="M153" s="875">
        <f>[3]尖圭コ!M8</f>
        <v>24</v>
      </c>
      <c r="N153" s="875">
        <f>[3]尖圭コ!N8</f>
        <v>42</v>
      </c>
      <c r="O153" s="875">
        <f>[3]尖圭コ!O8</f>
        <v>34</v>
      </c>
      <c r="P153" s="875">
        <f>[3]尖圭コ!P8</f>
        <v>26</v>
      </c>
      <c r="Q153" s="875">
        <f>[3]尖圭コ!Q8</f>
        <v>16</v>
      </c>
      <c r="R153" s="875">
        <f>[3]尖圭コ!R8</f>
        <v>6</v>
      </c>
      <c r="S153" s="875">
        <f>[3]尖圭コ!S8</f>
        <v>7</v>
      </c>
      <c r="V153">
        <f>'保健所別（令和8年）'!$H$133</f>
        <v>328</v>
      </c>
      <c r="W153">
        <f t="shared" si="46"/>
        <v>0</v>
      </c>
    </row>
    <row r="154" spans="2:23" ht="14.4" x14ac:dyDescent="0.2">
      <c r="B154" s="908" t="s">
        <v>87</v>
      </c>
      <c r="C154" s="875">
        <f t="shared" si="45"/>
        <v>402</v>
      </c>
      <c r="D154" s="875">
        <f>[3]尖圭コ!D9</f>
        <v>0</v>
      </c>
      <c r="E154" s="875">
        <f>[3]尖圭コ!E9</f>
        <v>0</v>
      </c>
      <c r="F154" s="875">
        <f>[3]尖圭コ!F9</f>
        <v>0</v>
      </c>
      <c r="G154" s="875">
        <f>[3]尖圭コ!G9</f>
        <v>0</v>
      </c>
      <c r="H154" s="875">
        <f>[3]尖圭コ!H9</f>
        <v>9</v>
      </c>
      <c r="I154" s="875">
        <f>[3]尖圭コ!I9</f>
        <v>53</v>
      </c>
      <c r="J154" s="875">
        <f>[3]尖圭コ!J9</f>
        <v>68</v>
      </c>
      <c r="K154" s="875">
        <f>[3]尖圭コ!K9</f>
        <v>41</v>
      </c>
      <c r="L154" s="875">
        <f>[3]尖圭コ!L9</f>
        <v>44</v>
      </c>
      <c r="M154" s="875">
        <f>[3]尖圭コ!M9</f>
        <v>54</v>
      </c>
      <c r="N154" s="875">
        <f>[3]尖圭コ!N9</f>
        <v>31</v>
      </c>
      <c r="O154" s="875">
        <f>[3]尖圭コ!O9</f>
        <v>30</v>
      </c>
      <c r="P154" s="875">
        <f>[3]尖圭コ!P9</f>
        <v>28</v>
      </c>
      <c r="Q154" s="875">
        <f>[3]尖圭コ!Q9</f>
        <v>25</v>
      </c>
      <c r="R154" s="875">
        <f>[3]尖圭コ!R9</f>
        <v>7</v>
      </c>
      <c r="S154" s="875">
        <f>[3]尖圭コ!S9</f>
        <v>12</v>
      </c>
      <c r="V154">
        <f>'保健所別（令和8年）'!$I$133</f>
        <v>402</v>
      </c>
      <c r="W154">
        <f t="shared" si="46"/>
        <v>0</v>
      </c>
    </row>
    <row r="155" spans="2:23" ht="14.4" x14ac:dyDescent="0.2">
      <c r="B155" s="908" t="s">
        <v>88</v>
      </c>
      <c r="C155" s="875">
        <f t="shared" si="45"/>
        <v>383</v>
      </c>
      <c r="D155" s="875">
        <f>[3]尖圭コ!D10</f>
        <v>0</v>
      </c>
      <c r="E155" s="875">
        <f>[3]尖圭コ!E10</f>
        <v>0</v>
      </c>
      <c r="F155" s="875">
        <f>[3]尖圭コ!F10</f>
        <v>0</v>
      </c>
      <c r="G155" s="875">
        <f>[3]尖圭コ!G10</f>
        <v>0</v>
      </c>
      <c r="H155" s="875">
        <f>[3]尖圭コ!H10</f>
        <v>3</v>
      </c>
      <c r="I155" s="875">
        <f>[3]尖圭コ!I10</f>
        <v>45</v>
      </c>
      <c r="J155" s="875">
        <f>[3]尖圭コ!J10</f>
        <v>59</v>
      </c>
      <c r="K155" s="875">
        <f>[3]尖圭コ!K10</f>
        <v>51</v>
      </c>
      <c r="L155" s="875">
        <f>[3]尖圭コ!L10</f>
        <v>37</v>
      </c>
      <c r="M155" s="875">
        <f>[3]尖圭コ!M10</f>
        <v>38</v>
      </c>
      <c r="N155" s="875">
        <f>[3]尖圭コ!N10</f>
        <v>38</v>
      </c>
      <c r="O155" s="875">
        <f>[3]尖圭コ!O10</f>
        <v>37</v>
      </c>
      <c r="P155" s="875">
        <f>[3]尖圭コ!P10</f>
        <v>36</v>
      </c>
      <c r="Q155" s="875">
        <f>[3]尖圭コ!Q10</f>
        <v>24</v>
      </c>
      <c r="R155" s="875">
        <f>[3]尖圭コ!R10</f>
        <v>8</v>
      </c>
      <c r="S155" s="875">
        <f>[3]尖圭コ!S10</f>
        <v>7</v>
      </c>
      <c r="V155">
        <f>'保健所別（令和8年）'!$J$133</f>
        <v>383</v>
      </c>
      <c r="W155">
        <f t="shared" si="46"/>
        <v>0</v>
      </c>
    </row>
    <row r="156" spans="2:23" ht="14.4" x14ac:dyDescent="0.2">
      <c r="B156" s="908" t="s">
        <v>89</v>
      </c>
      <c r="C156" s="875">
        <f t="shared" si="45"/>
        <v>349</v>
      </c>
      <c r="D156" s="875">
        <f>[3]尖圭コ!D11</f>
        <v>0</v>
      </c>
      <c r="E156" s="875">
        <f>[3]尖圭コ!E11</f>
        <v>1</v>
      </c>
      <c r="F156" s="875">
        <f>[3]尖圭コ!F11</f>
        <v>0</v>
      </c>
      <c r="G156" s="875">
        <f>[3]尖圭コ!G11</f>
        <v>0</v>
      </c>
      <c r="H156" s="875">
        <f>[3]尖圭コ!H11</f>
        <v>4</v>
      </c>
      <c r="I156" s="875">
        <f>[3]尖圭コ!I11</f>
        <v>46</v>
      </c>
      <c r="J156" s="875">
        <f>[3]尖圭コ!J11</f>
        <v>59</v>
      </c>
      <c r="K156" s="875">
        <f>[3]尖圭コ!K11</f>
        <v>36</v>
      </c>
      <c r="L156" s="875">
        <f>[3]尖圭コ!L11</f>
        <v>33</v>
      </c>
      <c r="M156" s="875">
        <f>[3]尖圭コ!M11</f>
        <v>34</v>
      </c>
      <c r="N156" s="875">
        <f>[3]尖圭コ!N11</f>
        <v>36</v>
      </c>
      <c r="O156" s="875">
        <f>[3]尖圭コ!O11</f>
        <v>34</v>
      </c>
      <c r="P156" s="875">
        <f>[3]尖圭コ!P11</f>
        <v>24</v>
      </c>
      <c r="Q156" s="875">
        <f>[3]尖圭コ!Q11</f>
        <v>20</v>
      </c>
      <c r="R156" s="875">
        <f>[3]尖圭コ!R11</f>
        <v>8</v>
      </c>
      <c r="S156" s="875">
        <f>[3]尖圭コ!S11</f>
        <v>14</v>
      </c>
      <c r="V156">
        <f>'保健所別（令和8年）'!$K$133</f>
        <v>349</v>
      </c>
      <c r="W156">
        <f t="shared" si="46"/>
        <v>0</v>
      </c>
    </row>
    <row r="157" spans="2:23" ht="14.4" x14ac:dyDescent="0.2">
      <c r="B157" s="908" t="s">
        <v>90</v>
      </c>
      <c r="C157" s="875">
        <f t="shared" si="45"/>
        <v>0</v>
      </c>
      <c r="D157" s="875">
        <f>[3]尖圭コ!D12</f>
        <v>0</v>
      </c>
      <c r="E157" s="875">
        <f>[3]尖圭コ!E12</f>
        <v>0</v>
      </c>
      <c r="F157" s="875">
        <f>[3]尖圭コ!F12</f>
        <v>0</v>
      </c>
      <c r="G157" s="875">
        <f>[3]尖圭コ!G12</f>
        <v>0</v>
      </c>
      <c r="H157" s="875">
        <f>[3]尖圭コ!H12</f>
        <v>0</v>
      </c>
      <c r="I157" s="875">
        <f>[3]尖圭コ!I12</f>
        <v>0</v>
      </c>
      <c r="J157" s="875">
        <f>[3]尖圭コ!J12</f>
        <v>0</v>
      </c>
      <c r="K157" s="875">
        <f>[3]尖圭コ!K12</f>
        <v>0</v>
      </c>
      <c r="L157" s="875">
        <f>[3]尖圭コ!L12</f>
        <v>0</v>
      </c>
      <c r="M157" s="875">
        <f>[3]尖圭コ!M12</f>
        <v>0</v>
      </c>
      <c r="N157" s="875">
        <f>[3]尖圭コ!N12</f>
        <v>0</v>
      </c>
      <c r="O157" s="875">
        <f>[3]尖圭コ!O12</f>
        <v>0</v>
      </c>
      <c r="P157" s="875">
        <f>[3]尖圭コ!P12</f>
        <v>0</v>
      </c>
      <c r="Q157" s="875">
        <f>[3]尖圭コ!Q12</f>
        <v>0</v>
      </c>
      <c r="R157" s="875">
        <f>[3]尖圭コ!R12</f>
        <v>0</v>
      </c>
      <c r="S157" s="875">
        <f>[3]尖圭コ!S12</f>
        <v>0</v>
      </c>
      <c r="V157">
        <f>'保健所別（令和8年）'!$L$133</f>
        <v>0</v>
      </c>
      <c r="W157">
        <f t="shared" si="46"/>
        <v>0</v>
      </c>
    </row>
    <row r="158" spans="2:23" ht="14.4" x14ac:dyDescent="0.2">
      <c r="B158" s="908" t="s">
        <v>91</v>
      </c>
      <c r="C158" s="875">
        <f t="shared" si="45"/>
        <v>0</v>
      </c>
      <c r="D158" s="875">
        <f>[3]尖圭コ!D13</f>
        <v>0</v>
      </c>
      <c r="E158" s="875">
        <f>[3]尖圭コ!E13</f>
        <v>0</v>
      </c>
      <c r="F158" s="875">
        <f>[3]尖圭コ!F13</f>
        <v>0</v>
      </c>
      <c r="G158" s="875">
        <f>[3]尖圭コ!G13</f>
        <v>0</v>
      </c>
      <c r="H158" s="875">
        <f>[3]尖圭コ!H13</f>
        <v>0</v>
      </c>
      <c r="I158" s="875">
        <f>[3]尖圭コ!I13</f>
        <v>0</v>
      </c>
      <c r="J158" s="875">
        <f>[3]尖圭コ!J13</f>
        <v>0</v>
      </c>
      <c r="K158" s="875">
        <f>[3]尖圭コ!K13</f>
        <v>0</v>
      </c>
      <c r="L158" s="875">
        <f>[3]尖圭コ!L13</f>
        <v>0</v>
      </c>
      <c r="M158" s="875">
        <f>[3]尖圭コ!M13</f>
        <v>0</v>
      </c>
      <c r="N158" s="875">
        <f>[3]尖圭コ!N13</f>
        <v>0</v>
      </c>
      <c r="O158" s="875">
        <f>[3]尖圭コ!O13</f>
        <v>0</v>
      </c>
      <c r="P158" s="875">
        <f>[3]尖圭コ!P13</f>
        <v>0</v>
      </c>
      <c r="Q158" s="875">
        <f>[3]尖圭コ!Q13</f>
        <v>0</v>
      </c>
      <c r="R158" s="875">
        <f>[3]尖圭コ!R13</f>
        <v>0</v>
      </c>
      <c r="S158" s="875">
        <f>[3]尖圭コ!S13</f>
        <v>0</v>
      </c>
      <c r="V158">
        <f>'保健所別（令和8年）'!$M$133</f>
        <v>0</v>
      </c>
      <c r="W158">
        <f t="shared" si="46"/>
        <v>0</v>
      </c>
    </row>
    <row r="159" spans="2:23" ht="14.4" x14ac:dyDescent="0.2">
      <c r="B159" s="908" t="s">
        <v>92</v>
      </c>
      <c r="C159" s="875">
        <f t="shared" si="45"/>
        <v>0</v>
      </c>
      <c r="D159" s="875">
        <f>[3]尖圭コ!D14</f>
        <v>0</v>
      </c>
      <c r="E159" s="875">
        <f>[3]尖圭コ!E14</f>
        <v>0</v>
      </c>
      <c r="F159" s="875">
        <f>[3]尖圭コ!F14</f>
        <v>0</v>
      </c>
      <c r="G159" s="875">
        <f>[3]尖圭コ!G14</f>
        <v>0</v>
      </c>
      <c r="H159" s="875">
        <f>[3]尖圭コ!H14</f>
        <v>0</v>
      </c>
      <c r="I159" s="875">
        <f>[3]尖圭コ!I14</f>
        <v>0</v>
      </c>
      <c r="J159" s="875">
        <f>[3]尖圭コ!J14</f>
        <v>0</v>
      </c>
      <c r="K159" s="875">
        <f>[3]尖圭コ!K14</f>
        <v>0</v>
      </c>
      <c r="L159" s="875">
        <f>[3]尖圭コ!L14</f>
        <v>0</v>
      </c>
      <c r="M159" s="875">
        <f>[3]尖圭コ!M14</f>
        <v>0</v>
      </c>
      <c r="N159" s="875">
        <f>[3]尖圭コ!N14</f>
        <v>0</v>
      </c>
      <c r="O159" s="875">
        <f>[3]尖圭コ!O14</f>
        <v>0</v>
      </c>
      <c r="P159" s="875">
        <f>[3]尖圭コ!P14</f>
        <v>0</v>
      </c>
      <c r="Q159" s="875">
        <f>[3]尖圭コ!Q14</f>
        <v>0</v>
      </c>
      <c r="R159" s="875">
        <f>[3]尖圭コ!R14</f>
        <v>0</v>
      </c>
      <c r="S159" s="875">
        <f>[3]尖圭コ!S14</f>
        <v>0</v>
      </c>
      <c r="V159">
        <f>'保健所別（令和8年）'!$N$133</f>
        <v>0</v>
      </c>
      <c r="W159">
        <f t="shared" si="46"/>
        <v>0</v>
      </c>
    </row>
    <row r="160" spans="2:23" ht="14.4" x14ac:dyDescent="0.2">
      <c r="B160" s="908" t="s">
        <v>93</v>
      </c>
      <c r="C160" s="875">
        <f t="shared" si="45"/>
        <v>0</v>
      </c>
      <c r="D160" s="875">
        <f>[3]尖圭コ!D15</f>
        <v>0</v>
      </c>
      <c r="E160" s="875">
        <f>[3]尖圭コ!E15</f>
        <v>0</v>
      </c>
      <c r="F160" s="875">
        <f>[3]尖圭コ!F15</f>
        <v>0</v>
      </c>
      <c r="G160" s="875">
        <f>[3]尖圭コ!G15</f>
        <v>0</v>
      </c>
      <c r="H160" s="875">
        <f>[3]尖圭コ!H15</f>
        <v>0</v>
      </c>
      <c r="I160" s="875">
        <f>[3]尖圭コ!I15</f>
        <v>0</v>
      </c>
      <c r="J160" s="875">
        <f>[3]尖圭コ!J15</f>
        <v>0</v>
      </c>
      <c r="K160" s="875">
        <f>[3]尖圭コ!K15</f>
        <v>0</v>
      </c>
      <c r="L160" s="875">
        <f>[3]尖圭コ!L15</f>
        <v>0</v>
      </c>
      <c r="M160" s="875">
        <f>[3]尖圭コ!M15</f>
        <v>0</v>
      </c>
      <c r="N160" s="875">
        <f>[3]尖圭コ!N15</f>
        <v>0</v>
      </c>
      <c r="O160" s="875">
        <f>[3]尖圭コ!O15</f>
        <v>0</v>
      </c>
      <c r="P160" s="875">
        <f>[3]尖圭コ!P15</f>
        <v>0</v>
      </c>
      <c r="Q160" s="875">
        <f>[3]尖圭コ!Q15</f>
        <v>0</v>
      </c>
      <c r="R160" s="875">
        <f>[3]尖圭コ!R15</f>
        <v>0</v>
      </c>
      <c r="S160" s="875">
        <f>[3]尖圭コ!S15</f>
        <v>0</v>
      </c>
      <c r="V160">
        <f>'保健所別（令和8年）'!$O$133</f>
        <v>0</v>
      </c>
      <c r="W160">
        <f t="shared" si="46"/>
        <v>0</v>
      </c>
    </row>
    <row r="161" spans="2:24" ht="14.4" x14ac:dyDescent="0.2">
      <c r="B161" s="882" t="s">
        <v>39</v>
      </c>
      <c r="C161" s="875">
        <f t="shared" ref="C161:S161" si="47">SUM(C149:C160)</f>
        <v>2733</v>
      </c>
      <c r="D161" s="875">
        <f t="shared" si="47"/>
        <v>0</v>
      </c>
      <c r="E161" s="875">
        <f t="shared" si="47"/>
        <v>2</v>
      </c>
      <c r="F161" s="875">
        <f t="shared" si="47"/>
        <v>1</v>
      </c>
      <c r="G161" s="875">
        <f t="shared" si="47"/>
        <v>0</v>
      </c>
      <c r="H161" s="875">
        <f t="shared" si="47"/>
        <v>47</v>
      </c>
      <c r="I161" s="875">
        <f t="shared" si="47"/>
        <v>343</v>
      </c>
      <c r="J161" s="875">
        <f t="shared" si="47"/>
        <v>411</v>
      </c>
      <c r="K161" s="875">
        <f t="shared" si="47"/>
        <v>343</v>
      </c>
      <c r="L161" s="875">
        <f t="shared" si="47"/>
        <v>281</v>
      </c>
      <c r="M161" s="875">
        <f t="shared" si="47"/>
        <v>285</v>
      </c>
      <c r="N161" s="875">
        <f t="shared" si="47"/>
        <v>274</v>
      </c>
      <c r="O161" s="875">
        <f t="shared" si="47"/>
        <v>247</v>
      </c>
      <c r="P161" s="875">
        <f t="shared" si="47"/>
        <v>181</v>
      </c>
      <c r="Q161" s="875">
        <f t="shared" si="47"/>
        <v>168</v>
      </c>
      <c r="R161" s="875">
        <f t="shared" si="47"/>
        <v>53</v>
      </c>
      <c r="S161" s="875">
        <f t="shared" si="47"/>
        <v>97</v>
      </c>
      <c r="W161">
        <f t="shared" si="46"/>
        <v>2733</v>
      </c>
    </row>
    <row r="162" spans="2:24" x14ac:dyDescent="0.2">
      <c r="B162" s="138" t="s">
        <v>66</v>
      </c>
      <c r="C162" s="878">
        <f>C161/C161</f>
        <v>1</v>
      </c>
      <c r="D162" s="878">
        <f>D161/C161</f>
        <v>0</v>
      </c>
      <c r="E162" s="878">
        <f>E161/C161</f>
        <v>7.3179656055616534E-4</v>
      </c>
      <c r="F162" s="878">
        <f>F161/C161</f>
        <v>3.6589828027808267E-4</v>
      </c>
      <c r="G162" s="878">
        <f>G161/C161</f>
        <v>0</v>
      </c>
      <c r="H162" s="878">
        <f>H161/C161</f>
        <v>1.7197219173069888E-2</v>
      </c>
      <c r="I162" s="878">
        <f>I161/C161</f>
        <v>0.12550311013538237</v>
      </c>
      <c r="J162" s="878">
        <f>J161/C161</f>
        <v>0.150384193194292</v>
      </c>
      <c r="K162" s="878">
        <f>K161/C161</f>
        <v>0.12550311013538237</v>
      </c>
      <c r="L162" s="878">
        <f>L161/C161</f>
        <v>0.10281741675814124</v>
      </c>
      <c r="M162" s="878">
        <f>M161/C161</f>
        <v>0.10428100987925357</v>
      </c>
      <c r="N162" s="878">
        <f>N161/C161</f>
        <v>0.10025612879619465</v>
      </c>
      <c r="O162" s="878">
        <f>O161/C161</f>
        <v>9.0376875228686426E-2</v>
      </c>
      <c r="P162" s="878">
        <f>P161/C161</f>
        <v>6.6227588730332965E-2</v>
      </c>
      <c r="Q162" s="878">
        <f>Q161/C161</f>
        <v>6.1470911086717893E-2</v>
      </c>
      <c r="R162" s="878">
        <f>R161/C161</f>
        <v>1.9392608854738383E-2</v>
      </c>
      <c r="S162" s="878">
        <f>S161/C161</f>
        <v>3.5492133186974022E-2</v>
      </c>
    </row>
    <row r="164" spans="2:24" ht="19.8" thickBot="1" x14ac:dyDescent="0.3">
      <c r="B164" s="98" t="str">
        <f>B147</f>
        <v>令和8年　</v>
      </c>
      <c r="C164" s="542" t="s">
        <v>313</v>
      </c>
    </row>
    <row r="165" spans="2:24" ht="60.6" thickBot="1" x14ac:dyDescent="0.25">
      <c r="B165" s="758" t="s">
        <v>208</v>
      </c>
      <c r="C165" s="722" t="s">
        <v>67</v>
      </c>
      <c r="D165" s="713" t="s">
        <v>261</v>
      </c>
      <c r="E165" s="714" t="s">
        <v>80</v>
      </c>
      <c r="F165" s="714" t="s">
        <v>81</v>
      </c>
      <c r="G165" s="714" t="s">
        <v>68</v>
      </c>
      <c r="H165" s="714" t="s">
        <v>69</v>
      </c>
      <c r="I165" s="714" t="s">
        <v>70</v>
      </c>
      <c r="J165" s="714" t="s">
        <v>71</v>
      </c>
      <c r="K165" s="714" t="s">
        <v>72</v>
      </c>
      <c r="L165" s="714" t="s">
        <v>73</v>
      </c>
      <c r="M165" s="714" t="s">
        <v>74</v>
      </c>
      <c r="N165" s="714" t="s">
        <v>75</v>
      </c>
      <c r="O165" s="715" t="s">
        <v>76</v>
      </c>
      <c r="P165" s="715" t="s">
        <v>77</v>
      </c>
      <c r="Q165" s="715" t="s">
        <v>78</v>
      </c>
      <c r="R165" s="715" t="s">
        <v>79</v>
      </c>
      <c r="S165" s="716" t="s">
        <v>262</v>
      </c>
    </row>
    <row r="166" spans="2:24" ht="14.4" x14ac:dyDescent="0.2">
      <c r="B166" s="754" t="s">
        <v>82</v>
      </c>
      <c r="C166" s="885">
        <f>[3]尖圭コ!C40</f>
        <v>0.33</v>
      </c>
      <c r="D166" s="885">
        <f>[3]尖圭コ!D40</f>
        <v>0</v>
      </c>
      <c r="E166" s="885">
        <f>[3]尖圭コ!E40</f>
        <v>0</v>
      </c>
      <c r="F166" s="885">
        <f>[3]尖圭コ!F40</f>
        <v>0</v>
      </c>
      <c r="G166" s="885">
        <f>[3]尖圭コ!G40</f>
        <v>0</v>
      </c>
      <c r="H166" s="885">
        <f>[3]尖圭コ!H40</f>
        <v>0.01</v>
      </c>
      <c r="I166" s="885">
        <f>[3]尖圭コ!I40</f>
        <v>0.05</v>
      </c>
      <c r="J166" s="885">
        <f>[3]尖圭コ!J40</f>
        <v>0.05</v>
      </c>
      <c r="K166" s="885">
        <f>[3]尖圭コ!K40</f>
        <v>0.04</v>
      </c>
      <c r="L166" s="885">
        <f>[3]尖圭コ!L40</f>
        <v>0.04</v>
      </c>
      <c r="M166" s="885">
        <f>[3]尖圭コ!M40</f>
        <v>0.04</v>
      </c>
      <c r="N166" s="885">
        <f>[3]尖圭コ!N40</f>
        <v>0.03</v>
      </c>
      <c r="O166" s="885">
        <f>[3]尖圭コ!O40</f>
        <v>0.03</v>
      </c>
      <c r="P166" s="885">
        <f>[3]尖圭コ!P40</f>
        <v>0.02</v>
      </c>
      <c r="Q166" s="885">
        <f>[3]尖圭コ!Q40</f>
        <v>0.01</v>
      </c>
      <c r="R166" s="885">
        <f>[3]尖圭コ!R40</f>
        <v>0.01</v>
      </c>
      <c r="S166" s="885">
        <f>[3]尖圭コ!S40</f>
        <v>0.01</v>
      </c>
      <c r="V166" s="709"/>
      <c r="W166">
        <f t="array" ref="W166:W177">TRANSPOSE('保健所別（令和8年）'!D139:O139)</f>
        <v>0.33</v>
      </c>
      <c r="X166" s="712">
        <f>C166-W166</f>
        <v>0</v>
      </c>
    </row>
    <row r="167" spans="2:24" ht="14.4" x14ac:dyDescent="0.2">
      <c r="B167" s="755" t="s">
        <v>83</v>
      </c>
      <c r="C167" s="885">
        <f>[3]尖圭コ!C41</f>
        <v>0.32</v>
      </c>
      <c r="D167" s="885">
        <f>[3]尖圭コ!D41</f>
        <v>0</v>
      </c>
      <c r="E167" s="885">
        <f>[3]尖圭コ!E41</f>
        <v>0</v>
      </c>
      <c r="F167" s="885">
        <f>[3]尖圭コ!F41</f>
        <v>0</v>
      </c>
      <c r="G167" s="885">
        <f>[3]尖圭コ!G41</f>
        <v>0</v>
      </c>
      <c r="H167" s="885">
        <f>[3]尖圭コ!H41</f>
        <v>0.01</v>
      </c>
      <c r="I167" s="885">
        <f>[3]尖圭コ!I41</f>
        <v>0.03</v>
      </c>
      <c r="J167" s="885">
        <f>[3]尖圭コ!J41</f>
        <v>0.04</v>
      </c>
      <c r="K167" s="885">
        <f>[3]尖圭コ!K41</f>
        <v>0.05</v>
      </c>
      <c r="L167" s="885">
        <f>[3]尖圭コ!L41</f>
        <v>0.04</v>
      </c>
      <c r="M167" s="885">
        <f>[3]尖圭コ!M41</f>
        <v>0.03</v>
      </c>
      <c r="N167" s="885">
        <f>[3]尖圭コ!N41</f>
        <v>0.03</v>
      </c>
      <c r="O167" s="885">
        <f>[3]尖圭コ!O41</f>
        <v>0.03</v>
      </c>
      <c r="P167" s="885">
        <f>[3]尖圭コ!P41</f>
        <v>0.02</v>
      </c>
      <c r="Q167" s="885">
        <f>[3]尖圭コ!Q41</f>
        <v>0.02</v>
      </c>
      <c r="R167" s="885">
        <f>[3]尖圭コ!R41</f>
        <v>0.01</v>
      </c>
      <c r="S167" s="885">
        <f>[3]尖圭コ!S41</f>
        <v>0.01</v>
      </c>
      <c r="V167" s="710"/>
      <c r="W167">
        <v>0.32</v>
      </c>
      <c r="X167" s="712">
        <f t="shared" ref="X167:X177" si="48">C167-W167</f>
        <v>0</v>
      </c>
    </row>
    <row r="168" spans="2:24" ht="14.4" x14ac:dyDescent="0.2">
      <c r="B168" s="754" t="s">
        <v>84</v>
      </c>
      <c r="C168" s="885">
        <f>[3]尖圭コ!C42</f>
        <v>0.33</v>
      </c>
      <c r="D168" s="885">
        <f>[3]尖圭コ!D42</f>
        <v>0</v>
      </c>
      <c r="E168" s="885">
        <f>[3]尖圭コ!E42</f>
        <v>0</v>
      </c>
      <c r="F168" s="885">
        <f>[3]尖圭コ!F42</f>
        <v>0</v>
      </c>
      <c r="G168" s="885">
        <f>[3]尖圭コ!G42</f>
        <v>0</v>
      </c>
      <c r="H168" s="885">
        <f>[3]尖圭コ!H42</f>
        <v>0.01</v>
      </c>
      <c r="I168" s="885">
        <f>[3]尖圭コ!I42</f>
        <v>0.04</v>
      </c>
      <c r="J168" s="885">
        <f>[3]尖圭コ!J42</f>
        <v>0.05</v>
      </c>
      <c r="K168" s="885">
        <f>[3]尖圭コ!K42</f>
        <v>0.04</v>
      </c>
      <c r="L168" s="885">
        <f>[3]尖圭コ!L42</f>
        <v>0.03</v>
      </c>
      <c r="M168" s="885">
        <f>[3]尖圭コ!M42</f>
        <v>0.03</v>
      </c>
      <c r="N168" s="885">
        <f>[3]尖圭コ!N42</f>
        <v>0.03</v>
      </c>
      <c r="O168" s="885">
        <f>[3]尖圭コ!O42</f>
        <v>0.03</v>
      </c>
      <c r="P168" s="885">
        <f>[3]尖圭コ!P42</f>
        <v>0.01</v>
      </c>
      <c r="Q168" s="885">
        <f>[3]尖圭コ!Q42</f>
        <v>0.03</v>
      </c>
      <c r="R168" s="885">
        <f>[3]尖圭コ!R42</f>
        <v>0.01</v>
      </c>
      <c r="S168" s="885">
        <f>[3]尖圭コ!S42</f>
        <v>0.02</v>
      </c>
      <c r="V168" s="710"/>
      <c r="W168">
        <v>0.33</v>
      </c>
      <c r="X168" s="712">
        <f t="shared" si="48"/>
        <v>0</v>
      </c>
    </row>
    <row r="169" spans="2:24" ht="14.4" x14ac:dyDescent="0.2">
      <c r="B169" s="756" t="s">
        <v>85</v>
      </c>
      <c r="C169" s="885">
        <f>[3]尖圭コ!C43</f>
        <v>0.34</v>
      </c>
      <c r="D169" s="885">
        <f>[3]尖圭コ!D43</f>
        <v>0</v>
      </c>
      <c r="E169" s="885">
        <f>[3]尖圭コ!E43</f>
        <v>0</v>
      </c>
      <c r="F169" s="885">
        <f>[3]尖圭コ!F43</f>
        <v>0</v>
      </c>
      <c r="G169" s="885">
        <f>[3]尖圭コ!G43</f>
        <v>0</v>
      </c>
      <c r="H169" s="885">
        <f>[3]尖圭コ!H43</f>
        <v>0.01</v>
      </c>
      <c r="I169" s="885">
        <f>[3]尖圭コ!I43</f>
        <v>0.04</v>
      </c>
      <c r="J169" s="885">
        <f>[3]尖圭コ!J43</f>
        <v>0.04</v>
      </c>
      <c r="K169" s="885">
        <f>[3]尖圭コ!K43</f>
        <v>0.05</v>
      </c>
      <c r="L169" s="885">
        <f>[3]尖圭コ!L43</f>
        <v>0.04</v>
      </c>
      <c r="M169" s="885">
        <f>[3]尖圭コ!M43</f>
        <v>0.04</v>
      </c>
      <c r="N169" s="885">
        <f>[3]尖圭コ!N43</f>
        <v>0.04</v>
      </c>
      <c r="O169" s="885">
        <f>[3]尖圭コ!O43</f>
        <v>0.03</v>
      </c>
      <c r="P169" s="885">
        <f>[3]尖圭コ!P43</f>
        <v>0.02</v>
      </c>
      <c r="Q169" s="885">
        <f>[3]尖圭コ!Q43</f>
        <v>0.02</v>
      </c>
      <c r="R169" s="885">
        <f>[3]尖圭コ!R43</f>
        <v>0.01</v>
      </c>
      <c r="S169" s="885">
        <f>[3]尖圭コ!S43</f>
        <v>0.01</v>
      </c>
      <c r="V169" s="710"/>
      <c r="W169">
        <v>0.34</v>
      </c>
      <c r="X169" s="712">
        <f t="shared" si="48"/>
        <v>0</v>
      </c>
    </row>
    <row r="170" spans="2:24" ht="14.4" x14ac:dyDescent="0.2">
      <c r="B170" s="755" t="s">
        <v>86</v>
      </c>
      <c r="C170" s="885">
        <f>[3]尖圭コ!C44</f>
        <v>0.34</v>
      </c>
      <c r="D170" s="885">
        <f>[3]尖圭コ!D44</f>
        <v>0</v>
      </c>
      <c r="E170" s="885">
        <f>[3]尖圭コ!E44</f>
        <v>0</v>
      </c>
      <c r="F170" s="885">
        <f>[3]尖圭コ!F44</f>
        <v>0</v>
      </c>
      <c r="G170" s="885">
        <f>[3]尖圭コ!G44</f>
        <v>0</v>
      </c>
      <c r="H170" s="885">
        <f>[3]尖圭コ!H44</f>
        <v>0</v>
      </c>
      <c r="I170" s="885">
        <f>[3]尖圭コ!I44</f>
        <v>0.05</v>
      </c>
      <c r="J170" s="885">
        <f>[3]尖圭コ!J44</f>
        <v>0.06</v>
      </c>
      <c r="K170" s="885">
        <f>[3]尖圭コ!K44</f>
        <v>0.05</v>
      </c>
      <c r="L170" s="885">
        <f>[3]尖圭コ!L44</f>
        <v>0.02</v>
      </c>
      <c r="M170" s="885">
        <f>[3]尖圭コ!M44</f>
        <v>0.02</v>
      </c>
      <c r="N170" s="885">
        <f>[3]尖圭コ!N44</f>
        <v>0.04</v>
      </c>
      <c r="O170" s="885">
        <f>[3]尖圭コ!O44</f>
        <v>0.03</v>
      </c>
      <c r="P170" s="885">
        <f>[3]尖圭コ!P44</f>
        <v>0.03</v>
      </c>
      <c r="Q170" s="885">
        <f>[3]尖圭コ!Q44</f>
        <v>0.02</v>
      </c>
      <c r="R170" s="885">
        <f>[3]尖圭コ!R44</f>
        <v>0.01</v>
      </c>
      <c r="S170" s="885">
        <f>[3]尖圭コ!S44</f>
        <v>0.01</v>
      </c>
      <c r="V170" s="710"/>
      <c r="W170">
        <v>0.34</v>
      </c>
      <c r="X170" s="712">
        <f t="shared" si="48"/>
        <v>0</v>
      </c>
    </row>
    <row r="171" spans="2:24" ht="14.4" x14ac:dyDescent="0.2">
      <c r="B171" s="756" t="s">
        <v>87</v>
      </c>
      <c r="C171" s="885">
        <f>[3]尖圭コ!C45</f>
        <v>0.41</v>
      </c>
      <c r="D171" s="885">
        <f>[3]尖圭コ!D45</f>
        <v>0</v>
      </c>
      <c r="E171" s="885">
        <f>[3]尖圭コ!E45</f>
        <v>0</v>
      </c>
      <c r="F171" s="885">
        <f>[3]尖圭コ!F45</f>
        <v>0</v>
      </c>
      <c r="G171" s="885">
        <f>[3]尖圭コ!G45</f>
        <v>0</v>
      </c>
      <c r="H171" s="885">
        <f>[3]尖圭コ!H45</f>
        <v>0.01</v>
      </c>
      <c r="I171" s="885">
        <f>[3]尖圭コ!I45</f>
        <v>0.05</v>
      </c>
      <c r="J171" s="885">
        <f>[3]尖圭コ!J45</f>
        <v>7.0000000000000007E-2</v>
      </c>
      <c r="K171" s="885">
        <f>[3]尖圭コ!K45</f>
        <v>0.04</v>
      </c>
      <c r="L171" s="885">
        <f>[3]尖圭コ!L45</f>
        <v>0.05</v>
      </c>
      <c r="M171" s="885">
        <f>[3]尖圭コ!M45</f>
        <v>0.06</v>
      </c>
      <c r="N171" s="885">
        <f>[3]尖圭コ!N45</f>
        <v>0.03</v>
      </c>
      <c r="O171" s="885">
        <f>[3]尖圭コ!O45</f>
        <v>0.03</v>
      </c>
      <c r="P171" s="885">
        <f>[3]尖圭コ!P45</f>
        <v>0.03</v>
      </c>
      <c r="Q171" s="885">
        <f>[3]尖圭コ!Q45</f>
        <v>0.03</v>
      </c>
      <c r="R171" s="885">
        <f>[3]尖圭コ!R45</f>
        <v>0.01</v>
      </c>
      <c r="S171" s="885">
        <f>[3]尖圭コ!S45</f>
        <v>0.01</v>
      </c>
      <c r="V171" s="710"/>
      <c r="W171">
        <v>0.41</v>
      </c>
      <c r="X171" s="712">
        <f t="shared" si="48"/>
        <v>0</v>
      </c>
    </row>
    <row r="172" spans="2:24" ht="14.4" x14ac:dyDescent="0.2">
      <c r="B172" s="755" t="s">
        <v>88</v>
      </c>
      <c r="C172" s="885">
        <f>[3]尖圭コ!C46</f>
        <v>0.39</v>
      </c>
      <c r="D172" s="885">
        <f>[3]尖圭コ!D46</f>
        <v>0</v>
      </c>
      <c r="E172" s="885">
        <f>[3]尖圭コ!E46</f>
        <v>0</v>
      </c>
      <c r="F172" s="885">
        <f>[3]尖圭コ!F46</f>
        <v>0</v>
      </c>
      <c r="G172" s="885">
        <f>[3]尖圭コ!G46</f>
        <v>0</v>
      </c>
      <c r="H172" s="885">
        <f>[3]尖圭コ!H46</f>
        <v>0</v>
      </c>
      <c r="I172" s="885">
        <f>[3]尖圭コ!I46</f>
        <v>0.05</v>
      </c>
      <c r="J172" s="885">
        <f>[3]尖圭コ!J46</f>
        <v>0.06</v>
      </c>
      <c r="K172" s="885">
        <f>[3]尖圭コ!K46</f>
        <v>0.05</v>
      </c>
      <c r="L172" s="885">
        <f>[3]尖圭コ!L46</f>
        <v>0.04</v>
      </c>
      <c r="M172" s="885">
        <f>[3]尖圭コ!M46</f>
        <v>0.04</v>
      </c>
      <c r="N172" s="885">
        <f>[3]尖圭コ!N46</f>
        <v>0.04</v>
      </c>
      <c r="O172" s="885">
        <f>[3]尖圭コ!O46</f>
        <v>0.04</v>
      </c>
      <c r="P172" s="885">
        <f>[3]尖圭コ!P46</f>
        <v>0.04</v>
      </c>
      <c r="Q172" s="885">
        <f>[3]尖圭コ!Q46</f>
        <v>0.02</v>
      </c>
      <c r="R172" s="885">
        <f>[3]尖圭コ!R46</f>
        <v>0.01</v>
      </c>
      <c r="S172" s="885">
        <f>[3]尖圭コ!S46</f>
        <v>0.01</v>
      </c>
      <c r="V172" s="710"/>
      <c r="W172">
        <v>0.39</v>
      </c>
      <c r="X172" s="712">
        <f t="shared" si="48"/>
        <v>0</v>
      </c>
    </row>
    <row r="173" spans="2:24" ht="14.4" x14ac:dyDescent="0.2">
      <c r="B173" s="756" t="s">
        <v>89</v>
      </c>
      <c r="C173" s="885">
        <f>[3]尖圭コ!C47</f>
        <v>0.37</v>
      </c>
      <c r="D173" s="885">
        <f>[3]尖圭コ!D47</f>
        <v>0</v>
      </c>
      <c r="E173" s="885">
        <f>[3]尖圭コ!E47</f>
        <v>0</v>
      </c>
      <c r="F173" s="885">
        <f>[3]尖圭コ!F47</f>
        <v>0</v>
      </c>
      <c r="G173" s="885">
        <f>[3]尖圭コ!G47</f>
        <v>0</v>
      </c>
      <c r="H173" s="885">
        <f>[3]尖圭コ!H47</f>
        <v>0</v>
      </c>
      <c r="I173" s="885">
        <f>[3]尖圭コ!I47</f>
        <v>0.05</v>
      </c>
      <c r="J173" s="885">
        <f>[3]尖圭コ!J47</f>
        <v>0.06</v>
      </c>
      <c r="K173" s="885">
        <f>[3]尖圭コ!K47</f>
        <v>0.04</v>
      </c>
      <c r="L173" s="885">
        <f>[3]尖圭コ!L47</f>
        <v>0.03</v>
      </c>
      <c r="M173" s="885">
        <f>[3]尖圭コ!M47</f>
        <v>0.04</v>
      </c>
      <c r="N173" s="885">
        <f>[3]尖圭コ!N47</f>
        <v>0.04</v>
      </c>
      <c r="O173" s="885">
        <f>[3]尖圭コ!O47</f>
        <v>0.04</v>
      </c>
      <c r="P173" s="885">
        <f>[3]尖圭コ!P47</f>
        <v>0.03</v>
      </c>
      <c r="Q173" s="885">
        <f>[3]尖圭コ!Q47</f>
        <v>0.02</v>
      </c>
      <c r="R173" s="885">
        <f>[3]尖圭コ!R47</f>
        <v>0.01</v>
      </c>
      <c r="S173" s="885">
        <f>[3]尖圭コ!S47</f>
        <v>0.01</v>
      </c>
      <c r="V173" s="710"/>
      <c r="W173">
        <v>0.37</v>
      </c>
      <c r="X173" s="712">
        <f t="shared" si="48"/>
        <v>0</v>
      </c>
    </row>
    <row r="174" spans="2:24" ht="14.4" x14ac:dyDescent="0.2">
      <c r="B174" s="755" t="s">
        <v>90</v>
      </c>
      <c r="C174" s="885">
        <f>[3]尖圭コ!C48</f>
        <v>0</v>
      </c>
      <c r="D174" s="885">
        <f>[3]尖圭コ!D48</f>
        <v>0</v>
      </c>
      <c r="E174" s="885">
        <f>[3]尖圭コ!E48</f>
        <v>0</v>
      </c>
      <c r="F174" s="885">
        <f>[3]尖圭コ!F48</f>
        <v>0</v>
      </c>
      <c r="G174" s="885">
        <f>[3]尖圭コ!G48</f>
        <v>0</v>
      </c>
      <c r="H174" s="885">
        <f>[3]尖圭コ!H48</f>
        <v>0</v>
      </c>
      <c r="I174" s="885">
        <f>[3]尖圭コ!I48</f>
        <v>0</v>
      </c>
      <c r="J174" s="885">
        <f>[3]尖圭コ!J48</f>
        <v>0</v>
      </c>
      <c r="K174" s="885">
        <f>[3]尖圭コ!K48</f>
        <v>0</v>
      </c>
      <c r="L174" s="885">
        <f>[3]尖圭コ!L48</f>
        <v>0</v>
      </c>
      <c r="M174" s="885">
        <f>[3]尖圭コ!M48</f>
        <v>0</v>
      </c>
      <c r="N174" s="885">
        <f>[3]尖圭コ!N48</f>
        <v>0</v>
      </c>
      <c r="O174" s="885">
        <f>[3]尖圭コ!O48</f>
        <v>0</v>
      </c>
      <c r="P174" s="885">
        <f>[3]尖圭コ!P48</f>
        <v>0</v>
      </c>
      <c r="Q174" s="885">
        <f>[3]尖圭コ!Q48</f>
        <v>0</v>
      </c>
      <c r="R174" s="885">
        <f>[3]尖圭コ!R48</f>
        <v>0</v>
      </c>
      <c r="S174" s="885">
        <f>[3]尖圭コ!S48</f>
        <v>0</v>
      </c>
      <c r="V174" s="710"/>
      <c r="W174">
        <v>0</v>
      </c>
      <c r="X174" s="712">
        <f t="shared" si="48"/>
        <v>0</v>
      </c>
    </row>
    <row r="175" spans="2:24" ht="14.4" x14ac:dyDescent="0.2">
      <c r="B175" s="756" t="s">
        <v>91</v>
      </c>
      <c r="C175" s="885">
        <f>[3]尖圭コ!C49</f>
        <v>0</v>
      </c>
      <c r="D175" s="885">
        <f>[3]尖圭コ!D49</f>
        <v>0</v>
      </c>
      <c r="E175" s="885">
        <f>[3]尖圭コ!E49</f>
        <v>0</v>
      </c>
      <c r="F175" s="885">
        <f>[3]尖圭コ!F49</f>
        <v>0</v>
      </c>
      <c r="G175" s="885">
        <f>[3]尖圭コ!G49</f>
        <v>0</v>
      </c>
      <c r="H175" s="885">
        <f>[3]尖圭コ!H49</f>
        <v>0</v>
      </c>
      <c r="I175" s="885">
        <f>[3]尖圭コ!I49</f>
        <v>0</v>
      </c>
      <c r="J175" s="885">
        <f>[3]尖圭コ!J49</f>
        <v>0</v>
      </c>
      <c r="K175" s="885">
        <f>[3]尖圭コ!K49</f>
        <v>0</v>
      </c>
      <c r="L175" s="885">
        <f>[3]尖圭コ!L49</f>
        <v>0</v>
      </c>
      <c r="M175" s="885">
        <f>[3]尖圭コ!M49</f>
        <v>0</v>
      </c>
      <c r="N175" s="885">
        <f>[3]尖圭コ!N49</f>
        <v>0</v>
      </c>
      <c r="O175" s="885">
        <f>[3]尖圭コ!O49</f>
        <v>0</v>
      </c>
      <c r="P175" s="885">
        <f>[3]尖圭コ!P49</f>
        <v>0</v>
      </c>
      <c r="Q175" s="885">
        <f>[3]尖圭コ!Q49</f>
        <v>0</v>
      </c>
      <c r="R175" s="885">
        <f>[3]尖圭コ!R49</f>
        <v>0</v>
      </c>
      <c r="S175" s="885">
        <f>[3]尖圭コ!S49</f>
        <v>0</v>
      </c>
      <c r="V175" s="710"/>
      <c r="W175">
        <v>0</v>
      </c>
      <c r="X175" s="712">
        <f t="shared" si="48"/>
        <v>0</v>
      </c>
    </row>
    <row r="176" spans="2:24" ht="14.4" x14ac:dyDescent="0.2">
      <c r="B176" s="755" t="s">
        <v>92</v>
      </c>
      <c r="C176" s="885">
        <f>[3]尖圭コ!C50</f>
        <v>0</v>
      </c>
      <c r="D176" s="885">
        <f>[3]尖圭コ!D50</f>
        <v>0</v>
      </c>
      <c r="E176" s="885">
        <f>[3]尖圭コ!E50</f>
        <v>0</v>
      </c>
      <c r="F176" s="885">
        <f>[3]尖圭コ!F50</f>
        <v>0</v>
      </c>
      <c r="G176" s="885">
        <f>[3]尖圭コ!G50</f>
        <v>0</v>
      </c>
      <c r="H176" s="885">
        <f>[3]尖圭コ!H50</f>
        <v>0</v>
      </c>
      <c r="I176" s="885">
        <f>[3]尖圭コ!I50</f>
        <v>0</v>
      </c>
      <c r="J176" s="885">
        <f>[3]尖圭コ!J50</f>
        <v>0</v>
      </c>
      <c r="K176" s="885">
        <f>[3]尖圭コ!K50</f>
        <v>0</v>
      </c>
      <c r="L176" s="885">
        <f>[3]尖圭コ!L50</f>
        <v>0</v>
      </c>
      <c r="M176" s="885">
        <f>[3]尖圭コ!M50</f>
        <v>0</v>
      </c>
      <c r="N176" s="885">
        <f>[3]尖圭コ!N50</f>
        <v>0</v>
      </c>
      <c r="O176" s="885">
        <f>[3]尖圭コ!O50</f>
        <v>0</v>
      </c>
      <c r="P176" s="885">
        <f>[3]尖圭コ!P50</f>
        <v>0</v>
      </c>
      <c r="Q176" s="885">
        <f>[3]尖圭コ!Q50</f>
        <v>0</v>
      </c>
      <c r="R176" s="885">
        <f>[3]尖圭コ!R50</f>
        <v>0</v>
      </c>
      <c r="S176" s="885">
        <f>[3]尖圭コ!S50</f>
        <v>0</v>
      </c>
      <c r="V176" s="710"/>
      <c r="W176">
        <v>0</v>
      </c>
      <c r="X176" s="712">
        <f t="shared" si="48"/>
        <v>0</v>
      </c>
    </row>
    <row r="177" spans="2:24" ht="15" thickBot="1" x14ac:dyDescent="0.25">
      <c r="B177" s="757" t="s">
        <v>93</v>
      </c>
      <c r="C177" s="885">
        <f>[3]尖圭コ!C51</f>
        <v>0</v>
      </c>
      <c r="D177" s="885">
        <f>[3]尖圭コ!D51</f>
        <v>0</v>
      </c>
      <c r="E177" s="885">
        <f>[3]尖圭コ!E51</f>
        <v>0</v>
      </c>
      <c r="F177" s="885">
        <f>[3]尖圭コ!F51</f>
        <v>0</v>
      </c>
      <c r="G177" s="885">
        <f>[3]尖圭コ!G51</f>
        <v>0</v>
      </c>
      <c r="H177" s="885">
        <f>[3]尖圭コ!H51</f>
        <v>0</v>
      </c>
      <c r="I177" s="885">
        <f>[3]尖圭コ!I51</f>
        <v>0</v>
      </c>
      <c r="J177" s="885">
        <f>[3]尖圭コ!J51</f>
        <v>0</v>
      </c>
      <c r="K177" s="885">
        <f>[3]尖圭コ!K51</f>
        <v>0</v>
      </c>
      <c r="L177" s="885">
        <f>[3]尖圭コ!L51</f>
        <v>0</v>
      </c>
      <c r="M177" s="885">
        <f>[3]尖圭コ!M51</f>
        <v>0</v>
      </c>
      <c r="N177" s="885">
        <f>[3]尖圭コ!N51</f>
        <v>0</v>
      </c>
      <c r="O177" s="885">
        <f>[3]尖圭コ!O51</f>
        <v>0</v>
      </c>
      <c r="P177" s="885">
        <f>[3]尖圭コ!P51</f>
        <v>0</v>
      </c>
      <c r="Q177" s="885">
        <f>[3]尖圭コ!Q51</f>
        <v>0</v>
      </c>
      <c r="R177" s="885">
        <f>[3]尖圭コ!R51</f>
        <v>0</v>
      </c>
      <c r="S177" s="885">
        <f>[3]尖圭コ!S51</f>
        <v>0</v>
      </c>
      <c r="V177" s="711"/>
      <c r="W177">
        <v>0</v>
      </c>
      <c r="X177" s="712">
        <f t="shared" si="48"/>
        <v>0</v>
      </c>
    </row>
    <row r="178" spans="2:24" ht="15" thickBot="1" x14ac:dyDescent="0.25">
      <c r="B178" s="759" t="s">
        <v>39</v>
      </c>
      <c r="C178" s="781">
        <f>SUM(C166:C177)</f>
        <v>2.8300000000000005</v>
      </c>
      <c r="D178" s="885">
        <f>[3]尖圭コ!D52</f>
        <v>0</v>
      </c>
      <c r="E178" s="885">
        <f>[3]尖圭コ!E52</f>
        <v>0</v>
      </c>
      <c r="F178" s="885">
        <f>[3]尖圭コ!F52</f>
        <v>0</v>
      </c>
      <c r="G178" s="885">
        <f>[3]尖圭コ!G52</f>
        <v>0</v>
      </c>
      <c r="H178" s="885">
        <f>[3]尖圭コ!H52</f>
        <v>0.05</v>
      </c>
      <c r="I178" s="885">
        <f>[3]尖圭コ!I52</f>
        <v>0.36</v>
      </c>
      <c r="J178" s="885">
        <f>[3]尖圭コ!J52</f>
        <v>0.43000000000000005</v>
      </c>
      <c r="K178" s="885">
        <f>[3]尖圭コ!K52</f>
        <v>0.35999999999999993</v>
      </c>
      <c r="L178" s="885">
        <f>[3]尖圭コ!L52</f>
        <v>0.28999999999999992</v>
      </c>
      <c r="M178" s="885">
        <f>[3]尖圭コ!M52</f>
        <v>0.3</v>
      </c>
      <c r="N178" s="885">
        <f>[3]尖圭コ!N52</f>
        <v>0.28000000000000003</v>
      </c>
      <c r="O178" s="885">
        <f>[3]尖圭コ!O52</f>
        <v>0.26</v>
      </c>
      <c r="P178" s="885">
        <f>[3]尖圭コ!P52</f>
        <v>0.2</v>
      </c>
      <c r="Q178" s="885">
        <f>[3]尖圭コ!Q52</f>
        <v>0.16999999999999998</v>
      </c>
      <c r="R178" s="885">
        <f>[3]尖圭コ!R52</f>
        <v>0.08</v>
      </c>
      <c r="S178" s="885">
        <f>[3]尖圭コ!S52</f>
        <v>0.09</v>
      </c>
    </row>
    <row r="179" spans="2:24" ht="13.8" thickBot="1" x14ac:dyDescent="0.25">
      <c r="B179" s="760" t="s">
        <v>66</v>
      </c>
      <c r="C179" s="761">
        <f>C178/C178</f>
        <v>1</v>
      </c>
      <c r="D179" s="753">
        <f>D178/C178</f>
        <v>0</v>
      </c>
      <c r="E179" s="753">
        <f>E178/C178</f>
        <v>0</v>
      </c>
      <c r="F179" s="753">
        <f>F178/C178</f>
        <v>0</v>
      </c>
      <c r="G179" s="753">
        <f>G178/C178</f>
        <v>0</v>
      </c>
      <c r="H179" s="753">
        <f>H178/C178</f>
        <v>1.7667844522968195E-2</v>
      </c>
      <c r="I179" s="753">
        <f>I178/C178</f>
        <v>0.12720848056537098</v>
      </c>
      <c r="J179" s="753">
        <f>J178/C178</f>
        <v>0.1519434628975265</v>
      </c>
      <c r="K179" s="753">
        <f>K178/C178</f>
        <v>0.12720848056537098</v>
      </c>
      <c r="L179" s="753">
        <f>L178/C178</f>
        <v>0.1024734982332155</v>
      </c>
      <c r="M179" s="753">
        <f>M178/C178</f>
        <v>0.10600706713780916</v>
      </c>
      <c r="N179" s="753">
        <f>N178/C178</f>
        <v>9.8939929328621903E-2</v>
      </c>
      <c r="O179" s="753">
        <f>O178/C178</f>
        <v>9.1872791519434616E-2</v>
      </c>
      <c r="P179" s="753">
        <f>P178/C178</f>
        <v>7.067137809187278E-2</v>
      </c>
      <c r="Q179" s="753">
        <f>Q178/C178</f>
        <v>6.0070671378091856E-2</v>
      </c>
      <c r="R179" s="753">
        <f>R178/C178</f>
        <v>2.8268551236749113E-2</v>
      </c>
      <c r="S179" s="725">
        <f>S178/C178</f>
        <v>3.1802120141342746E-2</v>
      </c>
    </row>
    <row r="181" spans="2:24" ht="19.8" thickBot="1" x14ac:dyDescent="0.3">
      <c r="B181" s="99" t="str">
        <f>B164</f>
        <v>令和8年　</v>
      </c>
      <c r="C181" s="551" t="s">
        <v>314</v>
      </c>
    </row>
    <row r="182" spans="2:24" ht="48.6" thickBot="1" x14ac:dyDescent="0.25">
      <c r="B182" s="552" t="s">
        <v>209</v>
      </c>
      <c r="C182" s="734" t="s">
        <v>65</v>
      </c>
      <c r="D182" s="713" t="s">
        <v>261</v>
      </c>
      <c r="E182" s="714" t="s">
        <v>80</v>
      </c>
      <c r="F182" s="714" t="s">
        <v>81</v>
      </c>
      <c r="G182" s="714" t="s">
        <v>68</v>
      </c>
      <c r="H182" s="714" t="s">
        <v>69</v>
      </c>
      <c r="I182" s="714" t="s">
        <v>70</v>
      </c>
      <c r="J182" s="714" t="s">
        <v>71</v>
      </c>
      <c r="K182" s="714" t="s">
        <v>72</v>
      </c>
      <c r="L182" s="714" t="s">
        <v>73</v>
      </c>
      <c r="M182" s="714" t="s">
        <v>74</v>
      </c>
      <c r="N182" s="714" t="s">
        <v>75</v>
      </c>
      <c r="O182" s="715" t="s">
        <v>76</v>
      </c>
      <c r="P182" s="715" t="s">
        <v>77</v>
      </c>
      <c r="Q182" s="715" t="s">
        <v>78</v>
      </c>
      <c r="R182" s="715" t="s">
        <v>79</v>
      </c>
      <c r="S182" s="715" t="s">
        <v>262</v>
      </c>
    </row>
    <row r="183" spans="2:24" ht="14.4" x14ac:dyDescent="0.2">
      <c r="B183" s="553" t="s">
        <v>82</v>
      </c>
      <c r="C183" s="789">
        <f>SUM(D183:S183)</f>
        <v>137</v>
      </c>
      <c r="D183" s="789">
        <f>[3]尖圭コ!D21</f>
        <v>0</v>
      </c>
      <c r="E183" s="789">
        <f>[3]尖圭コ!E21</f>
        <v>1</v>
      </c>
      <c r="F183" s="789">
        <f>[3]尖圭コ!F21</f>
        <v>0</v>
      </c>
      <c r="G183" s="789">
        <f>[3]尖圭コ!G21</f>
        <v>0</v>
      </c>
      <c r="H183" s="789">
        <f>[3]尖圭コ!H21</f>
        <v>12</v>
      </c>
      <c r="I183" s="789">
        <f>[3]尖圭コ!I21</f>
        <v>47</v>
      </c>
      <c r="J183" s="789">
        <f>[3]尖圭コ!J21</f>
        <v>22</v>
      </c>
      <c r="K183" s="789">
        <f>[3]尖圭コ!K21</f>
        <v>9</v>
      </c>
      <c r="L183" s="789">
        <f>[3]尖圭コ!L21</f>
        <v>10</v>
      </c>
      <c r="M183" s="789">
        <f>[3]尖圭コ!M21</f>
        <v>8</v>
      </c>
      <c r="N183" s="789">
        <f>[3]尖圭コ!N21</f>
        <v>9</v>
      </c>
      <c r="O183" s="789">
        <f>[3]尖圭コ!O21</f>
        <v>8</v>
      </c>
      <c r="P183" s="789">
        <f>[3]尖圭コ!P21</f>
        <v>5</v>
      </c>
      <c r="Q183" s="789">
        <f>[3]尖圭コ!Q21</f>
        <v>3</v>
      </c>
      <c r="R183" s="789">
        <f>[3]尖圭コ!R21</f>
        <v>0</v>
      </c>
      <c r="S183" s="789">
        <f>[3]尖圭コ!S21</f>
        <v>3</v>
      </c>
      <c r="V183">
        <f>'保健所別（令和8年）'!$D$233</f>
        <v>137</v>
      </c>
      <c r="W183">
        <f>C183-V183</f>
        <v>0</v>
      </c>
    </row>
    <row r="184" spans="2:24" ht="14.4" x14ac:dyDescent="0.2">
      <c r="B184" s="554" t="s">
        <v>83</v>
      </c>
      <c r="C184" s="789">
        <f t="shared" ref="C184:C194" si="49">SUM(D184:S184)</f>
        <v>146</v>
      </c>
      <c r="D184" s="789">
        <f>[3]尖圭コ!D22</f>
        <v>0</v>
      </c>
      <c r="E184" s="789">
        <f>[3]尖圭コ!E22</f>
        <v>0</v>
      </c>
      <c r="F184" s="789">
        <f>[3]尖圭コ!F22</f>
        <v>0</v>
      </c>
      <c r="G184" s="789">
        <f>[3]尖圭コ!G22</f>
        <v>0</v>
      </c>
      <c r="H184" s="789">
        <f>[3]尖圭コ!H22</f>
        <v>18</v>
      </c>
      <c r="I184" s="789">
        <f>[3]尖圭コ!I22</f>
        <v>38</v>
      </c>
      <c r="J184" s="789">
        <f>[3]尖圭コ!J22</f>
        <v>27</v>
      </c>
      <c r="K184" s="789">
        <f>[3]尖圭コ!K22</f>
        <v>27</v>
      </c>
      <c r="L184" s="789">
        <f>[3]尖圭コ!L22</f>
        <v>9</v>
      </c>
      <c r="M184" s="789">
        <f>[3]尖圭コ!M22</f>
        <v>7</v>
      </c>
      <c r="N184" s="789">
        <f>[3]尖圭コ!N22</f>
        <v>7</v>
      </c>
      <c r="O184" s="789">
        <f>[3]尖圭コ!O22</f>
        <v>7</v>
      </c>
      <c r="P184" s="789">
        <f>[3]尖圭コ!P22</f>
        <v>3</v>
      </c>
      <c r="Q184" s="789">
        <f>[3]尖圭コ!Q22</f>
        <v>0</v>
      </c>
      <c r="R184" s="789">
        <f>[3]尖圭コ!R22</f>
        <v>0</v>
      </c>
      <c r="S184" s="789">
        <f>[3]尖圭コ!S22</f>
        <v>3</v>
      </c>
      <c r="V184">
        <f>'保健所別（令和8年）'!$E$233</f>
        <v>146</v>
      </c>
      <c r="W184">
        <f t="shared" ref="W184:W195" si="50">C184-V184</f>
        <v>0</v>
      </c>
    </row>
    <row r="185" spans="2:24" ht="14.4" x14ac:dyDescent="0.2">
      <c r="B185" s="555" t="s">
        <v>84</v>
      </c>
      <c r="C185" s="789">
        <f t="shared" si="49"/>
        <v>136</v>
      </c>
      <c r="D185" s="789">
        <f>[3]尖圭コ!D23</f>
        <v>0</v>
      </c>
      <c r="E185" s="789">
        <f>[3]尖圭コ!E23</f>
        <v>0</v>
      </c>
      <c r="F185" s="789">
        <f>[3]尖圭コ!F23</f>
        <v>0</v>
      </c>
      <c r="G185" s="789">
        <f>[3]尖圭コ!G23</f>
        <v>0</v>
      </c>
      <c r="H185" s="789">
        <f>[3]尖圭コ!H23</f>
        <v>25</v>
      </c>
      <c r="I185" s="789">
        <f>[3]尖圭コ!I23</f>
        <v>42</v>
      </c>
      <c r="J185" s="789">
        <f>[3]尖圭コ!J23</f>
        <v>20</v>
      </c>
      <c r="K185" s="789">
        <f>[3]尖圭コ!K23</f>
        <v>17</v>
      </c>
      <c r="L185" s="789">
        <f>[3]尖圭コ!L23</f>
        <v>8</v>
      </c>
      <c r="M185" s="789">
        <f>[3]尖圭コ!M23</f>
        <v>12</v>
      </c>
      <c r="N185" s="789">
        <f>[3]尖圭コ!N23</f>
        <v>7</v>
      </c>
      <c r="O185" s="789">
        <f>[3]尖圭コ!O23</f>
        <v>2</v>
      </c>
      <c r="P185" s="789">
        <f>[3]尖圭コ!P23</f>
        <v>0</v>
      </c>
      <c r="Q185" s="789">
        <f>[3]尖圭コ!Q23</f>
        <v>1</v>
      </c>
      <c r="R185" s="789">
        <f>[3]尖圭コ!R23</f>
        <v>0</v>
      </c>
      <c r="S185" s="789">
        <f>[3]尖圭コ!S23</f>
        <v>2</v>
      </c>
      <c r="V185">
        <f>'保健所別（令和8年）'!$F$233</f>
        <v>136</v>
      </c>
      <c r="W185">
        <f t="shared" si="50"/>
        <v>0</v>
      </c>
    </row>
    <row r="186" spans="2:24" ht="14.4" x14ac:dyDescent="0.2">
      <c r="B186" s="556" t="s">
        <v>85</v>
      </c>
      <c r="C186" s="789">
        <f t="shared" si="49"/>
        <v>125</v>
      </c>
      <c r="D186" s="789">
        <f>[3]尖圭コ!D24</f>
        <v>0</v>
      </c>
      <c r="E186" s="789">
        <f>[3]尖圭コ!E24</f>
        <v>0</v>
      </c>
      <c r="F186" s="789">
        <f>[3]尖圭コ!F24</f>
        <v>0</v>
      </c>
      <c r="G186" s="789">
        <f>[3]尖圭コ!G24</f>
        <v>0</v>
      </c>
      <c r="H186" s="789">
        <f>[3]尖圭コ!H24</f>
        <v>3</v>
      </c>
      <c r="I186" s="789">
        <f>[3]尖圭コ!I24</f>
        <v>40</v>
      </c>
      <c r="J186" s="789">
        <f>[3]尖圭コ!J24</f>
        <v>34</v>
      </c>
      <c r="K186" s="789">
        <f>[3]尖圭コ!K24</f>
        <v>17</v>
      </c>
      <c r="L186" s="789">
        <f>[3]尖圭コ!L24</f>
        <v>8</v>
      </c>
      <c r="M186" s="789">
        <f>[3]尖圭コ!M24</f>
        <v>5</v>
      </c>
      <c r="N186" s="789">
        <f>[3]尖圭コ!N24</f>
        <v>6</v>
      </c>
      <c r="O186" s="789">
        <f>[3]尖圭コ!O24</f>
        <v>6</v>
      </c>
      <c r="P186" s="789">
        <f>[3]尖圭コ!P24</f>
        <v>1</v>
      </c>
      <c r="Q186" s="789">
        <f>[3]尖圭コ!Q24</f>
        <v>2</v>
      </c>
      <c r="R186" s="789">
        <f>[3]尖圭コ!R24</f>
        <v>0</v>
      </c>
      <c r="S186" s="789">
        <f>[3]尖圭コ!S24</f>
        <v>3</v>
      </c>
      <c r="V186">
        <f>'保健所別（令和8年）'!$G$233</f>
        <v>125</v>
      </c>
      <c r="W186">
        <f t="shared" si="50"/>
        <v>0</v>
      </c>
    </row>
    <row r="187" spans="2:24" ht="14.4" x14ac:dyDescent="0.2">
      <c r="B187" s="554" t="s">
        <v>86</v>
      </c>
      <c r="C187" s="789">
        <f t="shared" si="49"/>
        <v>134</v>
      </c>
      <c r="D187" s="789">
        <f>[3]尖圭コ!D25</f>
        <v>0</v>
      </c>
      <c r="E187" s="789">
        <f>[3]尖圭コ!E25</f>
        <v>0</v>
      </c>
      <c r="F187" s="789">
        <f>[3]尖圭コ!F25</f>
        <v>0</v>
      </c>
      <c r="G187" s="789">
        <f>[3]尖圭コ!G25</f>
        <v>0</v>
      </c>
      <c r="H187" s="789">
        <f>[3]尖圭コ!H25</f>
        <v>13</v>
      </c>
      <c r="I187" s="789">
        <f>[3]尖圭コ!I25</f>
        <v>48</v>
      </c>
      <c r="J187" s="789">
        <f>[3]尖圭コ!J25</f>
        <v>31</v>
      </c>
      <c r="K187" s="789">
        <f>[3]尖圭コ!K25</f>
        <v>14</v>
      </c>
      <c r="L187" s="789">
        <f>[3]尖圭コ!L25</f>
        <v>9</v>
      </c>
      <c r="M187" s="789">
        <f>[3]尖圭コ!M25</f>
        <v>8</v>
      </c>
      <c r="N187" s="789">
        <f>[3]尖圭コ!N25</f>
        <v>5</v>
      </c>
      <c r="O187" s="789">
        <f>[3]尖圭コ!O25</f>
        <v>2</v>
      </c>
      <c r="P187" s="789">
        <f>[3]尖圭コ!P25</f>
        <v>1</v>
      </c>
      <c r="Q187" s="789">
        <f>[3]尖圭コ!Q25</f>
        <v>1</v>
      </c>
      <c r="R187" s="789">
        <f>[3]尖圭コ!R25</f>
        <v>1</v>
      </c>
      <c r="S187" s="789">
        <f>[3]尖圭コ!S25</f>
        <v>1</v>
      </c>
      <c r="V187">
        <f>'保健所別（令和8年）'!$H$233</f>
        <v>134</v>
      </c>
      <c r="W187">
        <f t="shared" si="50"/>
        <v>0</v>
      </c>
    </row>
    <row r="188" spans="2:24" ht="14.4" x14ac:dyDescent="0.2">
      <c r="B188" s="556" t="s">
        <v>87</v>
      </c>
      <c r="C188" s="789">
        <f t="shared" si="49"/>
        <v>138</v>
      </c>
      <c r="D188" s="789">
        <f>[3]尖圭コ!D26</f>
        <v>0</v>
      </c>
      <c r="E188" s="789">
        <f>[3]尖圭コ!E26</f>
        <v>0</v>
      </c>
      <c r="F188" s="789">
        <f>[3]尖圭コ!F26</f>
        <v>0</v>
      </c>
      <c r="G188" s="789">
        <f>[3]尖圭コ!G26</f>
        <v>0</v>
      </c>
      <c r="H188" s="789">
        <f>[3]尖圭コ!H26</f>
        <v>17</v>
      </c>
      <c r="I188" s="789">
        <f>[3]尖圭コ!I26</f>
        <v>35</v>
      </c>
      <c r="J188" s="789">
        <f>[3]尖圭コ!J26</f>
        <v>17</v>
      </c>
      <c r="K188" s="789">
        <f>[3]尖圭コ!K26</f>
        <v>18</v>
      </c>
      <c r="L188" s="789">
        <f>[3]尖圭コ!L26</f>
        <v>16</v>
      </c>
      <c r="M188" s="789">
        <f>[3]尖圭コ!M26</f>
        <v>6</v>
      </c>
      <c r="N188" s="789">
        <f>[3]尖圭コ!N26</f>
        <v>14</v>
      </c>
      <c r="O188" s="789">
        <f>[3]尖圭コ!O26</f>
        <v>3</v>
      </c>
      <c r="P188" s="789">
        <f>[3]尖圭コ!P26</f>
        <v>3</v>
      </c>
      <c r="Q188" s="789">
        <f>[3]尖圭コ!Q26</f>
        <v>6</v>
      </c>
      <c r="R188" s="789">
        <f>[3]尖圭コ!R26</f>
        <v>1</v>
      </c>
      <c r="S188" s="789">
        <f>[3]尖圭コ!S26</f>
        <v>2</v>
      </c>
      <c r="V188">
        <f>'保健所別（令和8年）'!$I$233</f>
        <v>138</v>
      </c>
      <c r="W188">
        <f t="shared" si="50"/>
        <v>0</v>
      </c>
    </row>
    <row r="189" spans="2:24" ht="14.4" x14ac:dyDescent="0.2">
      <c r="B189" s="554" t="s">
        <v>88</v>
      </c>
      <c r="C189" s="789">
        <f t="shared" si="49"/>
        <v>154</v>
      </c>
      <c r="D189" s="789">
        <f>[3]尖圭コ!D27</f>
        <v>0</v>
      </c>
      <c r="E189" s="789">
        <f>[3]尖圭コ!E27</f>
        <v>0</v>
      </c>
      <c r="F189" s="789">
        <f>[3]尖圭コ!F27</f>
        <v>0</v>
      </c>
      <c r="G189" s="789">
        <f>[3]尖圭コ!G27</f>
        <v>1</v>
      </c>
      <c r="H189" s="789">
        <f>[3]尖圭コ!H27</f>
        <v>11</v>
      </c>
      <c r="I189" s="789">
        <f>[3]尖圭コ!I27</f>
        <v>51</v>
      </c>
      <c r="J189" s="789">
        <f>[3]尖圭コ!J27</f>
        <v>26</v>
      </c>
      <c r="K189" s="789">
        <f>[3]尖圭コ!K27</f>
        <v>25</v>
      </c>
      <c r="L189" s="789">
        <f>[3]尖圭コ!L27</f>
        <v>10</v>
      </c>
      <c r="M189" s="789">
        <f>[3]尖圭コ!M27</f>
        <v>9</v>
      </c>
      <c r="N189" s="789">
        <f>[3]尖圭コ!N27</f>
        <v>8</v>
      </c>
      <c r="O189" s="789">
        <f>[3]尖圭コ!O27</f>
        <v>10</v>
      </c>
      <c r="P189" s="789">
        <f>[3]尖圭コ!P27</f>
        <v>2</v>
      </c>
      <c r="Q189" s="789">
        <f>[3]尖圭コ!Q27</f>
        <v>0</v>
      </c>
      <c r="R189" s="789">
        <f>[3]尖圭コ!R27</f>
        <v>1</v>
      </c>
      <c r="S189" s="789">
        <f>[3]尖圭コ!S27</f>
        <v>0</v>
      </c>
      <c r="V189">
        <f>'保健所別（令和8年）'!$J$233</f>
        <v>154</v>
      </c>
      <c r="W189">
        <f t="shared" si="50"/>
        <v>0</v>
      </c>
    </row>
    <row r="190" spans="2:24" ht="14.4" x14ac:dyDescent="0.2">
      <c r="B190" s="556" t="s">
        <v>89</v>
      </c>
      <c r="C190" s="789">
        <f t="shared" si="49"/>
        <v>135</v>
      </c>
      <c r="D190" s="789">
        <f>[3]尖圭コ!D28</f>
        <v>0</v>
      </c>
      <c r="E190" s="789">
        <f>[3]尖圭コ!E28</f>
        <v>2</v>
      </c>
      <c r="F190" s="789">
        <f>[3]尖圭コ!F28</f>
        <v>0</v>
      </c>
      <c r="G190" s="789">
        <f>[3]尖圭コ!G28</f>
        <v>0</v>
      </c>
      <c r="H190" s="789">
        <f>[3]尖圭コ!H28</f>
        <v>6</v>
      </c>
      <c r="I190" s="789">
        <f>[3]尖圭コ!I28</f>
        <v>34</v>
      </c>
      <c r="J190" s="789">
        <f>[3]尖圭コ!J28</f>
        <v>26</v>
      </c>
      <c r="K190" s="789">
        <f>[3]尖圭コ!K28</f>
        <v>23</v>
      </c>
      <c r="L190" s="789">
        <f>[3]尖圭コ!L28</f>
        <v>14</v>
      </c>
      <c r="M190" s="789">
        <f>[3]尖圭コ!M28</f>
        <v>9</v>
      </c>
      <c r="N190" s="789">
        <f>[3]尖圭コ!N28</f>
        <v>9</v>
      </c>
      <c r="O190" s="789">
        <f>[3]尖圭コ!O28</f>
        <v>6</v>
      </c>
      <c r="P190" s="789">
        <f>[3]尖圭コ!P28</f>
        <v>2</v>
      </c>
      <c r="Q190" s="789">
        <f>[3]尖圭コ!Q28</f>
        <v>3</v>
      </c>
      <c r="R190" s="789">
        <f>[3]尖圭コ!R28</f>
        <v>1</v>
      </c>
      <c r="S190" s="789">
        <f>[3]尖圭コ!S28</f>
        <v>0</v>
      </c>
      <c r="V190">
        <f>'保健所別（令和8年）'!$K$233</f>
        <v>135</v>
      </c>
      <c r="W190">
        <f t="shared" si="50"/>
        <v>0</v>
      </c>
    </row>
    <row r="191" spans="2:24" ht="14.4" x14ac:dyDescent="0.2">
      <c r="B191" s="554" t="s">
        <v>90</v>
      </c>
      <c r="C191" s="789">
        <f t="shared" si="49"/>
        <v>0</v>
      </c>
      <c r="D191" s="789">
        <f>[3]尖圭コ!D29</f>
        <v>0</v>
      </c>
      <c r="E191" s="789">
        <f>[3]尖圭コ!E29</f>
        <v>0</v>
      </c>
      <c r="F191" s="789">
        <f>[3]尖圭コ!F29</f>
        <v>0</v>
      </c>
      <c r="G191" s="789">
        <f>[3]尖圭コ!G29</f>
        <v>0</v>
      </c>
      <c r="H191" s="789">
        <f>[3]尖圭コ!H29</f>
        <v>0</v>
      </c>
      <c r="I191" s="789">
        <f>[3]尖圭コ!I29</f>
        <v>0</v>
      </c>
      <c r="J191" s="789">
        <f>[3]尖圭コ!J29</f>
        <v>0</v>
      </c>
      <c r="K191" s="789">
        <f>[3]尖圭コ!K29</f>
        <v>0</v>
      </c>
      <c r="L191" s="789">
        <f>[3]尖圭コ!L29</f>
        <v>0</v>
      </c>
      <c r="M191" s="789">
        <f>[3]尖圭コ!M29</f>
        <v>0</v>
      </c>
      <c r="N191" s="789">
        <f>[3]尖圭コ!N29</f>
        <v>0</v>
      </c>
      <c r="O191" s="789">
        <f>[3]尖圭コ!O29</f>
        <v>0</v>
      </c>
      <c r="P191" s="789">
        <f>[3]尖圭コ!P29</f>
        <v>0</v>
      </c>
      <c r="Q191" s="789">
        <f>[3]尖圭コ!Q29</f>
        <v>0</v>
      </c>
      <c r="R191" s="789">
        <f>[3]尖圭コ!R29</f>
        <v>0</v>
      </c>
      <c r="S191" s="789">
        <f>[3]尖圭コ!S29</f>
        <v>0</v>
      </c>
      <c r="V191">
        <f>'保健所別（令和8年）'!$L$233</f>
        <v>0</v>
      </c>
      <c r="W191">
        <f t="shared" si="50"/>
        <v>0</v>
      </c>
    </row>
    <row r="192" spans="2:24" ht="14.4" x14ac:dyDescent="0.2">
      <c r="B192" s="556" t="s">
        <v>91</v>
      </c>
      <c r="C192" s="789">
        <f t="shared" si="49"/>
        <v>0</v>
      </c>
      <c r="D192" s="789">
        <f>[3]尖圭コ!D30</f>
        <v>0</v>
      </c>
      <c r="E192" s="789">
        <f>[3]尖圭コ!E30</f>
        <v>0</v>
      </c>
      <c r="F192" s="789">
        <f>[3]尖圭コ!F30</f>
        <v>0</v>
      </c>
      <c r="G192" s="789">
        <f>[3]尖圭コ!G30</f>
        <v>0</v>
      </c>
      <c r="H192" s="789">
        <f>[3]尖圭コ!H30</f>
        <v>0</v>
      </c>
      <c r="I192" s="789">
        <f>[3]尖圭コ!I30</f>
        <v>0</v>
      </c>
      <c r="J192" s="789">
        <f>[3]尖圭コ!J30</f>
        <v>0</v>
      </c>
      <c r="K192" s="789">
        <f>[3]尖圭コ!K30</f>
        <v>0</v>
      </c>
      <c r="L192" s="789">
        <f>[3]尖圭コ!L30</f>
        <v>0</v>
      </c>
      <c r="M192" s="789">
        <f>[3]尖圭コ!M30</f>
        <v>0</v>
      </c>
      <c r="N192" s="789">
        <f>[3]尖圭コ!N30</f>
        <v>0</v>
      </c>
      <c r="O192" s="789">
        <f>[3]尖圭コ!O30</f>
        <v>0</v>
      </c>
      <c r="P192" s="789">
        <f>[3]尖圭コ!P30</f>
        <v>0</v>
      </c>
      <c r="Q192" s="789">
        <f>[3]尖圭コ!Q30</f>
        <v>0</v>
      </c>
      <c r="R192" s="789">
        <f>[3]尖圭コ!R30</f>
        <v>0</v>
      </c>
      <c r="S192" s="789">
        <f>[3]尖圭コ!S30</f>
        <v>0</v>
      </c>
      <c r="V192">
        <f>'保健所別（令和8年）'!$M$233</f>
        <v>0</v>
      </c>
      <c r="W192">
        <f t="shared" si="50"/>
        <v>0</v>
      </c>
    </row>
    <row r="193" spans="2:24" ht="14.4" x14ac:dyDescent="0.2">
      <c r="B193" s="554" t="s">
        <v>92</v>
      </c>
      <c r="C193" s="789">
        <f t="shared" si="49"/>
        <v>0</v>
      </c>
      <c r="D193" s="789">
        <f>[3]尖圭コ!D31</f>
        <v>0</v>
      </c>
      <c r="E193" s="789">
        <f>[3]尖圭コ!E31</f>
        <v>0</v>
      </c>
      <c r="F193" s="789">
        <f>[3]尖圭コ!F31</f>
        <v>0</v>
      </c>
      <c r="G193" s="789">
        <f>[3]尖圭コ!G31</f>
        <v>0</v>
      </c>
      <c r="H193" s="789">
        <f>[3]尖圭コ!H31</f>
        <v>0</v>
      </c>
      <c r="I193" s="789">
        <f>[3]尖圭コ!I31</f>
        <v>0</v>
      </c>
      <c r="J193" s="789">
        <f>[3]尖圭コ!J31</f>
        <v>0</v>
      </c>
      <c r="K193" s="789">
        <f>[3]尖圭コ!K31</f>
        <v>0</v>
      </c>
      <c r="L193" s="789">
        <f>[3]尖圭コ!L31</f>
        <v>0</v>
      </c>
      <c r="M193" s="789">
        <f>[3]尖圭コ!M31</f>
        <v>0</v>
      </c>
      <c r="N193" s="789">
        <f>[3]尖圭コ!N31</f>
        <v>0</v>
      </c>
      <c r="O193" s="789">
        <f>[3]尖圭コ!O31</f>
        <v>0</v>
      </c>
      <c r="P193" s="789">
        <f>[3]尖圭コ!P31</f>
        <v>0</v>
      </c>
      <c r="Q193" s="789">
        <f>[3]尖圭コ!Q31</f>
        <v>0</v>
      </c>
      <c r="R193" s="789">
        <f>[3]尖圭コ!R31</f>
        <v>0</v>
      </c>
      <c r="S193" s="789">
        <f>[3]尖圭コ!S31</f>
        <v>0</v>
      </c>
      <c r="V193">
        <f>'保健所別（令和8年）'!$N$233</f>
        <v>0</v>
      </c>
      <c r="W193">
        <f t="shared" si="50"/>
        <v>0</v>
      </c>
    </row>
    <row r="194" spans="2:24" ht="15" thickBot="1" x14ac:dyDescent="0.25">
      <c r="B194" s="556" t="s">
        <v>93</v>
      </c>
      <c r="C194" s="789">
        <f t="shared" si="49"/>
        <v>0</v>
      </c>
      <c r="D194" s="789">
        <f>[3]尖圭コ!D32</f>
        <v>0</v>
      </c>
      <c r="E194" s="789">
        <f>[3]尖圭コ!E32</f>
        <v>0</v>
      </c>
      <c r="F194" s="789">
        <f>[3]尖圭コ!F32</f>
        <v>0</v>
      </c>
      <c r="G194" s="789">
        <f>[3]尖圭コ!G32</f>
        <v>0</v>
      </c>
      <c r="H194" s="789">
        <f>[3]尖圭コ!H32</f>
        <v>0</v>
      </c>
      <c r="I194" s="789">
        <f>[3]尖圭コ!I32</f>
        <v>0</v>
      </c>
      <c r="J194" s="789">
        <f>[3]尖圭コ!J32</f>
        <v>0</v>
      </c>
      <c r="K194" s="789">
        <f>[3]尖圭コ!K32</f>
        <v>0</v>
      </c>
      <c r="L194" s="789">
        <f>[3]尖圭コ!L32</f>
        <v>0</v>
      </c>
      <c r="M194" s="789">
        <f>[3]尖圭コ!M32</f>
        <v>0</v>
      </c>
      <c r="N194" s="789">
        <f>[3]尖圭コ!N32</f>
        <v>0</v>
      </c>
      <c r="O194" s="789">
        <f>[3]尖圭コ!O32</f>
        <v>0</v>
      </c>
      <c r="P194" s="789">
        <f>[3]尖圭コ!P32</f>
        <v>0</v>
      </c>
      <c r="Q194" s="789">
        <f>[3]尖圭コ!Q32</f>
        <v>0</v>
      </c>
      <c r="R194" s="789">
        <f>[3]尖圭コ!R32</f>
        <v>0</v>
      </c>
      <c r="S194" s="789">
        <f>[3]尖圭コ!S32</f>
        <v>0</v>
      </c>
      <c r="V194">
        <f>'保健所別（令和8年）'!$O$233</f>
        <v>0</v>
      </c>
      <c r="W194">
        <f t="shared" si="50"/>
        <v>0</v>
      </c>
    </row>
    <row r="195" spans="2:24" ht="15" thickBot="1" x14ac:dyDescent="0.25">
      <c r="B195" s="164" t="s">
        <v>39</v>
      </c>
      <c r="C195" s="732">
        <f t="shared" ref="C195:S195" si="51">SUM(C183:C194)</f>
        <v>1105</v>
      </c>
      <c r="D195" s="767">
        <f t="shared" si="51"/>
        <v>0</v>
      </c>
      <c r="E195" s="767">
        <f t="shared" si="51"/>
        <v>3</v>
      </c>
      <c r="F195" s="767">
        <f t="shared" si="51"/>
        <v>0</v>
      </c>
      <c r="G195" s="767">
        <f t="shared" si="51"/>
        <v>1</v>
      </c>
      <c r="H195" s="767">
        <f t="shared" si="51"/>
        <v>105</v>
      </c>
      <c r="I195" s="767">
        <f t="shared" si="51"/>
        <v>335</v>
      </c>
      <c r="J195" s="767">
        <f t="shared" si="51"/>
        <v>203</v>
      </c>
      <c r="K195" s="767">
        <f t="shared" si="51"/>
        <v>150</v>
      </c>
      <c r="L195" s="767">
        <f t="shared" si="51"/>
        <v>84</v>
      </c>
      <c r="M195" s="767">
        <f t="shared" si="51"/>
        <v>64</v>
      </c>
      <c r="N195" s="767">
        <f t="shared" si="51"/>
        <v>65</v>
      </c>
      <c r="O195" s="767">
        <f t="shared" si="51"/>
        <v>44</v>
      </c>
      <c r="P195" s="767">
        <f t="shared" si="51"/>
        <v>17</v>
      </c>
      <c r="Q195" s="767">
        <f t="shared" si="51"/>
        <v>16</v>
      </c>
      <c r="R195" s="767">
        <f t="shared" si="51"/>
        <v>4</v>
      </c>
      <c r="S195" s="782">
        <f t="shared" si="51"/>
        <v>14</v>
      </c>
      <c r="W195">
        <f t="shared" si="50"/>
        <v>1105</v>
      </c>
    </row>
    <row r="196" spans="2:24" ht="13.8" thickBot="1" x14ac:dyDescent="0.25">
      <c r="B196" s="557" t="s">
        <v>66</v>
      </c>
      <c r="C196" s="560">
        <f>C195/C195</f>
        <v>1</v>
      </c>
      <c r="D196" s="558">
        <f>D195/$C$195</f>
        <v>0</v>
      </c>
      <c r="E196" s="558">
        <f t="shared" ref="E196:S196" si="52">E195/$C$195</f>
        <v>2.7149321266968325E-3</v>
      </c>
      <c r="F196" s="558">
        <f t="shared" si="52"/>
        <v>0</v>
      </c>
      <c r="G196" s="558">
        <f t="shared" si="52"/>
        <v>9.049773755656109E-4</v>
      </c>
      <c r="H196" s="558">
        <f t="shared" si="52"/>
        <v>9.5022624434389136E-2</v>
      </c>
      <c r="I196" s="558">
        <f t="shared" si="52"/>
        <v>0.30316742081447962</v>
      </c>
      <c r="J196" s="558">
        <f t="shared" si="52"/>
        <v>0.18371040723981902</v>
      </c>
      <c r="K196" s="558">
        <f t="shared" si="52"/>
        <v>0.13574660633484162</v>
      </c>
      <c r="L196" s="558">
        <f t="shared" si="52"/>
        <v>7.6018099547511306E-2</v>
      </c>
      <c r="M196" s="558">
        <f t="shared" si="52"/>
        <v>5.7918552036199097E-2</v>
      </c>
      <c r="N196" s="558">
        <f t="shared" si="52"/>
        <v>5.8823529411764705E-2</v>
      </c>
      <c r="O196" s="558">
        <f t="shared" si="52"/>
        <v>3.9819004524886875E-2</v>
      </c>
      <c r="P196" s="558">
        <f t="shared" si="52"/>
        <v>1.5384615384615385E-2</v>
      </c>
      <c r="Q196" s="558">
        <f t="shared" si="52"/>
        <v>1.4479638009049774E-2</v>
      </c>
      <c r="R196" s="558">
        <f t="shared" si="52"/>
        <v>3.6199095022624436E-3</v>
      </c>
      <c r="S196" s="728">
        <f t="shared" si="52"/>
        <v>1.2669683257918552E-2</v>
      </c>
    </row>
    <row r="198" spans="2:24" ht="19.8" thickBot="1" x14ac:dyDescent="0.3">
      <c r="B198" s="99" t="str">
        <f>B181</f>
        <v>令和8年　</v>
      </c>
      <c r="C198" s="551" t="s">
        <v>315</v>
      </c>
    </row>
    <row r="199" spans="2:24" ht="60.6" thickBot="1" x14ac:dyDescent="0.25">
      <c r="B199" s="552" t="s">
        <v>210</v>
      </c>
      <c r="C199" s="734" t="s">
        <v>67</v>
      </c>
      <c r="D199" s="713" t="s">
        <v>261</v>
      </c>
      <c r="E199" s="714" t="s">
        <v>80</v>
      </c>
      <c r="F199" s="714" t="s">
        <v>81</v>
      </c>
      <c r="G199" s="714" t="s">
        <v>68</v>
      </c>
      <c r="H199" s="714" t="s">
        <v>69</v>
      </c>
      <c r="I199" s="714" t="s">
        <v>70</v>
      </c>
      <c r="J199" s="714" t="s">
        <v>71</v>
      </c>
      <c r="K199" s="714" t="s">
        <v>72</v>
      </c>
      <c r="L199" s="714" t="s">
        <v>73</v>
      </c>
      <c r="M199" s="714" t="s">
        <v>74</v>
      </c>
      <c r="N199" s="714" t="s">
        <v>75</v>
      </c>
      <c r="O199" s="715" t="s">
        <v>76</v>
      </c>
      <c r="P199" s="715" t="s">
        <v>77</v>
      </c>
      <c r="Q199" s="715" t="s">
        <v>78</v>
      </c>
      <c r="R199" s="715" t="s">
        <v>79</v>
      </c>
      <c r="S199" s="715" t="s">
        <v>262</v>
      </c>
    </row>
    <row r="200" spans="2:24" ht="14.4" x14ac:dyDescent="0.2">
      <c r="B200" s="553" t="s">
        <v>82</v>
      </c>
      <c r="C200" s="893">
        <f>[3]尖圭コ!C57</f>
        <v>0.14000000000000001</v>
      </c>
      <c r="D200" s="893">
        <f>[3]尖圭コ!D57</f>
        <v>0</v>
      </c>
      <c r="E200" s="893">
        <f>[3]尖圭コ!E57</f>
        <v>0</v>
      </c>
      <c r="F200" s="893">
        <f>[3]尖圭コ!F57</f>
        <v>0</v>
      </c>
      <c r="G200" s="893">
        <f>[3]尖圭コ!G57</f>
        <v>0</v>
      </c>
      <c r="H200" s="893">
        <f>[3]尖圭コ!H57</f>
        <v>0.01</v>
      </c>
      <c r="I200" s="893">
        <f>[3]尖圭コ!I57</f>
        <v>0.05</v>
      </c>
      <c r="J200" s="893">
        <f>[3]尖圭コ!J57</f>
        <v>0.02</v>
      </c>
      <c r="K200" s="893">
        <f>[3]尖圭コ!K57</f>
        <v>0.01</v>
      </c>
      <c r="L200" s="893">
        <f>[3]尖圭コ!L57</f>
        <v>0.01</v>
      </c>
      <c r="M200" s="893">
        <f>[3]尖圭コ!M57</f>
        <v>0.01</v>
      </c>
      <c r="N200" s="893">
        <f>[3]尖圭コ!N57</f>
        <v>0.01</v>
      </c>
      <c r="O200" s="893">
        <f>[3]尖圭コ!O57</f>
        <v>0.01</v>
      </c>
      <c r="P200" s="893">
        <f>[3]尖圭コ!P57</f>
        <v>0.01</v>
      </c>
      <c r="Q200" s="893">
        <f>[3]尖圭コ!Q57</f>
        <v>0</v>
      </c>
      <c r="R200" s="893">
        <f>[3]尖圭コ!R57</f>
        <v>0</v>
      </c>
      <c r="S200" s="893">
        <f>[3]尖圭コ!S57</f>
        <v>0</v>
      </c>
      <c r="V200" s="709"/>
      <c r="W200">
        <f t="array" ref="W200:W211">TRANSPOSE('保健所別（令和8年）'!D239:O239)</f>
        <v>0.14000000000000001</v>
      </c>
      <c r="X200" s="712">
        <f>C200-W200</f>
        <v>0</v>
      </c>
    </row>
    <row r="201" spans="2:24" ht="14.4" x14ac:dyDescent="0.2">
      <c r="B201" s="554" t="s">
        <v>83</v>
      </c>
      <c r="C201" s="893">
        <f>[3]尖圭コ!C58</f>
        <v>0.15</v>
      </c>
      <c r="D201" s="893">
        <f>[3]尖圭コ!D58</f>
        <v>0</v>
      </c>
      <c r="E201" s="893">
        <f>[3]尖圭コ!E58</f>
        <v>0</v>
      </c>
      <c r="F201" s="893">
        <f>[3]尖圭コ!F58</f>
        <v>0</v>
      </c>
      <c r="G201" s="893">
        <f>[3]尖圭コ!G58</f>
        <v>0</v>
      </c>
      <c r="H201" s="893">
        <f>[3]尖圭コ!H58</f>
        <v>0.02</v>
      </c>
      <c r="I201" s="893">
        <f>[3]尖圭コ!I58</f>
        <v>0.04</v>
      </c>
      <c r="J201" s="893">
        <f>[3]尖圭コ!J58</f>
        <v>0.03</v>
      </c>
      <c r="K201" s="893">
        <f>[3]尖圭コ!K58</f>
        <v>0.03</v>
      </c>
      <c r="L201" s="893">
        <f>[3]尖圭コ!L58</f>
        <v>0.01</v>
      </c>
      <c r="M201" s="893">
        <f>[3]尖圭コ!M58</f>
        <v>0.01</v>
      </c>
      <c r="N201" s="893">
        <f>[3]尖圭コ!N58</f>
        <v>0.01</v>
      </c>
      <c r="O201" s="893">
        <f>[3]尖圭コ!O58</f>
        <v>0.01</v>
      </c>
      <c r="P201" s="893">
        <f>[3]尖圭コ!P58</f>
        <v>0</v>
      </c>
      <c r="Q201" s="893">
        <f>[3]尖圭コ!Q58</f>
        <v>0</v>
      </c>
      <c r="R201" s="893">
        <f>[3]尖圭コ!R58</f>
        <v>0</v>
      </c>
      <c r="S201" s="893">
        <f>[3]尖圭コ!S58</f>
        <v>0</v>
      </c>
      <c r="V201" s="710"/>
      <c r="W201">
        <v>0.15</v>
      </c>
      <c r="X201" s="712">
        <f t="shared" ref="X201:X211" si="53">C201-W201</f>
        <v>0</v>
      </c>
    </row>
    <row r="202" spans="2:24" ht="14.4" x14ac:dyDescent="0.2">
      <c r="B202" s="555" t="s">
        <v>84</v>
      </c>
      <c r="C202" s="893">
        <f>[3]尖圭コ!C59</f>
        <v>0.14000000000000001</v>
      </c>
      <c r="D202" s="893">
        <f>[3]尖圭コ!D59</f>
        <v>0</v>
      </c>
      <c r="E202" s="893">
        <f>[3]尖圭コ!E59</f>
        <v>0</v>
      </c>
      <c r="F202" s="893">
        <f>[3]尖圭コ!F59</f>
        <v>0</v>
      </c>
      <c r="G202" s="893">
        <f>[3]尖圭コ!G59</f>
        <v>0</v>
      </c>
      <c r="H202" s="893">
        <f>[3]尖圭コ!H59</f>
        <v>0.03</v>
      </c>
      <c r="I202" s="893">
        <f>[3]尖圭コ!I59</f>
        <v>0.04</v>
      </c>
      <c r="J202" s="893">
        <f>[3]尖圭コ!J59</f>
        <v>0.02</v>
      </c>
      <c r="K202" s="893">
        <f>[3]尖圭コ!K59</f>
        <v>0.02</v>
      </c>
      <c r="L202" s="893">
        <f>[3]尖圭コ!L59</f>
        <v>0.01</v>
      </c>
      <c r="M202" s="893">
        <f>[3]尖圭コ!M59</f>
        <v>0.01</v>
      </c>
      <c r="N202" s="893">
        <f>[3]尖圭コ!N59</f>
        <v>0.01</v>
      </c>
      <c r="O202" s="893">
        <f>[3]尖圭コ!O59</f>
        <v>0</v>
      </c>
      <c r="P202" s="893">
        <f>[3]尖圭コ!P59</f>
        <v>0</v>
      </c>
      <c r="Q202" s="893">
        <f>[3]尖圭コ!Q59</f>
        <v>0</v>
      </c>
      <c r="R202" s="893">
        <f>[3]尖圭コ!R59</f>
        <v>0</v>
      </c>
      <c r="S202" s="893">
        <f>[3]尖圭コ!S59</f>
        <v>0</v>
      </c>
      <c r="V202" s="710"/>
      <c r="W202">
        <v>0.14000000000000001</v>
      </c>
      <c r="X202" s="712">
        <f t="shared" si="53"/>
        <v>0</v>
      </c>
    </row>
    <row r="203" spans="2:24" ht="14.4" x14ac:dyDescent="0.2">
      <c r="B203" s="556" t="s">
        <v>85</v>
      </c>
      <c r="C203" s="893">
        <f>[3]尖圭コ!C60</f>
        <v>0.13</v>
      </c>
      <c r="D203" s="893">
        <f>[3]尖圭コ!D60</f>
        <v>0</v>
      </c>
      <c r="E203" s="893">
        <f>[3]尖圭コ!E60</f>
        <v>0</v>
      </c>
      <c r="F203" s="893">
        <f>[3]尖圭コ!F60</f>
        <v>0</v>
      </c>
      <c r="G203" s="893">
        <f>[3]尖圭コ!G60</f>
        <v>0</v>
      </c>
      <c r="H203" s="893">
        <f>[3]尖圭コ!H60</f>
        <v>0</v>
      </c>
      <c r="I203" s="893">
        <f>[3]尖圭コ!I60</f>
        <v>0.04</v>
      </c>
      <c r="J203" s="893">
        <f>[3]尖圭コ!J60</f>
        <v>0.04</v>
      </c>
      <c r="K203" s="893">
        <f>[3]尖圭コ!K60</f>
        <v>0.02</v>
      </c>
      <c r="L203" s="893">
        <f>[3]尖圭コ!L60</f>
        <v>0.01</v>
      </c>
      <c r="M203" s="893">
        <f>[3]尖圭コ!M60</f>
        <v>0.01</v>
      </c>
      <c r="N203" s="893">
        <f>[3]尖圭コ!N60</f>
        <v>0.01</v>
      </c>
      <c r="O203" s="893">
        <f>[3]尖圭コ!O60</f>
        <v>0.01</v>
      </c>
      <c r="P203" s="893">
        <f>[3]尖圭コ!P60</f>
        <v>0</v>
      </c>
      <c r="Q203" s="893">
        <f>[3]尖圭コ!Q60</f>
        <v>0</v>
      </c>
      <c r="R203" s="893">
        <f>[3]尖圭コ!R60</f>
        <v>0</v>
      </c>
      <c r="S203" s="893">
        <f>[3]尖圭コ!S60</f>
        <v>0</v>
      </c>
      <c r="V203" s="710"/>
      <c r="W203">
        <v>0.13</v>
      </c>
      <c r="X203" s="712">
        <f t="shared" si="53"/>
        <v>0</v>
      </c>
    </row>
    <row r="204" spans="2:24" ht="14.4" x14ac:dyDescent="0.2">
      <c r="B204" s="554" t="s">
        <v>86</v>
      </c>
      <c r="C204" s="893">
        <f>[3]尖圭コ!C61</f>
        <v>0.14000000000000001</v>
      </c>
      <c r="D204" s="893">
        <f>[3]尖圭コ!D61</f>
        <v>0</v>
      </c>
      <c r="E204" s="893">
        <f>[3]尖圭コ!E61</f>
        <v>0</v>
      </c>
      <c r="F204" s="893">
        <f>[3]尖圭コ!F61</f>
        <v>0</v>
      </c>
      <c r="G204" s="893">
        <f>[3]尖圭コ!G61</f>
        <v>0</v>
      </c>
      <c r="H204" s="893">
        <f>[3]尖圭コ!H61</f>
        <v>0.01</v>
      </c>
      <c r="I204" s="893">
        <f>[3]尖圭コ!I61</f>
        <v>0.05</v>
      </c>
      <c r="J204" s="893">
        <f>[3]尖圭コ!J61</f>
        <v>0.03</v>
      </c>
      <c r="K204" s="893">
        <f>[3]尖圭コ!K61</f>
        <v>0.01</v>
      </c>
      <c r="L204" s="893">
        <f>[3]尖圭コ!L61</f>
        <v>0.01</v>
      </c>
      <c r="M204" s="893">
        <f>[3]尖圭コ!M61</f>
        <v>0.01</v>
      </c>
      <c r="N204" s="893">
        <f>[3]尖圭コ!N61</f>
        <v>0.01</v>
      </c>
      <c r="O204" s="893">
        <f>[3]尖圭コ!O61</f>
        <v>0</v>
      </c>
      <c r="P204" s="893">
        <f>[3]尖圭コ!P61</f>
        <v>0</v>
      </c>
      <c r="Q204" s="893">
        <f>[3]尖圭コ!Q61</f>
        <v>0</v>
      </c>
      <c r="R204" s="893">
        <f>[3]尖圭コ!R61</f>
        <v>0</v>
      </c>
      <c r="S204" s="893">
        <f>[3]尖圭コ!S61</f>
        <v>0</v>
      </c>
      <c r="V204" s="710"/>
      <c r="W204">
        <v>0.14000000000000001</v>
      </c>
      <c r="X204" s="712">
        <f t="shared" si="53"/>
        <v>0</v>
      </c>
    </row>
    <row r="205" spans="2:24" ht="14.4" x14ac:dyDescent="0.2">
      <c r="B205" s="556" t="s">
        <v>87</v>
      </c>
      <c r="C205" s="893">
        <f>[3]尖圭コ!C62</f>
        <v>0.14000000000000001</v>
      </c>
      <c r="D205" s="893">
        <f>[3]尖圭コ!D62</f>
        <v>0</v>
      </c>
      <c r="E205" s="893">
        <f>[3]尖圭コ!E62</f>
        <v>0</v>
      </c>
      <c r="F205" s="893">
        <f>[3]尖圭コ!F62</f>
        <v>0</v>
      </c>
      <c r="G205" s="893">
        <f>[3]尖圭コ!G62</f>
        <v>0</v>
      </c>
      <c r="H205" s="893">
        <f>[3]尖圭コ!H62</f>
        <v>0.02</v>
      </c>
      <c r="I205" s="893">
        <f>[3]尖圭コ!I62</f>
        <v>0.04</v>
      </c>
      <c r="J205" s="893">
        <f>[3]尖圭コ!J62</f>
        <v>0.02</v>
      </c>
      <c r="K205" s="893">
        <f>[3]尖圭コ!K62</f>
        <v>0.02</v>
      </c>
      <c r="L205" s="893">
        <f>[3]尖圭コ!L62</f>
        <v>0.02</v>
      </c>
      <c r="M205" s="893">
        <f>[3]尖圭コ!M62</f>
        <v>0.01</v>
      </c>
      <c r="N205" s="893">
        <f>[3]尖圭コ!N62</f>
        <v>0.01</v>
      </c>
      <c r="O205" s="893">
        <f>[3]尖圭コ!O62</f>
        <v>0</v>
      </c>
      <c r="P205" s="893">
        <f>[3]尖圭コ!P62</f>
        <v>0</v>
      </c>
      <c r="Q205" s="893">
        <f>[3]尖圭コ!Q62</f>
        <v>0.01</v>
      </c>
      <c r="R205" s="893">
        <f>[3]尖圭コ!R62</f>
        <v>0</v>
      </c>
      <c r="S205" s="893">
        <f>[3]尖圭コ!S62</f>
        <v>0</v>
      </c>
      <c r="V205" s="710"/>
      <c r="W205">
        <v>0.14000000000000001</v>
      </c>
      <c r="X205" s="712">
        <f t="shared" si="53"/>
        <v>0</v>
      </c>
    </row>
    <row r="206" spans="2:24" ht="14.4" x14ac:dyDescent="0.2">
      <c r="B206" s="554" t="s">
        <v>88</v>
      </c>
      <c r="C206" s="893">
        <f>[3]尖圭コ!C63</f>
        <v>0.16</v>
      </c>
      <c r="D206" s="893">
        <f>[3]尖圭コ!D63</f>
        <v>0</v>
      </c>
      <c r="E206" s="893">
        <f>[3]尖圭コ!E63</f>
        <v>0</v>
      </c>
      <c r="F206" s="893">
        <f>[3]尖圭コ!F63</f>
        <v>0</v>
      </c>
      <c r="G206" s="893">
        <f>[3]尖圭コ!G63</f>
        <v>0</v>
      </c>
      <c r="H206" s="893">
        <f>[3]尖圭コ!H63</f>
        <v>0.01</v>
      </c>
      <c r="I206" s="893">
        <f>[3]尖圭コ!I63</f>
        <v>0.05</v>
      </c>
      <c r="J206" s="893">
        <f>[3]尖圭コ!J63</f>
        <v>0.03</v>
      </c>
      <c r="K206" s="893">
        <f>[3]尖圭コ!K63</f>
        <v>0.03</v>
      </c>
      <c r="L206" s="893">
        <f>[3]尖圭コ!L63</f>
        <v>0.01</v>
      </c>
      <c r="M206" s="893">
        <f>[3]尖圭コ!M63</f>
        <v>0.01</v>
      </c>
      <c r="N206" s="893">
        <f>[3]尖圭コ!N63</f>
        <v>0.01</v>
      </c>
      <c r="O206" s="893">
        <f>[3]尖圭コ!O63</f>
        <v>0.01</v>
      </c>
      <c r="P206" s="893">
        <f>[3]尖圭コ!P63</f>
        <v>0</v>
      </c>
      <c r="Q206" s="893">
        <f>[3]尖圭コ!Q63</f>
        <v>0</v>
      </c>
      <c r="R206" s="893">
        <f>[3]尖圭コ!R63</f>
        <v>0</v>
      </c>
      <c r="S206" s="893">
        <f>[3]尖圭コ!S63</f>
        <v>0</v>
      </c>
      <c r="V206" s="710"/>
      <c r="W206">
        <v>0.16</v>
      </c>
      <c r="X206" s="712">
        <f t="shared" si="53"/>
        <v>0</v>
      </c>
    </row>
    <row r="207" spans="2:24" ht="14.4" x14ac:dyDescent="0.2">
      <c r="B207" s="556" t="s">
        <v>89</v>
      </c>
      <c r="C207" s="893">
        <f>[3]尖圭コ!C64</f>
        <v>0.14000000000000001</v>
      </c>
      <c r="D207" s="893">
        <f>[3]尖圭コ!D64</f>
        <v>0</v>
      </c>
      <c r="E207" s="893">
        <f>[3]尖圭コ!E64</f>
        <v>0</v>
      </c>
      <c r="F207" s="893">
        <f>[3]尖圭コ!F64</f>
        <v>0</v>
      </c>
      <c r="G207" s="893">
        <f>[3]尖圭コ!G64</f>
        <v>0</v>
      </c>
      <c r="H207" s="893">
        <f>[3]尖圭コ!H64</f>
        <v>0.01</v>
      </c>
      <c r="I207" s="893">
        <f>[3]尖圭コ!I64</f>
        <v>0.04</v>
      </c>
      <c r="J207" s="893">
        <f>[3]尖圭コ!J64</f>
        <v>0.03</v>
      </c>
      <c r="K207" s="893">
        <f>[3]尖圭コ!K64</f>
        <v>0.02</v>
      </c>
      <c r="L207" s="893">
        <f>[3]尖圭コ!L64</f>
        <v>0.01</v>
      </c>
      <c r="M207" s="893">
        <f>[3]尖圭コ!M64</f>
        <v>0.01</v>
      </c>
      <c r="N207" s="893">
        <f>[3]尖圭コ!N64</f>
        <v>0.01</v>
      </c>
      <c r="O207" s="893">
        <f>[3]尖圭コ!O64</f>
        <v>0.01</v>
      </c>
      <c r="P207" s="893">
        <f>[3]尖圭コ!P64</f>
        <v>0</v>
      </c>
      <c r="Q207" s="893">
        <f>[3]尖圭コ!Q64</f>
        <v>0</v>
      </c>
      <c r="R207" s="893">
        <f>[3]尖圭コ!R64</f>
        <v>0</v>
      </c>
      <c r="S207" s="893">
        <f>[3]尖圭コ!S64</f>
        <v>0</v>
      </c>
      <c r="V207" s="710"/>
      <c r="W207">
        <v>0.14000000000000001</v>
      </c>
      <c r="X207" s="712">
        <f t="shared" si="53"/>
        <v>0</v>
      </c>
    </row>
    <row r="208" spans="2:24" ht="14.4" x14ac:dyDescent="0.2">
      <c r="B208" s="554" t="s">
        <v>90</v>
      </c>
      <c r="C208" s="893">
        <f>[3]尖圭コ!C65</f>
        <v>0</v>
      </c>
      <c r="D208" s="893">
        <f>[3]尖圭コ!D65</f>
        <v>0</v>
      </c>
      <c r="E208" s="893">
        <f>[3]尖圭コ!E65</f>
        <v>0</v>
      </c>
      <c r="F208" s="893">
        <f>[3]尖圭コ!F65</f>
        <v>0</v>
      </c>
      <c r="G208" s="893">
        <f>[3]尖圭コ!G65</f>
        <v>0</v>
      </c>
      <c r="H208" s="893">
        <f>[3]尖圭コ!H65</f>
        <v>0</v>
      </c>
      <c r="I208" s="893">
        <f>[3]尖圭コ!I65</f>
        <v>0</v>
      </c>
      <c r="J208" s="893">
        <f>[3]尖圭コ!J65</f>
        <v>0</v>
      </c>
      <c r="K208" s="893">
        <f>[3]尖圭コ!K65</f>
        <v>0</v>
      </c>
      <c r="L208" s="893">
        <f>[3]尖圭コ!L65</f>
        <v>0</v>
      </c>
      <c r="M208" s="893">
        <f>[3]尖圭コ!M65</f>
        <v>0</v>
      </c>
      <c r="N208" s="893">
        <f>[3]尖圭コ!N65</f>
        <v>0</v>
      </c>
      <c r="O208" s="893">
        <f>[3]尖圭コ!O65</f>
        <v>0</v>
      </c>
      <c r="P208" s="893">
        <f>[3]尖圭コ!P65</f>
        <v>0</v>
      </c>
      <c r="Q208" s="893">
        <f>[3]尖圭コ!Q65</f>
        <v>0</v>
      </c>
      <c r="R208" s="893">
        <f>[3]尖圭コ!R65</f>
        <v>0</v>
      </c>
      <c r="S208" s="893">
        <f>[3]尖圭コ!S65</f>
        <v>0</v>
      </c>
      <c r="V208" s="710"/>
      <c r="W208">
        <v>0</v>
      </c>
      <c r="X208" s="712">
        <f t="shared" si="53"/>
        <v>0</v>
      </c>
    </row>
    <row r="209" spans="2:24" ht="14.4" x14ac:dyDescent="0.2">
      <c r="B209" s="556" t="s">
        <v>91</v>
      </c>
      <c r="C209" s="893">
        <f>[3]尖圭コ!C66</f>
        <v>0</v>
      </c>
      <c r="D209" s="893">
        <f>[3]尖圭コ!D66</f>
        <v>0</v>
      </c>
      <c r="E209" s="893">
        <f>[3]尖圭コ!E66</f>
        <v>0</v>
      </c>
      <c r="F209" s="893">
        <f>[3]尖圭コ!F66</f>
        <v>0</v>
      </c>
      <c r="G209" s="893">
        <f>[3]尖圭コ!G66</f>
        <v>0</v>
      </c>
      <c r="H209" s="893">
        <f>[3]尖圭コ!H66</f>
        <v>0</v>
      </c>
      <c r="I209" s="893">
        <f>[3]尖圭コ!I66</f>
        <v>0</v>
      </c>
      <c r="J209" s="893">
        <f>[3]尖圭コ!J66</f>
        <v>0</v>
      </c>
      <c r="K209" s="893">
        <f>[3]尖圭コ!K66</f>
        <v>0</v>
      </c>
      <c r="L209" s="893">
        <f>[3]尖圭コ!L66</f>
        <v>0</v>
      </c>
      <c r="M209" s="893">
        <f>[3]尖圭コ!M66</f>
        <v>0</v>
      </c>
      <c r="N209" s="893">
        <f>[3]尖圭コ!N66</f>
        <v>0</v>
      </c>
      <c r="O209" s="893">
        <f>[3]尖圭コ!O66</f>
        <v>0</v>
      </c>
      <c r="P209" s="893">
        <f>[3]尖圭コ!P66</f>
        <v>0</v>
      </c>
      <c r="Q209" s="893">
        <f>[3]尖圭コ!Q66</f>
        <v>0</v>
      </c>
      <c r="R209" s="893">
        <f>[3]尖圭コ!R66</f>
        <v>0</v>
      </c>
      <c r="S209" s="893">
        <f>[3]尖圭コ!S66</f>
        <v>0</v>
      </c>
      <c r="V209" s="710"/>
      <c r="W209">
        <v>0</v>
      </c>
      <c r="X209" s="712">
        <f t="shared" si="53"/>
        <v>0</v>
      </c>
    </row>
    <row r="210" spans="2:24" ht="14.4" x14ac:dyDescent="0.2">
      <c r="B210" s="554" t="s">
        <v>92</v>
      </c>
      <c r="C210" s="893">
        <f>[3]尖圭コ!C67</f>
        <v>0</v>
      </c>
      <c r="D210" s="893">
        <f>[3]尖圭コ!D67</f>
        <v>0</v>
      </c>
      <c r="E210" s="893">
        <f>[3]尖圭コ!E67</f>
        <v>0</v>
      </c>
      <c r="F210" s="893">
        <f>[3]尖圭コ!F67</f>
        <v>0</v>
      </c>
      <c r="G210" s="893">
        <f>[3]尖圭コ!G67</f>
        <v>0</v>
      </c>
      <c r="H210" s="893">
        <f>[3]尖圭コ!H67</f>
        <v>0</v>
      </c>
      <c r="I210" s="893">
        <f>[3]尖圭コ!I67</f>
        <v>0</v>
      </c>
      <c r="J210" s="893">
        <f>[3]尖圭コ!J67</f>
        <v>0</v>
      </c>
      <c r="K210" s="893">
        <f>[3]尖圭コ!K67</f>
        <v>0</v>
      </c>
      <c r="L210" s="893">
        <f>[3]尖圭コ!L67</f>
        <v>0</v>
      </c>
      <c r="M210" s="893">
        <f>[3]尖圭コ!M67</f>
        <v>0</v>
      </c>
      <c r="N210" s="893">
        <f>[3]尖圭コ!N67</f>
        <v>0</v>
      </c>
      <c r="O210" s="893">
        <f>[3]尖圭コ!O67</f>
        <v>0</v>
      </c>
      <c r="P210" s="893">
        <f>[3]尖圭コ!P67</f>
        <v>0</v>
      </c>
      <c r="Q210" s="893">
        <f>[3]尖圭コ!Q67</f>
        <v>0</v>
      </c>
      <c r="R210" s="893">
        <f>[3]尖圭コ!R67</f>
        <v>0</v>
      </c>
      <c r="S210" s="893">
        <f>[3]尖圭コ!S67</f>
        <v>0</v>
      </c>
      <c r="V210" s="710"/>
      <c r="W210">
        <v>0</v>
      </c>
      <c r="X210" s="712">
        <f t="shared" si="53"/>
        <v>0</v>
      </c>
    </row>
    <row r="211" spans="2:24" ht="15" thickBot="1" x14ac:dyDescent="0.25">
      <c r="B211" s="556" t="s">
        <v>93</v>
      </c>
      <c r="C211" s="893">
        <f>[3]尖圭コ!C68</f>
        <v>0</v>
      </c>
      <c r="D211" s="893">
        <f>[3]尖圭コ!D68</f>
        <v>0</v>
      </c>
      <c r="E211" s="893">
        <f>[3]尖圭コ!E68</f>
        <v>0</v>
      </c>
      <c r="F211" s="893">
        <f>[3]尖圭コ!F68</f>
        <v>0</v>
      </c>
      <c r="G211" s="893">
        <f>[3]尖圭コ!G68</f>
        <v>0</v>
      </c>
      <c r="H211" s="893">
        <f>[3]尖圭コ!H68</f>
        <v>0</v>
      </c>
      <c r="I211" s="893">
        <f>[3]尖圭コ!I68</f>
        <v>0</v>
      </c>
      <c r="J211" s="893">
        <f>[3]尖圭コ!J68</f>
        <v>0</v>
      </c>
      <c r="K211" s="893">
        <f>[3]尖圭コ!K68</f>
        <v>0</v>
      </c>
      <c r="L211" s="893">
        <f>[3]尖圭コ!L68</f>
        <v>0</v>
      </c>
      <c r="M211" s="893">
        <f>[3]尖圭コ!M68</f>
        <v>0</v>
      </c>
      <c r="N211" s="893">
        <f>[3]尖圭コ!N68</f>
        <v>0</v>
      </c>
      <c r="O211" s="893">
        <f>[3]尖圭コ!O68</f>
        <v>0</v>
      </c>
      <c r="P211" s="893">
        <f>[3]尖圭コ!P68</f>
        <v>0</v>
      </c>
      <c r="Q211" s="893">
        <f>[3]尖圭コ!Q68</f>
        <v>0</v>
      </c>
      <c r="R211" s="893">
        <f>[3]尖圭コ!R68</f>
        <v>0</v>
      </c>
      <c r="S211" s="893">
        <f>[3]尖圭コ!S68</f>
        <v>0</v>
      </c>
      <c r="V211" s="711"/>
      <c r="W211">
        <v>0</v>
      </c>
      <c r="X211" s="712">
        <f t="shared" si="53"/>
        <v>0</v>
      </c>
    </row>
    <row r="212" spans="2:24" ht="15" thickBot="1" x14ac:dyDescent="0.25">
      <c r="B212" s="164" t="s">
        <v>39</v>
      </c>
      <c r="C212" s="775">
        <f>SUM(C200:C211)</f>
        <v>1.1400000000000001</v>
      </c>
      <c r="D212" s="893">
        <f>[3]尖圭コ!D69</f>
        <v>0</v>
      </c>
      <c r="E212" s="893">
        <f>[3]尖圭コ!E69</f>
        <v>0</v>
      </c>
      <c r="F212" s="893">
        <f>[3]尖圭コ!F69</f>
        <v>0</v>
      </c>
      <c r="G212" s="893">
        <f>[3]尖圭コ!G69</f>
        <v>0</v>
      </c>
      <c r="H212" s="893">
        <f>[3]尖圭コ!H69</f>
        <v>0.10999999999999999</v>
      </c>
      <c r="I212" s="893">
        <f>[3]尖圭コ!I69</f>
        <v>0.35</v>
      </c>
      <c r="J212" s="893">
        <f>[3]尖圭コ!J69</f>
        <v>0.22</v>
      </c>
      <c r="K212" s="893">
        <f>[3]尖圭コ!K69</f>
        <v>0.16</v>
      </c>
      <c r="L212" s="893">
        <f>[3]尖圭コ!L69</f>
        <v>0.09</v>
      </c>
      <c r="M212" s="893">
        <f>[3]尖圭コ!M69</f>
        <v>0.08</v>
      </c>
      <c r="N212" s="893">
        <f>[3]尖圭コ!N69</f>
        <v>0.08</v>
      </c>
      <c r="O212" s="893">
        <f>[3]尖圭コ!O69</f>
        <v>0.05</v>
      </c>
      <c r="P212" s="893">
        <f>[3]尖圭コ!P69</f>
        <v>0.01</v>
      </c>
      <c r="Q212" s="893">
        <f>[3]尖圭コ!Q69</f>
        <v>0.01</v>
      </c>
      <c r="R212" s="893">
        <f>[3]尖圭コ!R69</f>
        <v>0</v>
      </c>
      <c r="S212" s="893">
        <f>[3]尖圭コ!S69</f>
        <v>0</v>
      </c>
    </row>
    <row r="213" spans="2:24" ht="13.8" thickBot="1" x14ac:dyDescent="0.25">
      <c r="B213" s="557" t="s">
        <v>66</v>
      </c>
      <c r="C213" s="560">
        <f>C212/C212</f>
        <v>1</v>
      </c>
      <c r="D213" s="558">
        <f>D212/C212</f>
        <v>0</v>
      </c>
      <c r="E213" s="558">
        <f>E212/C212</f>
        <v>0</v>
      </c>
      <c r="F213" s="558">
        <f>F212/C212</f>
        <v>0</v>
      </c>
      <c r="G213" s="558">
        <f>G212/C212</f>
        <v>0</v>
      </c>
      <c r="H213" s="558">
        <f>H212/C212</f>
        <v>9.6491228070175419E-2</v>
      </c>
      <c r="I213" s="558">
        <f>I212/C212</f>
        <v>0.30701754385964908</v>
      </c>
      <c r="J213" s="558">
        <f>J212/C212</f>
        <v>0.19298245614035087</v>
      </c>
      <c r="K213" s="558">
        <f>K212/C212</f>
        <v>0.14035087719298245</v>
      </c>
      <c r="L213" s="558">
        <f>L212/C212</f>
        <v>7.8947368421052613E-2</v>
      </c>
      <c r="M213" s="558">
        <f>M212/C212</f>
        <v>7.0175438596491224E-2</v>
      </c>
      <c r="N213" s="558">
        <f>N212/C212</f>
        <v>7.0175438596491224E-2</v>
      </c>
      <c r="O213" s="558">
        <f>O212/C212</f>
        <v>4.3859649122807015E-2</v>
      </c>
      <c r="P213" s="558">
        <f>P212/C212</f>
        <v>8.771929824561403E-3</v>
      </c>
      <c r="Q213" s="558">
        <f>Q212/C212</f>
        <v>8.771929824561403E-3</v>
      </c>
      <c r="R213" s="558">
        <f>R212/C212</f>
        <v>0</v>
      </c>
      <c r="S213" s="559">
        <f>S212/C212</f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1:AL213"/>
  <sheetViews>
    <sheetView topLeftCell="A183" zoomScale="80" zoomScaleNormal="80" workbookViewId="0">
      <selection activeCell="C187" sqref="C187"/>
    </sheetView>
  </sheetViews>
  <sheetFormatPr defaultRowHeight="13.2" x14ac:dyDescent="0.2"/>
  <cols>
    <col min="1" max="1" width="2.44140625" customWidth="1"/>
    <col min="2" max="2" width="9.6640625" customWidth="1"/>
    <col min="3" max="3" width="8.44140625" customWidth="1"/>
    <col min="4" max="4" width="6.44140625" customWidth="1"/>
    <col min="5" max="20" width="5.6640625" customWidth="1"/>
    <col min="21" max="21" width="2.44140625" customWidth="1"/>
    <col min="22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8" thickBot="1" x14ac:dyDescent="0.25">
      <c r="B3" s="93" t="str">
        <f>性ｸﾗ!B3</f>
        <v>令和8年　</v>
      </c>
      <c r="C3" s="93" t="s">
        <v>182</v>
      </c>
      <c r="D3" s="93"/>
      <c r="E3" s="93"/>
      <c r="F3" s="93"/>
      <c r="G3" s="93"/>
      <c r="H3" s="93"/>
      <c r="I3" s="93"/>
    </row>
    <row r="4" spans="2:38" ht="63.75" customHeight="1" thickBot="1" x14ac:dyDescent="0.25">
      <c r="B4" s="511" t="s">
        <v>163</v>
      </c>
      <c r="C4" s="512" t="s">
        <v>65</v>
      </c>
      <c r="D4" s="513" t="s">
        <v>261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4" x14ac:dyDescent="0.2">
      <c r="B5" s="516" t="s">
        <v>82</v>
      </c>
      <c r="C5" s="517">
        <f t="shared" ref="C5:C16" si="0">SUM(D5:S5)</f>
        <v>4</v>
      </c>
      <c r="D5" s="518">
        <f>SUM(D40,D75)</f>
        <v>0</v>
      </c>
      <c r="E5" s="518">
        <f t="shared" ref="E5:S5" si="1">SUM(E40,E75)</f>
        <v>0</v>
      </c>
      <c r="F5" s="518">
        <f t="shared" si="1"/>
        <v>0</v>
      </c>
      <c r="G5" s="518">
        <f t="shared" si="1"/>
        <v>0</v>
      </c>
      <c r="H5" s="518">
        <f t="shared" si="1"/>
        <v>0</v>
      </c>
      <c r="I5" s="518">
        <f t="shared" si="1"/>
        <v>1</v>
      </c>
      <c r="J5" s="518">
        <f t="shared" si="1"/>
        <v>3</v>
      </c>
      <c r="K5" s="518">
        <f t="shared" si="1"/>
        <v>0</v>
      </c>
      <c r="L5" s="518">
        <f t="shared" si="1"/>
        <v>0</v>
      </c>
      <c r="M5" s="518">
        <f t="shared" si="1"/>
        <v>0</v>
      </c>
      <c r="N5" s="518">
        <f t="shared" si="1"/>
        <v>0</v>
      </c>
      <c r="O5" s="518">
        <f t="shared" si="1"/>
        <v>0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'保健所別（令和8年）'!$D$44</f>
        <v>4</v>
      </c>
      <c r="W5">
        <f>C5-V5</f>
        <v>0</v>
      </c>
      <c r="Z5" s="516" t="s">
        <v>82</v>
      </c>
      <c r="AA5" s="517">
        <f t="shared" ref="AA5:AA16" si="2">SUM(AB5:AL5)</f>
        <v>4</v>
      </c>
      <c r="AB5" s="518">
        <f>SUM(D5:F5)</f>
        <v>0</v>
      </c>
      <c r="AC5" s="518">
        <f t="shared" ref="AC5:AH16" si="3">G5</f>
        <v>0</v>
      </c>
      <c r="AD5" s="518">
        <f t="shared" si="3"/>
        <v>0</v>
      </c>
      <c r="AE5" s="518">
        <f t="shared" si="3"/>
        <v>1</v>
      </c>
      <c r="AF5" s="518">
        <f t="shared" si="3"/>
        <v>3</v>
      </c>
      <c r="AG5" s="518">
        <f t="shared" si="3"/>
        <v>0</v>
      </c>
      <c r="AH5" s="518">
        <f t="shared" si="3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4" x14ac:dyDescent="0.2">
      <c r="B6" s="520" t="s">
        <v>83</v>
      </c>
      <c r="C6" s="521">
        <f t="shared" si="0"/>
        <v>3</v>
      </c>
      <c r="D6" s="451">
        <f t="shared" ref="D6:S6" si="4">SUM(D41,D76)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0</v>
      </c>
      <c r="I6" s="451">
        <f t="shared" si="4"/>
        <v>1</v>
      </c>
      <c r="J6" s="522">
        <f t="shared" si="4"/>
        <v>0</v>
      </c>
      <c r="K6" s="522">
        <f t="shared" si="4"/>
        <v>0</v>
      </c>
      <c r="L6" s="451">
        <f t="shared" si="4"/>
        <v>2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0</v>
      </c>
      <c r="R6" s="451">
        <f t="shared" si="4"/>
        <v>0</v>
      </c>
      <c r="S6" s="95">
        <f t="shared" si="4"/>
        <v>0</v>
      </c>
      <c r="V6">
        <f>'保健所別（令和8年）'!$E$44</f>
        <v>3</v>
      </c>
      <c r="W6">
        <f t="shared" ref="W6:W17" si="5">C6-V6</f>
        <v>0</v>
      </c>
      <c r="Z6" s="520" t="s">
        <v>83</v>
      </c>
      <c r="AA6" s="521">
        <f t="shared" si="2"/>
        <v>3</v>
      </c>
      <c r="AB6" s="451">
        <f t="shared" ref="AB6:AB16" si="6">SUM(D6:F6)</f>
        <v>0</v>
      </c>
      <c r="AC6" s="451">
        <f t="shared" si="3"/>
        <v>0</v>
      </c>
      <c r="AD6" s="451">
        <f t="shared" si="3"/>
        <v>0</v>
      </c>
      <c r="AE6" s="451">
        <f t="shared" si="3"/>
        <v>1</v>
      </c>
      <c r="AF6" s="451">
        <f t="shared" si="3"/>
        <v>0</v>
      </c>
      <c r="AG6" s="522">
        <f t="shared" si="3"/>
        <v>0</v>
      </c>
      <c r="AH6" s="522">
        <f t="shared" si="3"/>
        <v>2</v>
      </c>
      <c r="AI6" s="451">
        <f t="shared" ref="AI6:AI16" si="7">SUM(M6:N6)</f>
        <v>0</v>
      </c>
      <c r="AJ6" s="451">
        <f t="shared" ref="AJ6:AJ16" si="8">SUM(O6:P6)</f>
        <v>0</v>
      </c>
      <c r="AK6" s="451">
        <f t="shared" ref="AK6:AK16" si="9">SUM(Q6:R6)</f>
        <v>0</v>
      </c>
      <c r="AL6" s="643">
        <f t="shared" ref="AL6:AL16" si="10">S6</f>
        <v>0</v>
      </c>
    </row>
    <row r="7" spans="2:38" ht="14.4" x14ac:dyDescent="0.2">
      <c r="B7" s="523" t="s">
        <v>84</v>
      </c>
      <c r="C7" s="524">
        <f t="shared" si="0"/>
        <v>3</v>
      </c>
      <c r="D7" s="525">
        <f t="shared" ref="D7:S7" si="11">SUM(D42,D77)</f>
        <v>0</v>
      </c>
      <c r="E7" s="525">
        <f t="shared" si="11"/>
        <v>0</v>
      </c>
      <c r="F7" s="525">
        <f t="shared" si="11"/>
        <v>0</v>
      </c>
      <c r="G7" s="525">
        <f t="shared" si="11"/>
        <v>0</v>
      </c>
      <c r="H7" s="525">
        <f t="shared" si="11"/>
        <v>0</v>
      </c>
      <c r="I7" s="525">
        <f t="shared" si="11"/>
        <v>1</v>
      </c>
      <c r="J7" s="525">
        <f t="shared" si="11"/>
        <v>1</v>
      </c>
      <c r="K7" s="525">
        <f t="shared" si="11"/>
        <v>1</v>
      </c>
      <c r="L7" s="525">
        <f t="shared" si="11"/>
        <v>0</v>
      </c>
      <c r="M7" s="525">
        <f t="shared" si="11"/>
        <v>0</v>
      </c>
      <c r="N7" s="525">
        <f t="shared" si="11"/>
        <v>0</v>
      </c>
      <c r="O7" s="525">
        <f t="shared" si="11"/>
        <v>0</v>
      </c>
      <c r="P7" s="525">
        <f t="shared" si="11"/>
        <v>0</v>
      </c>
      <c r="Q7" s="525">
        <f t="shared" si="11"/>
        <v>0</v>
      </c>
      <c r="R7" s="525">
        <f t="shared" si="11"/>
        <v>0</v>
      </c>
      <c r="S7" s="526">
        <f t="shared" si="11"/>
        <v>0</v>
      </c>
      <c r="V7">
        <f>'保健所別（令和8年）'!$F$44</f>
        <v>3</v>
      </c>
      <c r="W7">
        <f t="shared" si="5"/>
        <v>0</v>
      </c>
      <c r="Z7" s="523" t="s">
        <v>84</v>
      </c>
      <c r="AA7" s="524">
        <f t="shared" si="2"/>
        <v>3</v>
      </c>
      <c r="AB7" s="525">
        <f t="shared" si="6"/>
        <v>0</v>
      </c>
      <c r="AC7" s="525">
        <f t="shared" si="3"/>
        <v>0</v>
      </c>
      <c r="AD7" s="525">
        <f t="shared" si="3"/>
        <v>0</v>
      </c>
      <c r="AE7" s="525">
        <f t="shared" si="3"/>
        <v>1</v>
      </c>
      <c r="AF7" s="525">
        <f t="shared" si="3"/>
        <v>1</v>
      </c>
      <c r="AG7" s="525">
        <f t="shared" si="3"/>
        <v>1</v>
      </c>
      <c r="AH7" s="525">
        <f t="shared" si="3"/>
        <v>0</v>
      </c>
      <c r="AI7" s="525">
        <f t="shared" si="7"/>
        <v>0</v>
      </c>
      <c r="AJ7" s="525">
        <f t="shared" si="8"/>
        <v>0</v>
      </c>
      <c r="AK7" s="525">
        <f t="shared" si="9"/>
        <v>0</v>
      </c>
      <c r="AL7" s="644">
        <f t="shared" si="10"/>
        <v>0</v>
      </c>
    </row>
    <row r="8" spans="2:38" ht="14.4" x14ac:dyDescent="0.2">
      <c r="B8" s="527" t="s">
        <v>85</v>
      </c>
      <c r="C8" s="528">
        <f t="shared" si="0"/>
        <v>6</v>
      </c>
      <c r="D8" s="103">
        <f t="shared" ref="D8:S8" si="12">SUM(D43,D78)</f>
        <v>0</v>
      </c>
      <c r="E8" s="103">
        <f t="shared" si="12"/>
        <v>0</v>
      </c>
      <c r="F8" s="103">
        <f t="shared" si="12"/>
        <v>0</v>
      </c>
      <c r="G8" s="103">
        <f t="shared" si="12"/>
        <v>0</v>
      </c>
      <c r="H8" s="103">
        <f t="shared" si="12"/>
        <v>1</v>
      </c>
      <c r="I8" s="103">
        <f t="shared" si="12"/>
        <v>1</v>
      </c>
      <c r="J8" s="103">
        <f t="shared" si="12"/>
        <v>1</v>
      </c>
      <c r="K8" s="103">
        <f t="shared" si="12"/>
        <v>0</v>
      </c>
      <c r="L8" s="103">
        <f t="shared" si="12"/>
        <v>2</v>
      </c>
      <c r="M8" s="103">
        <f t="shared" si="12"/>
        <v>1</v>
      </c>
      <c r="N8" s="103">
        <f t="shared" si="12"/>
        <v>0</v>
      </c>
      <c r="O8" s="103">
        <f t="shared" si="12"/>
        <v>0</v>
      </c>
      <c r="P8" s="103">
        <f t="shared" si="12"/>
        <v>0</v>
      </c>
      <c r="Q8" s="103">
        <f t="shared" si="12"/>
        <v>0</v>
      </c>
      <c r="R8" s="103">
        <f t="shared" si="12"/>
        <v>0</v>
      </c>
      <c r="S8" s="96">
        <f t="shared" si="12"/>
        <v>0</v>
      </c>
      <c r="V8">
        <f>'保健所別（令和8年）'!$G$44</f>
        <v>6</v>
      </c>
      <c r="W8">
        <f t="shared" si="5"/>
        <v>0</v>
      </c>
      <c r="Z8" s="527" t="s">
        <v>85</v>
      </c>
      <c r="AA8" s="528">
        <f t="shared" si="2"/>
        <v>6</v>
      </c>
      <c r="AB8" s="103">
        <f t="shared" si="6"/>
        <v>0</v>
      </c>
      <c r="AC8" s="103">
        <f t="shared" si="3"/>
        <v>0</v>
      </c>
      <c r="AD8" s="103">
        <f t="shared" si="3"/>
        <v>1</v>
      </c>
      <c r="AE8" s="103">
        <f t="shared" si="3"/>
        <v>1</v>
      </c>
      <c r="AF8" s="103">
        <f t="shared" si="3"/>
        <v>1</v>
      </c>
      <c r="AG8" s="103">
        <f t="shared" si="3"/>
        <v>0</v>
      </c>
      <c r="AH8" s="103">
        <f t="shared" si="3"/>
        <v>2</v>
      </c>
      <c r="AI8" s="103">
        <f t="shared" si="7"/>
        <v>1</v>
      </c>
      <c r="AJ8" s="103">
        <f t="shared" si="8"/>
        <v>0</v>
      </c>
      <c r="AK8" s="103">
        <f t="shared" si="9"/>
        <v>0</v>
      </c>
      <c r="AL8" s="645">
        <f t="shared" si="10"/>
        <v>0</v>
      </c>
    </row>
    <row r="9" spans="2:38" ht="14.4" x14ac:dyDescent="0.2">
      <c r="B9" s="520" t="s">
        <v>86</v>
      </c>
      <c r="C9" s="529">
        <f t="shared" si="0"/>
        <v>4</v>
      </c>
      <c r="D9" s="451">
        <f t="shared" ref="D9:S9" si="13">SUM(D44,D79)</f>
        <v>0</v>
      </c>
      <c r="E9" s="451">
        <f t="shared" si="13"/>
        <v>0</v>
      </c>
      <c r="F9" s="451">
        <f t="shared" si="13"/>
        <v>0</v>
      </c>
      <c r="G9" s="451">
        <f t="shared" si="13"/>
        <v>0</v>
      </c>
      <c r="H9" s="451">
        <f t="shared" si="13"/>
        <v>1</v>
      </c>
      <c r="I9" s="451">
        <f t="shared" si="13"/>
        <v>2</v>
      </c>
      <c r="J9" s="522">
        <f t="shared" si="13"/>
        <v>0</v>
      </c>
      <c r="K9" s="522">
        <f t="shared" si="13"/>
        <v>1</v>
      </c>
      <c r="L9" s="451">
        <f t="shared" si="13"/>
        <v>0</v>
      </c>
      <c r="M9" s="451">
        <f t="shared" si="13"/>
        <v>0</v>
      </c>
      <c r="N9" s="451">
        <f t="shared" si="13"/>
        <v>0</v>
      </c>
      <c r="O9" s="451">
        <f t="shared" si="13"/>
        <v>0</v>
      </c>
      <c r="P9" s="451">
        <f t="shared" si="13"/>
        <v>0</v>
      </c>
      <c r="Q9" s="451">
        <f t="shared" si="13"/>
        <v>0</v>
      </c>
      <c r="R9" s="451">
        <f t="shared" si="13"/>
        <v>0</v>
      </c>
      <c r="S9" s="95">
        <f t="shared" si="13"/>
        <v>0</v>
      </c>
      <c r="V9">
        <f>'保健所別（令和8年）'!$H$44</f>
        <v>4</v>
      </c>
      <c r="W9">
        <f t="shared" si="5"/>
        <v>0</v>
      </c>
      <c r="Z9" s="520" t="s">
        <v>86</v>
      </c>
      <c r="AA9" s="529">
        <f t="shared" si="2"/>
        <v>4</v>
      </c>
      <c r="AB9" s="451">
        <f t="shared" si="6"/>
        <v>0</v>
      </c>
      <c r="AC9" s="451">
        <f t="shared" si="3"/>
        <v>0</v>
      </c>
      <c r="AD9" s="451">
        <f t="shared" si="3"/>
        <v>1</v>
      </c>
      <c r="AE9" s="451">
        <f t="shared" si="3"/>
        <v>2</v>
      </c>
      <c r="AF9" s="451">
        <f t="shared" si="3"/>
        <v>0</v>
      </c>
      <c r="AG9" s="522">
        <f t="shared" si="3"/>
        <v>1</v>
      </c>
      <c r="AH9" s="522">
        <f t="shared" si="3"/>
        <v>0</v>
      </c>
      <c r="AI9" s="451">
        <f t="shared" si="7"/>
        <v>0</v>
      </c>
      <c r="AJ9" s="451">
        <f t="shared" si="8"/>
        <v>0</v>
      </c>
      <c r="AK9" s="451">
        <f t="shared" si="9"/>
        <v>0</v>
      </c>
      <c r="AL9" s="643">
        <f t="shared" si="10"/>
        <v>0</v>
      </c>
    </row>
    <row r="10" spans="2:38" ht="14.4" x14ac:dyDescent="0.2">
      <c r="B10" s="527" t="s">
        <v>87</v>
      </c>
      <c r="C10" s="530">
        <f t="shared" si="0"/>
        <v>3</v>
      </c>
      <c r="D10" s="531">
        <f t="shared" ref="D10:S10" si="14">SUM(D45,D80)</f>
        <v>0</v>
      </c>
      <c r="E10" s="531">
        <f t="shared" si="14"/>
        <v>0</v>
      </c>
      <c r="F10" s="531">
        <f t="shared" si="14"/>
        <v>0</v>
      </c>
      <c r="G10" s="531">
        <f t="shared" si="14"/>
        <v>0</v>
      </c>
      <c r="H10" s="531">
        <f t="shared" si="14"/>
        <v>0</v>
      </c>
      <c r="I10" s="531">
        <f t="shared" si="14"/>
        <v>1</v>
      </c>
      <c r="J10" s="531">
        <f t="shared" si="14"/>
        <v>0</v>
      </c>
      <c r="K10" s="531">
        <f t="shared" si="14"/>
        <v>1</v>
      </c>
      <c r="L10" s="531">
        <f t="shared" si="14"/>
        <v>1</v>
      </c>
      <c r="M10" s="531">
        <f t="shared" si="14"/>
        <v>0</v>
      </c>
      <c r="N10" s="531">
        <f t="shared" si="14"/>
        <v>0</v>
      </c>
      <c r="O10" s="103">
        <f t="shared" si="14"/>
        <v>0</v>
      </c>
      <c r="P10" s="531">
        <f t="shared" si="14"/>
        <v>0</v>
      </c>
      <c r="Q10" s="531">
        <f t="shared" si="14"/>
        <v>0</v>
      </c>
      <c r="R10" s="531">
        <f t="shared" si="14"/>
        <v>0</v>
      </c>
      <c r="S10" s="532">
        <f t="shared" si="14"/>
        <v>0</v>
      </c>
      <c r="V10">
        <f>'保健所別（令和8年）'!$I$44</f>
        <v>3</v>
      </c>
      <c r="W10">
        <f t="shared" si="5"/>
        <v>0</v>
      </c>
      <c r="Z10" s="527" t="s">
        <v>87</v>
      </c>
      <c r="AA10" s="530">
        <f t="shared" si="2"/>
        <v>3</v>
      </c>
      <c r="AB10" s="531">
        <f t="shared" si="6"/>
        <v>0</v>
      </c>
      <c r="AC10" s="531">
        <f t="shared" si="3"/>
        <v>0</v>
      </c>
      <c r="AD10" s="531">
        <f t="shared" si="3"/>
        <v>0</v>
      </c>
      <c r="AE10" s="531">
        <f t="shared" si="3"/>
        <v>1</v>
      </c>
      <c r="AF10" s="531">
        <f t="shared" si="3"/>
        <v>0</v>
      </c>
      <c r="AG10" s="531">
        <f t="shared" si="3"/>
        <v>1</v>
      </c>
      <c r="AH10" s="531">
        <f t="shared" si="3"/>
        <v>1</v>
      </c>
      <c r="AI10" s="531">
        <f t="shared" si="7"/>
        <v>0</v>
      </c>
      <c r="AJ10" s="531">
        <f t="shared" si="8"/>
        <v>0</v>
      </c>
      <c r="AK10" s="531">
        <f t="shared" si="9"/>
        <v>0</v>
      </c>
      <c r="AL10" s="645">
        <f t="shared" si="10"/>
        <v>0</v>
      </c>
    </row>
    <row r="11" spans="2:38" ht="14.4" x14ac:dyDescent="0.2">
      <c r="B11" s="520" t="s">
        <v>88</v>
      </c>
      <c r="C11" s="521">
        <f t="shared" si="0"/>
        <v>5</v>
      </c>
      <c r="D11" s="451">
        <f t="shared" ref="D11:S11" si="15">SUM(D46,D81)</f>
        <v>0</v>
      </c>
      <c r="E11" s="451">
        <f t="shared" si="15"/>
        <v>0</v>
      </c>
      <c r="F11" s="451">
        <f t="shared" si="15"/>
        <v>0</v>
      </c>
      <c r="G11" s="451">
        <f t="shared" si="15"/>
        <v>0</v>
      </c>
      <c r="H11" s="451">
        <f t="shared" si="15"/>
        <v>0</v>
      </c>
      <c r="I11" s="451">
        <f t="shared" si="15"/>
        <v>1</v>
      </c>
      <c r="J11" s="451">
        <f t="shared" si="15"/>
        <v>1</v>
      </c>
      <c r="K11" s="451">
        <f t="shared" si="15"/>
        <v>1</v>
      </c>
      <c r="L11" s="451">
        <f t="shared" si="15"/>
        <v>1</v>
      </c>
      <c r="M11" s="451">
        <f t="shared" si="15"/>
        <v>1</v>
      </c>
      <c r="N11" s="451">
        <f t="shared" si="15"/>
        <v>0</v>
      </c>
      <c r="O11" s="451">
        <f t="shared" si="15"/>
        <v>0</v>
      </c>
      <c r="P11" s="451">
        <f t="shared" si="15"/>
        <v>0</v>
      </c>
      <c r="Q11" s="451">
        <f t="shared" si="15"/>
        <v>0</v>
      </c>
      <c r="R11" s="451">
        <f t="shared" si="15"/>
        <v>0</v>
      </c>
      <c r="S11" s="95">
        <f t="shared" si="15"/>
        <v>0</v>
      </c>
      <c r="V11">
        <f>'保健所別（令和8年）'!$J$44</f>
        <v>5</v>
      </c>
      <c r="W11">
        <f t="shared" si="5"/>
        <v>0</v>
      </c>
      <c r="Z11" s="520" t="s">
        <v>88</v>
      </c>
      <c r="AA11" s="521">
        <f t="shared" si="2"/>
        <v>5</v>
      </c>
      <c r="AB11" s="451">
        <f t="shared" si="6"/>
        <v>0</v>
      </c>
      <c r="AC11" s="451">
        <f t="shared" si="3"/>
        <v>0</v>
      </c>
      <c r="AD11" s="451">
        <f t="shared" si="3"/>
        <v>0</v>
      </c>
      <c r="AE11" s="451">
        <f t="shared" si="3"/>
        <v>1</v>
      </c>
      <c r="AF11" s="451">
        <f t="shared" si="3"/>
        <v>1</v>
      </c>
      <c r="AG11" s="451">
        <f t="shared" si="3"/>
        <v>1</v>
      </c>
      <c r="AH11" s="451">
        <f t="shared" si="3"/>
        <v>1</v>
      </c>
      <c r="AI11" s="451">
        <f t="shared" si="7"/>
        <v>1</v>
      </c>
      <c r="AJ11" s="451">
        <f t="shared" si="8"/>
        <v>0</v>
      </c>
      <c r="AK11" s="451">
        <f t="shared" si="9"/>
        <v>0</v>
      </c>
      <c r="AL11" s="643">
        <f t="shared" si="10"/>
        <v>0</v>
      </c>
    </row>
    <row r="12" spans="2:38" ht="14.4" x14ac:dyDescent="0.2">
      <c r="B12" s="527" t="s">
        <v>89</v>
      </c>
      <c r="C12" s="528">
        <f t="shared" si="0"/>
        <v>6</v>
      </c>
      <c r="D12" s="103">
        <f t="shared" ref="D12:S12" si="16">SUM(D47,D82)</f>
        <v>0</v>
      </c>
      <c r="E12" s="103">
        <f t="shared" si="16"/>
        <v>0</v>
      </c>
      <c r="F12" s="103">
        <f t="shared" si="16"/>
        <v>0</v>
      </c>
      <c r="G12" s="103">
        <f t="shared" si="16"/>
        <v>0</v>
      </c>
      <c r="H12" s="103">
        <f t="shared" si="16"/>
        <v>1</v>
      </c>
      <c r="I12" s="103">
        <f t="shared" si="16"/>
        <v>1</v>
      </c>
      <c r="J12" s="103">
        <f t="shared" si="16"/>
        <v>2</v>
      </c>
      <c r="K12" s="103">
        <f t="shared" si="16"/>
        <v>1</v>
      </c>
      <c r="L12" s="103">
        <f t="shared" si="16"/>
        <v>0</v>
      </c>
      <c r="M12" s="103">
        <f t="shared" si="16"/>
        <v>1</v>
      </c>
      <c r="N12" s="103">
        <f t="shared" si="16"/>
        <v>0</v>
      </c>
      <c r="O12" s="103">
        <f t="shared" si="16"/>
        <v>0</v>
      </c>
      <c r="P12" s="103">
        <f t="shared" si="16"/>
        <v>0</v>
      </c>
      <c r="Q12" s="103">
        <f t="shared" si="16"/>
        <v>0</v>
      </c>
      <c r="R12" s="103">
        <f t="shared" si="16"/>
        <v>0</v>
      </c>
      <c r="S12" s="96">
        <f t="shared" si="16"/>
        <v>0</v>
      </c>
      <c r="V12">
        <f>'保健所別（令和8年）'!$K$44</f>
        <v>6</v>
      </c>
      <c r="W12">
        <f t="shared" si="5"/>
        <v>0</v>
      </c>
      <c r="Z12" s="527" t="s">
        <v>89</v>
      </c>
      <c r="AA12" s="528">
        <f t="shared" si="2"/>
        <v>6</v>
      </c>
      <c r="AB12" s="103">
        <f t="shared" si="6"/>
        <v>0</v>
      </c>
      <c r="AC12" s="103">
        <f t="shared" si="3"/>
        <v>0</v>
      </c>
      <c r="AD12" s="103">
        <f t="shared" si="3"/>
        <v>1</v>
      </c>
      <c r="AE12" s="103">
        <f t="shared" si="3"/>
        <v>1</v>
      </c>
      <c r="AF12" s="103">
        <f t="shared" si="3"/>
        <v>2</v>
      </c>
      <c r="AG12" s="103">
        <f t="shared" si="3"/>
        <v>1</v>
      </c>
      <c r="AH12" s="103">
        <f t="shared" si="3"/>
        <v>0</v>
      </c>
      <c r="AI12" s="103">
        <f t="shared" si="7"/>
        <v>1</v>
      </c>
      <c r="AJ12" s="103">
        <f t="shared" si="8"/>
        <v>0</v>
      </c>
      <c r="AK12" s="103">
        <f t="shared" si="9"/>
        <v>0</v>
      </c>
      <c r="AL12" s="645">
        <f t="shared" si="10"/>
        <v>0</v>
      </c>
    </row>
    <row r="13" spans="2:38" ht="14.4" x14ac:dyDescent="0.2">
      <c r="B13" s="520" t="s">
        <v>90</v>
      </c>
      <c r="C13" s="521">
        <f t="shared" si="0"/>
        <v>0</v>
      </c>
      <c r="D13" s="451">
        <f t="shared" ref="D13:S13" si="17">SUM(D48,D83)</f>
        <v>0</v>
      </c>
      <c r="E13" s="451">
        <f t="shared" si="17"/>
        <v>0</v>
      </c>
      <c r="F13" s="451">
        <f t="shared" si="17"/>
        <v>0</v>
      </c>
      <c r="G13" s="522">
        <f t="shared" si="17"/>
        <v>0</v>
      </c>
      <c r="H13" s="522">
        <f t="shared" si="17"/>
        <v>0</v>
      </c>
      <c r="I13" s="522">
        <f t="shared" si="17"/>
        <v>0</v>
      </c>
      <c r="J13" s="451">
        <f t="shared" si="17"/>
        <v>0</v>
      </c>
      <c r="K13" s="451">
        <f t="shared" si="17"/>
        <v>0</v>
      </c>
      <c r="L13" s="451">
        <f t="shared" si="17"/>
        <v>0</v>
      </c>
      <c r="M13" s="451">
        <f t="shared" si="17"/>
        <v>0</v>
      </c>
      <c r="N13" s="451">
        <f t="shared" si="17"/>
        <v>0</v>
      </c>
      <c r="O13" s="533">
        <f t="shared" si="17"/>
        <v>0</v>
      </c>
      <c r="P13" s="451">
        <f t="shared" si="17"/>
        <v>0</v>
      </c>
      <c r="Q13" s="451">
        <f t="shared" si="17"/>
        <v>0</v>
      </c>
      <c r="R13" s="451">
        <f t="shared" si="17"/>
        <v>0</v>
      </c>
      <c r="S13" s="95">
        <f t="shared" si="17"/>
        <v>0</v>
      </c>
      <c r="V13">
        <f>'保健所別（令和8年）'!$L$44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3"/>
        <v>0</v>
      </c>
      <c r="AD13" s="522">
        <f t="shared" si="3"/>
        <v>0</v>
      </c>
      <c r="AE13" s="522">
        <f t="shared" si="3"/>
        <v>0</v>
      </c>
      <c r="AF13" s="522">
        <f t="shared" si="3"/>
        <v>0</v>
      </c>
      <c r="AG13" s="451">
        <f t="shared" si="3"/>
        <v>0</v>
      </c>
      <c r="AH13" s="451">
        <f t="shared" si="3"/>
        <v>0</v>
      </c>
      <c r="AI13" s="451">
        <f t="shared" si="7"/>
        <v>0</v>
      </c>
      <c r="AJ13" s="451">
        <f t="shared" si="8"/>
        <v>0</v>
      </c>
      <c r="AK13" s="451">
        <f t="shared" si="9"/>
        <v>0</v>
      </c>
      <c r="AL13" s="646">
        <f t="shared" si="10"/>
        <v>0</v>
      </c>
    </row>
    <row r="14" spans="2:38" ht="14.4" x14ac:dyDescent="0.2">
      <c r="B14" s="527" t="s">
        <v>91</v>
      </c>
      <c r="C14" s="528">
        <f t="shared" si="0"/>
        <v>0</v>
      </c>
      <c r="D14" s="103">
        <f t="shared" ref="D14:S14" si="18">SUM(D49,D84)</f>
        <v>0</v>
      </c>
      <c r="E14" s="103">
        <f t="shared" si="18"/>
        <v>0</v>
      </c>
      <c r="F14" s="103">
        <f t="shared" si="18"/>
        <v>0</v>
      </c>
      <c r="G14" s="104">
        <f t="shared" si="18"/>
        <v>0</v>
      </c>
      <c r="H14" s="104">
        <f t="shared" si="18"/>
        <v>0</v>
      </c>
      <c r="I14" s="104">
        <f t="shared" si="18"/>
        <v>0</v>
      </c>
      <c r="J14" s="103">
        <f t="shared" si="18"/>
        <v>0</v>
      </c>
      <c r="K14" s="103">
        <f t="shared" si="18"/>
        <v>0</v>
      </c>
      <c r="L14" s="103">
        <f t="shared" si="18"/>
        <v>0</v>
      </c>
      <c r="M14" s="103">
        <f t="shared" si="18"/>
        <v>0</v>
      </c>
      <c r="N14" s="103">
        <f t="shared" si="18"/>
        <v>0</v>
      </c>
      <c r="O14" s="531">
        <f t="shared" si="18"/>
        <v>0</v>
      </c>
      <c r="P14" s="103">
        <f t="shared" si="18"/>
        <v>0</v>
      </c>
      <c r="Q14" s="103">
        <f t="shared" si="18"/>
        <v>0</v>
      </c>
      <c r="R14" s="103">
        <f t="shared" si="18"/>
        <v>0</v>
      </c>
      <c r="S14" s="96">
        <f t="shared" si="18"/>
        <v>0</v>
      </c>
      <c r="V14">
        <f>'保健所別（令和8年）'!$M$44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3">
        <f t="shared" si="3"/>
        <v>0</v>
      </c>
      <c r="AH14" s="103">
        <f t="shared" si="3"/>
        <v>0</v>
      </c>
      <c r="AI14" s="103">
        <f t="shared" si="7"/>
        <v>0</v>
      </c>
      <c r="AJ14" s="103">
        <f t="shared" si="8"/>
        <v>0</v>
      </c>
      <c r="AK14" s="103">
        <f t="shared" si="9"/>
        <v>0</v>
      </c>
      <c r="AL14" s="647">
        <f t="shared" si="10"/>
        <v>0</v>
      </c>
    </row>
    <row r="15" spans="2:38" ht="14.4" x14ac:dyDescent="0.2">
      <c r="B15" s="520" t="s">
        <v>92</v>
      </c>
      <c r="C15" s="521">
        <f t="shared" si="0"/>
        <v>0</v>
      </c>
      <c r="D15" s="451">
        <f t="shared" ref="D15:S15" si="19">SUM(D50,D85)</f>
        <v>0</v>
      </c>
      <c r="E15" s="451">
        <f t="shared" si="19"/>
        <v>0</v>
      </c>
      <c r="F15" s="451">
        <f t="shared" si="19"/>
        <v>0</v>
      </c>
      <c r="G15" s="451">
        <f t="shared" si="19"/>
        <v>0</v>
      </c>
      <c r="H15" s="451">
        <f t="shared" si="19"/>
        <v>0</v>
      </c>
      <c r="I15" s="451">
        <f t="shared" si="19"/>
        <v>0</v>
      </c>
      <c r="J15" s="451">
        <f t="shared" si="19"/>
        <v>0</v>
      </c>
      <c r="K15" s="451">
        <f t="shared" si="19"/>
        <v>0</v>
      </c>
      <c r="L15" s="451">
        <f t="shared" si="19"/>
        <v>0</v>
      </c>
      <c r="M15" s="451">
        <f t="shared" si="19"/>
        <v>0</v>
      </c>
      <c r="N15" s="451">
        <f t="shared" si="19"/>
        <v>0</v>
      </c>
      <c r="O15" s="451">
        <f t="shared" si="19"/>
        <v>0</v>
      </c>
      <c r="P15" s="451">
        <f t="shared" si="19"/>
        <v>0</v>
      </c>
      <c r="Q15" s="451">
        <f t="shared" si="19"/>
        <v>0</v>
      </c>
      <c r="R15" s="451">
        <f t="shared" si="19"/>
        <v>0</v>
      </c>
      <c r="S15" s="95">
        <f t="shared" si="19"/>
        <v>0</v>
      </c>
      <c r="V15">
        <f>'保健所別（令和8年）'!$N$44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3"/>
        <v>0</v>
      </c>
      <c r="AD15" s="451">
        <f t="shared" si="3"/>
        <v>0</v>
      </c>
      <c r="AE15" s="451">
        <f t="shared" si="3"/>
        <v>0</v>
      </c>
      <c r="AF15" s="451">
        <f t="shared" si="3"/>
        <v>0</v>
      </c>
      <c r="AG15" s="451">
        <f t="shared" si="3"/>
        <v>0</v>
      </c>
      <c r="AH15" s="451">
        <f t="shared" si="3"/>
        <v>0</v>
      </c>
      <c r="AI15" s="451">
        <f t="shared" si="7"/>
        <v>0</v>
      </c>
      <c r="AJ15" s="451">
        <f t="shared" si="8"/>
        <v>0</v>
      </c>
      <c r="AK15" s="451">
        <f t="shared" si="9"/>
        <v>0</v>
      </c>
      <c r="AL15" s="643">
        <f t="shared" si="10"/>
        <v>0</v>
      </c>
    </row>
    <row r="16" spans="2:38" ht="15" thickBot="1" x14ac:dyDescent="0.25">
      <c r="B16" s="527" t="s">
        <v>93</v>
      </c>
      <c r="C16" s="528">
        <f t="shared" si="0"/>
        <v>0</v>
      </c>
      <c r="D16" s="103">
        <f t="shared" ref="D16:S16" si="20">SUM(D51,D86)</f>
        <v>0</v>
      </c>
      <c r="E16" s="103">
        <f t="shared" si="20"/>
        <v>0</v>
      </c>
      <c r="F16" s="103">
        <f t="shared" si="20"/>
        <v>0</v>
      </c>
      <c r="G16" s="103">
        <f t="shared" si="20"/>
        <v>0</v>
      </c>
      <c r="H16" s="103">
        <f t="shared" si="20"/>
        <v>0</v>
      </c>
      <c r="I16" s="103">
        <f t="shared" si="20"/>
        <v>0</v>
      </c>
      <c r="J16" s="103">
        <f t="shared" si="20"/>
        <v>0</v>
      </c>
      <c r="K16" s="103">
        <f t="shared" si="20"/>
        <v>0</v>
      </c>
      <c r="L16" s="103">
        <f t="shared" si="20"/>
        <v>0</v>
      </c>
      <c r="M16" s="103">
        <f t="shared" si="20"/>
        <v>0</v>
      </c>
      <c r="N16" s="103">
        <f t="shared" si="20"/>
        <v>0</v>
      </c>
      <c r="O16" s="103">
        <f t="shared" si="20"/>
        <v>0</v>
      </c>
      <c r="P16" s="103">
        <f t="shared" si="20"/>
        <v>0</v>
      </c>
      <c r="Q16" s="103">
        <f t="shared" si="20"/>
        <v>0</v>
      </c>
      <c r="R16" s="103">
        <f t="shared" si="20"/>
        <v>0</v>
      </c>
      <c r="S16" s="96">
        <f t="shared" si="20"/>
        <v>0</v>
      </c>
      <c r="V16">
        <f>'保健所別（令和8年）'!$O$44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3"/>
        <v>0</v>
      </c>
      <c r="AD16" s="103">
        <f t="shared" si="3"/>
        <v>0</v>
      </c>
      <c r="AE16" s="103">
        <f t="shared" si="3"/>
        <v>0</v>
      </c>
      <c r="AF16" s="103">
        <f t="shared" si="3"/>
        <v>0</v>
      </c>
      <c r="AG16" s="103">
        <f t="shared" si="3"/>
        <v>0</v>
      </c>
      <c r="AH16" s="103">
        <f t="shared" si="3"/>
        <v>0</v>
      </c>
      <c r="AI16" s="103">
        <f t="shared" si="7"/>
        <v>0</v>
      </c>
      <c r="AJ16" s="103">
        <f t="shared" si="8"/>
        <v>0</v>
      </c>
      <c r="AK16" s="103">
        <f t="shared" si="9"/>
        <v>0</v>
      </c>
      <c r="AL16" s="645">
        <f t="shared" si="10"/>
        <v>0</v>
      </c>
    </row>
    <row r="17" spans="2:38" ht="15" thickBot="1" x14ac:dyDescent="0.25">
      <c r="B17" s="94" t="s">
        <v>39</v>
      </c>
      <c r="C17" s="534">
        <f t="shared" ref="C17:S17" si="21">SUM(C5:C16)</f>
        <v>34</v>
      </c>
      <c r="D17" s="535">
        <f t="shared" si="21"/>
        <v>0</v>
      </c>
      <c r="E17" s="535">
        <f t="shared" si="21"/>
        <v>0</v>
      </c>
      <c r="F17" s="535">
        <f t="shared" si="21"/>
        <v>0</v>
      </c>
      <c r="G17" s="535">
        <f t="shared" si="21"/>
        <v>0</v>
      </c>
      <c r="H17" s="535">
        <f t="shared" si="21"/>
        <v>3</v>
      </c>
      <c r="I17" s="535">
        <f t="shared" si="21"/>
        <v>9</v>
      </c>
      <c r="J17" s="535">
        <f t="shared" si="21"/>
        <v>8</v>
      </c>
      <c r="K17" s="535">
        <f t="shared" si="21"/>
        <v>5</v>
      </c>
      <c r="L17" s="535">
        <f t="shared" si="21"/>
        <v>6</v>
      </c>
      <c r="M17" s="535">
        <f t="shared" si="21"/>
        <v>3</v>
      </c>
      <c r="N17" s="535">
        <f t="shared" si="21"/>
        <v>0</v>
      </c>
      <c r="O17" s="535">
        <f t="shared" si="21"/>
        <v>0</v>
      </c>
      <c r="P17" s="535">
        <f t="shared" si="21"/>
        <v>0</v>
      </c>
      <c r="Q17" s="535">
        <f t="shared" si="21"/>
        <v>0</v>
      </c>
      <c r="R17" s="535">
        <f t="shared" si="21"/>
        <v>0</v>
      </c>
      <c r="S17" s="536">
        <f t="shared" si="21"/>
        <v>0</v>
      </c>
      <c r="W17">
        <f t="shared" si="5"/>
        <v>34</v>
      </c>
      <c r="Z17" s="94" t="s">
        <v>39</v>
      </c>
      <c r="AA17" s="534">
        <f t="shared" ref="AA17:AL17" si="22">SUM(AA5:AA16)</f>
        <v>34</v>
      </c>
      <c r="AB17" s="535">
        <f t="shared" si="22"/>
        <v>0</v>
      </c>
      <c r="AC17" s="535">
        <f t="shared" si="22"/>
        <v>0</v>
      </c>
      <c r="AD17" s="535">
        <f t="shared" si="22"/>
        <v>3</v>
      </c>
      <c r="AE17" s="535">
        <f t="shared" si="22"/>
        <v>9</v>
      </c>
      <c r="AF17" s="535">
        <f t="shared" si="22"/>
        <v>8</v>
      </c>
      <c r="AG17" s="535">
        <f t="shared" si="22"/>
        <v>5</v>
      </c>
      <c r="AH17" s="535">
        <f t="shared" si="22"/>
        <v>6</v>
      </c>
      <c r="AI17" s="535">
        <f t="shared" si="22"/>
        <v>3</v>
      </c>
      <c r="AJ17" s="535">
        <f t="shared" si="22"/>
        <v>0</v>
      </c>
      <c r="AK17" s="535">
        <f t="shared" si="22"/>
        <v>0</v>
      </c>
      <c r="AL17" s="648">
        <f t="shared" si="22"/>
        <v>0</v>
      </c>
    </row>
    <row r="18" spans="2:38" ht="13.8" thickBot="1" x14ac:dyDescent="0.25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8.8235294117647065E-2</v>
      </c>
      <c r="I18" s="582">
        <f>I17/C17</f>
        <v>0.26470588235294118</v>
      </c>
      <c r="J18" s="582">
        <f>J17/C17</f>
        <v>0.23529411764705882</v>
      </c>
      <c r="K18" s="582">
        <f>K17/C17</f>
        <v>0.14705882352941177</v>
      </c>
      <c r="L18" s="582">
        <f>L17/C17</f>
        <v>0.17647058823529413</v>
      </c>
      <c r="M18" s="582">
        <f>M17/C17</f>
        <v>8.8235294117647065E-2</v>
      </c>
      <c r="N18" s="582">
        <f>N17/C17</f>
        <v>0</v>
      </c>
      <c r="O18" s="582">
        <f>O17/C17</f>
        <v>0</v>
      </c>
      <c r="P18" s="582">
        <f>P17/C17</f>
        <v>0</v>
      </c>
      <c r="Q18" s="582">
        <f>Q17/C17</f>
        <v>0</v>
      </c>
      <c r="R18" s="582">
        <f>R17/C17</f>
        <v>0</v>
      </c>
      <c r="S18" s="583">
        <f>S17/C17</f>
        <v>0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8.8235294117647065E-2</v>
      </c>
      <c r="AE18" s="582">
        <f>AE17/AA17</f>
        <v>0.26470588235294118</v>
      </c>
      <c r="AF18" s="582">
        <f>AF17/AA17</f>
        <v>0.23529411764705882</v>
      </c>
      <c r="AG18" s="582">
        <f>AG17/AA17</f>
        <v>0.14705882352941177</v>
      </c>
      <c r="AH18" s="582">
        <f>AH17/AA17</f>
        <v>0.17647058823529413</v>
      </c>
      <c r="AI18" s="582">
        <f>AI17/AA17</f>
        <v>8.8235294117647065E-2</v>
      </c>
      <c r="AJ18" s="582">
        <f>AJ17/AA17</f>
        <v>0</v>
      </c>
      <c r="AK18" s="582">
        <f>AK17/AA17</f>
        <v>0</v>
      </c>
      <c r="AL18" s="650">
        <f>AL17/AA17</f>
        <v>0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8" thickBot="1" x14ac:dyDescent="0.25">
      <c r="B20" s="93" t="str">
        <f>B3</f>
        <v>令和8年　</v>
      </c>
      <c r="C20" s="93" t="s">
        <v>183</v>
      </c>
      <c r="D20" s="93"/>
      <c r="E20" s="93"/>
      <c r="F20" s="93"/>
      <c r="G20" s="93"/>
      <c r="H20" s="93"/>
      <c r="I20" s="93"/>
      <c r="J20" s="93"/>
    </row>
    <row r="21" spans="2:38" ht="63.75" customHeight="1" thickBot="1" x14ac:dyDescent="0.25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4" x14ac:dyDescent="0.2">
      <c r="B22" s="516" t="s">
        <v>82</v>
      </c>
      <c r="C22" s="764">
        <f>[2]淋菌!C75</f>
        <v>0.33</v>
      </c>
      <c r="D22" s="764">
        <f>[2]淋菌!D75</f>
        <v>0</v>
      </c>
      <c r="E22" s="764">
        <f>[2]淋菌!E75</f>
        <v>0</v>
      </c>
      <c r="F22" s="764">
        <f>[2]淋菌!F75</f>
        <v>0</v>
      </c>
      <c r="G22" s="764">
        <f>[2]淋菌!G75</f>
        <v>0</v>
      </c>
      <c r="H22" s="764">
        <f>[2]淋菌!H75</f>
        <v>0</v>
      </c>
      <c r="I22" s="764">
        <f>[2]淋菌!I75</f>
        <v>0.08</v>
      </c>
      <c r="J22" s="764">
        <f>[2]淋菌!J75</f>
        <v>0.25</v>
      </c>
      <c r="K22" s="764">
        <f>[2]淋菌!K75</f>
        <v>0</v>
      </c>
      <c r="L22" s="764">
        <f>[2]淋菌!L75</f>
        <v>0</v>
      </c>
      <c r="M22" s="764">
        <f>[2]淋菌!M75</f>
        <v>0</v>
      </c>
      <c r="N22" s="764">
        <f>[2]淋菌!N75</f>
        <v>0</v>
      </c>
      <c r="O22" s="764">
        <f>[2]淋菌!O75</f>
        <v>0</v>
      </c>
      <c r="P22" s="764">
        <f>[2]淋菌!P75</f>
        <v>0</v>
      </c>
      <c r="Q22" s="764">
        <f>[2]淋菌!Q75</f>
        <v>0</v>
      </c>
      <c r="R22" s="764">
        <f>[2]淋菌!R75</f>
        <v>0</v>
      </c>
      <c r="S22" s="764">
        <f>[2]淋菌!S75</f>
        <v>0</v>
      </c>
    </row>
    <row r="23" spans="2:38" ht="14.4" x14ac:dyDescent="0.2">
      <c r="B23" s="520" t="s">
        <v>83</v>
      </c>
      <c r="C23" s="764">
        <f>[2]淋菌!C76</f>
        <v>0.25</v>
      </c>
      <c r="D23" s="764">
        <f>[2]淋菌!D76</f>
        <v>0</v>
      </c>
      <c r="E23" s="764">
        <f>[2]淋菌!E76</f>
        <v>0</v>
      </c>
      <c r="F23" s="764">
        <f>[2]淋菌!F76</f>
        <v>0</v>
      </c>
      <c r="G23" s="764">
        <f>[2]淋菌!G76</f>
        <v>0</v>
      </c>
      <c r="H23" s="764">
        <f>[2]淋菌!H76</f>
        <v>0</v>
      </c>
      <c r="I23" s="764">
        <f>[2]淋菌!I76</f>
        <v>0.08</v>
      </c>
      <c r="J23" s="764">
        <f>[2]淋菌!J76</f>
        <v>0</v>
      </c>
      <c r="K23" s="764">
        <f>[2]淋菌!K76</f>
        <v>0</v>
      </c>
      <c r="L23" s="764">
        <f>[2]淋菌!L76</f>
        <v>0.17</v>
      </c>
      <c r="M23" s="764">
        <f>[2]淋菌!M76</f>
        <v>0</v>
      </c>
      <c r="N23" s="764">
        <f>[2]淋菌!N76</f>
        <v>0</v>
      </c>
      <c r="O23" s="764">
        <f>[2]淋菌!O76</f>
        <v>0</v>
      </c>
      <c r="P23" s="764">
        <f>[2]淋菌!P76</f>
        <v>0</v>
      </c>
      <c r="Q23" s="764">
        <f>[2]淋菌!Q76</f>
        <v>0</v>
      </c>
      <c r="R23" s="764">
        <f>[2]淋菌!R76</f>
        <v>0</v>
      </c>
      <c r="S23" s="764">
        <f>[2]淋菌!S76</f>
        <v>0</v>
      </c>
    </row>
    <row r="24" spans="2:38" ht="14.4" x14ac:dyDescent="0.2">
      <c r="B24" s="523" t="s">
        <v>84</v>
      </c>
      <c r="C24" s="764">
        <f>[2]淋菌!C77</f>
        <v>0.25</v>
      </c>
      <c r="D24" s="764">
        <f>[2]淋菌!D77</f>
        <v>0</v>
      </c>
      <c r="E24" s="764">
        <f>[2]淋菌!E77</f>
        <v>0</v>
      </c>
      <c r="F24" s="764">
        <f>[2]淋菌!F77</f>
        <v>0</v>
      </c>
      <c r="G24" s="764">
        <f>[2]淋菌!G77</f>
        <v>0</v>
      </c>
      <c r="H24" s="764">
        <f>[2]淋菌!H77</f>
        <v>0</v>
      </c>
      <c r="I24" s="764">
        <f>[2]淋菌!I77</f>
        <v>0.08</v>
      </c>
      <c r="J24" s="764">
        <f>[2]淋菌!J77</f>
        <v>0.08</v>
      </c>
      <c r="K24" s="764">
        <f>[2]淋菌!K77</f>
        <v>0.08</v>
      </c>
      <c r="L24" s="764">
        <f>[2]淋菌!L77</f>
        <v>0</v>
      </c>
      <c r="M24" s="764">
        <f>[2]淋菌!M77</f>
        <v>0</v>
      </c>
      <c r="N24" s="764">
        <f>[2]淋菌!N77</f>
        <v>0</v>
      </c>
      <c r="O24" s="764">
        <f>[2]淋菌!O77</f>
        <v>0</v>
      </c>
      <c r="P24" s="764">
        <f>[2]淋菌!P77</f>
        <v>0</v>
      </c>
      <c r="Q24" s="764">
        <f>[2]淋菌!Q77</f>
        <v>0</v>
      </c>
      <c r="R24" s="764">
        <f>[2]淋菌!R77</f>
        <v>0</v>
      </c>
      <c r="S24" s="764">
        <f>[2]淋菌!S77</f>
        <v>0</v>
      </c>
    </row>
    <row r="25" spans="2:38" ht="14.4" x14ac:dyDescent="0.2">
      <c r="B25" s="527" t="s">
        <v>85</v>
      </c>
      <c r="C25" s="764">
        <f>[2]淋菌!C78</f>
        <v>0.5</v>
      </c>
      <c r="D25" s="764">
        <f>[2]淋菌!D78</f>
        <v>0</v>
      </c>
      <c r="E25" s="764">
        <f>[2]淋菌!E78</f>
        <v>0</v>
      </c>
      <c r="F25" s="764">
        <f>[2]淋菌!F78</f>
        <v>0</v>
      </c>
      <c r="G25" s="764">
        <f>[2]淋菌!G78</f>
        <v>0</v>
      </c>
      <c r="H25" s="764">
        <f>[2]淋菌!H78</f>
        <v>0.08</v>
      </c>
      <c r="I25" s="764">
        <f>[2]淋菌!I78</f>
        <v>0.08</v>
      </c>
      <c r="J25" s="764">
        <f>[2]淋菌!J78</f>
        <v>0.08</v>
      </c>
      <c r="K25" s="764">
        <f>[2]淋菌!K78</f>
        <v>0</v>
      </c>
      <c r="L25" s="764">
        <f>[2]淋菌!L78</f>
        <v>0.17</v>
      </c>
      <c r="M25" s="764">
        <f>[2]淋菌!M78</f>
        <v>0.08</v>
      </c>
      <c r="N25" s="764">
        <f>[2]淋菌!N78</f>
        <v>0</v>
      </c>
      <c r="O25" s="764">
        <f>[2]淋菌!O78</f>
        <v>0</v>
      </c>
      <c r="P25" s="764">
        <f>[2]淋菌!P78</f>
        <v>0</v>
      </c>
      <c r="Q25" s="764">
        <f>[2]淋菌!Q78</f>
        <v>0</v>
      </c>
      <c r="R25" s="764">
        <f>[2]淋菌!R78</f>
        <v>0</v>
      </c>
      <c r="S25" s="764">
        <f>[2]淋菌!S78</f>
        <v>0</v>
      </c>
    </row>
    <row r="26" spans="2:38" ht="14.4" x14ac:dyDescent="0.2">
      <c r="B26" s="520" t="s">
        <v>86</v>
      </c>
      <c r="C26" s="764">
        <f>[2]淋菌!C79</f>
        <v>0.33</v>
      </c>
      <c r="D26" s="764">
        <f>[2]淋菌!D79</f>
        <v>0</v>
      </c>
      <c r="E26" s="764">
        <f>[2]淋菌!E79</f>
        <v>0</v>
      </c>
      <c r="F26" s="764">
        <f>[2]淋菌!F79</f>
        <v>0</v>
      </c>
      <c r="G26" s="764">
        <f>[2]淋菌!G79</f>
        <v>0</v>
      </c>
      <c r="H26" s="764">
        <f>[2]淋菌!H79</f>
        <v>0.08</v>
      </c>
      <c r="I26" s="764">
        <f>[2]淋菌!I79</f>
        <v>0.17</v>
      </c>
      <c r="J26" s="764">
        <f>[2]淋菌!J79</f>
        <v>0</v>
      </c>
      <c r="K26" s="764">
        <f>[2]淋菌!K79</f>
        <v>0.08</v>
      </c>
      <c r="L26" s="764">
        <f>[2]淋菌!L79</f>
        <v>0</v>
      </c>
      <c r="M26" s="764">
        <f>[2]淋菌!M79</f>
        <v>0</v>
      </c>
      <c r="N26" s="764">
        <f>[2]淋菌!N79</f>
        <v>0</v>
      </c>
      <c r="O26" s="764">
        <f>[2]淋菌!O79</f>
        <v>0</v>
      </c>
      <c r="P26" s="764">
        <f>[2]淋菌!P79</f>
        <v>0</v>
      </c>
      <c r="Q26" s="764">
        <f>[2]淋菌!Q79</f>
        <v>0</v>
      </c>
      <c r="R26" s="764">
        <f>[2]淋菌!R79</f>
        <v>0</v>
      </c>
      <c r="S26" s="764">
        <f>[2]淋菌!S79</f>
        <v>0</v>
      </c>
    </row>
    <row r="27" spans="2:38" ht="14.4" x14ac:dyDescent="0.2">
      <c r="B27" s="527" t="s">
        <v>87</v>
      </c>
      <c r="C27" s="764">
        <f>[2]淋菌!C80</f>
        <v>0.25</v>
      </c>
      <c r="D27" s="764">
        <f>[2]淋菌!D80</f>
        <v>0</v>
      </c>
      <c r="E27" s="764">
        <f>[2]淋菌!E80</f>
        <v>0</v>
      </c>
      <c r="F27" s="764">
        <f>[2]淋菌!F80</f>
        <v>0</v>
      </c>
      <c r="G27" s="764">
        <f>[2]淋菌!G80</f>
        <v>0</v>
      </c>
      <c r="H27" s="764">
        <f>[2]淋菌!H80</f>
        <v>0</v>
      </c>
      <c r="I27" s="764">
        <f>[2]淋菌!I80</f>
        <v>0.08</v>
      </c>
      <c r="J27" s="764">
        <f>[2]淋菌!J80</f>
        <v>0</v>
      </c>
      <c r="K27" s="764">
        <f>[2]淋菌!K80</f>
        <v>0.08</v>
      </c>
      <c r="L27" s="764">
        <f>[2]淋菌!L80</f>
        <v>0.08</v>
      </c>
      <c r="M27" s="764">
        <f>[2]淋菌!M80</f>
        <v>0</v>
      </c>
      <c r="N27" s="764">
        <f>[2]淋菌!N80</f>
        <v>0</v>
      </c>
      <c r="O27" s="764">
        <f>[2]淋菌!O80</f>
        <v>0</v>
      </c>
      <c r="P27" s="764">
        <f>[2]淋菌!P80</f>
        <v>0</v>
      </c>
      <c r="Q27" s="764">
        <f>[2]淋菌!Q80</f>
        <v>0</v>
      </c>
      <c r="R27" s="764">
        <f>[2]淋菌!R80</f>
        <v>0</v>
      </c>
      <c r="S27" s="764">
        <f>[2]淋菌!S80</f>
        <v>0</v>
      </c>
    </row>
    <row r="28" spans="2:38" ht="14.4" x14ac:dyDescent="0.2">
      <c r="B28" s="520" t="s">
        <v>88</v>
      </c>
      <c r="C28" s="764">
        <f>[2]淋菌!C81</f>
        <v>0.42</v>
      </c>
      <c r="D28" s="764">
        <f>[2]淋菌!D81</f>
        <v>0</v>
      </c>
      <c r="E28" s="764">
        <f>[2]淋菌!E81</f>
        <v>0</v>
      </c>
      <c r="F28" s="764">
        <f>[2]淋菌!F81</f>
        <v>0</v>
      </c>
      <c r="G28" s="764">
        <f>[2]淋菌!G81</f>
        <v>0</v>
      </c>
      <c r="H28" s="764">
        <f>[2]淋菌!H81</f>
        <v>0</v>
      </c>
      <c r="I28" s="764">
        <f>[2]淋菌!I81</f>
        <v>0.08</v>
      </c>
      <c r="J28" s="764">
        <f>[2]淋菌!J81</f>
        <v>0.08</v>
      </c>
      <c r="K28" s="764">
        <f>[2]淋菌!K81</f>
        <v>0.08</v>
      </c>
      <c r="L28" s="764">
        <f>[2]淋菌!L81</f>
        <v>0.08</v>
      </c>
      <c r="M28" s="764">
        <f>[2]淋菌!M81</f>
        <v>0.08</v>
      </c>
      <c r="N28" s="764">
        <f>[2]淋菌!N81</f>
        <v>0</v>
      </c>
      <c r="O28" s="764">
        <f>[2]淋菌!O81</f>
        <v>0</v>
      </c>
      <c r="P28" s="764">
        <f>[2]淋菌!P81</f>
        <v>0</v>
      </c>
      <c r="Q28" s="764">
        <f>[2]淋菌!Q81</f>
        <v>0</v>
      </c>
      <c r="R28" s="764">
        <f>[2]淋菌!R81</f>
        <v>0</v>
      </c>
      <c r="S28" s="764">
        <f>[2]淋菌!S81</f>
        <v>0</v>
      </c>
    </row>
    <row r="29" spans="2:38" ht="14.4" x14ac:dyDescent="0.2">
      <c r="B29" s="527" t="s">
        <v>89</v>
      </c>
      <c r="C29" s="764">
        <f>[2]淋菌!C82</f>
        <v>0.5</v>
      </c>
      <c r="D29" s="764">
        <f>[2]淋菌!D82</f>
        <v>0</v>
      </c>
      <c r="E29" s="764">
        <f>[2]淋菌!E82</f>
        <v>0</v>
      </c>
      <c r="F29" s="764">
        <f>[2]淋菌!F82</f>
        <v>0</v>
      </c>
      <c r="G29" s="764">
        <f>[2]淋菌!G82</f>
        <v>0</v>
      </c>
      <c r="H29" s="764">
        <f>[2]淋菌!H82</f>
        <v>0.08</v>
      </c>
      <c r="I29" s="764">
        <f>[2]淋菌!I82</f>
        <v>0.08</v>
      </c>
      <c r="J29" s="764">
        <f>[2]淋菌!J82</f>
        <v>0.17</v>
      </c>
      <c r="K29" s="764">
        <f>[2]淋菌!K82</f>
        <v>0.08</v>
      </c>
      <c r="L29" s="764">
        <f>[2]淋菌!L82</f>
        <v>0</v>
      </c>
      <c r="M29" s="764">
        <f>[2]淋菌!M82</f>
        <v>0.08</v>
      </c>
      <c r="N29" s="764">
        <f>[2]淋菌!N82</f>
        <v>0</v>
      </c>
      <c r="O29" s="764">
        <f>[2]淋菌!O82</f>
        <v>0</v>
      </c>
      <c r="P29" s="764">
        <f>[2]淋菌!P82</f>
        <v>0</v>
      </c>
      <c r="Q29" s="764">
        <f>[2]淋菌!Q82</f>
        <v>0</v>
      </c>
      <c r="R29" s="764">
        <f>[2]淋菌!R82</f>
        <v>0</v>
      </c>
      <c r="S29" s="764">
        <f>[2]淋菌!S82</f>
        <v>0</v>
      </c>
    </row>
    <row r="30" spans="2:38" ht="14.4" x14ac:dyDescent="0.2">
      <c r="B30" s="520" t="s">
        <v>90</v>
      </c>
      <c r="C30" s="764">
        <f>[2]淋菌!C83</f>
        <v>0</v>
      </c>
      <c r="D30" s="764">
        <f>[2]淋菌!D83</f>
        <v>0</v>
      </c>
      <c r="E30" s="764">
        <f>[2]淋菌!E83</f>
        <v>0</v>
      </c>
      <c r="F30" s="764">
        <f>[2]淋菌!F83</f>
        <v>0</v>
      </c>
      <c r="G30" s="764">
        <f>[2]淋菌!G83</f>
        <v>0</v>
      </c>
      <c r="H30" s="764">
        <f>[2]淋菌!H83</f>
        <v>0</v>
      </c>
      <c r="I30" s="764">
        <f>[2]淋菌!I83</f>
        <v>0</v>
      </c>
      <c r="J30" s="764">
        <f>[2]淋菌!J83</f>
        <v>0</v>
      </c>
      <c r="K30" s="764">
        <f>[2]淋菌!K83</f>
        <v>0</v>
      </c>
      <c r="L30" s="764">
        <f>[2]淋菌!L83</f>
        <v>0</v>
      </c>
      <c r="M30" s="764">
        <f>[2]淋菌!M83</f>
        <v>0</v>
      </c>
      <c r="N30" s="764">
        <f>[2]淋菌!N83</f>
        <v>0</v>
      </c>
      <c r="O30" s="764">
        <f>[2]淋菌!O83</f>
        <v>0</v>
      </c>
      <c r="P30" s="764">
        <f>[2]淋菌!P83</f>
        <v>0</v>
      </c>
      <c r="Q30" s="764">
        <f>[2]淋菌!Q83</f>
        <v>0</v>
      </c>
      <c r="R30" s="764">
        <f>[2]淋菌!R83</f>
        <v>0</v>
      </c>
      <c r="S30" s="764">
        <f>[2]淋菌!S83</f>
        <v>0</v>
      </c>
    </row>
    <row r="31" spans="2:38" ht="14.4" x14ac:dyDescent="0.2">
      <c r="B31" s="527" t="s">
        <v>91</v>
      </c>
      <c r="C31" s="764">
        <f>[2]淋菌!C84</f>
        <v>0</v>
      </c>
      <c r="D31" s="764">
        <f>[2]淋菌!D84</f>
        <v>0</v>
      </c>
      <c r="E31" s="764">
        <f>[2]淋菌!E84</f>
        <v>0</v>
      </c>
      <c r="F31" s="764">
        <f>[2]淋菌!F84</f>
        <v>0</v>
      </c>
      <c r="G31" s="764">
        <f>[2]淋菌!G84</f>
        <v>0</v>
      </c>
      <c r="H31" s="764">
        <f>[2]淋菌!H84</f>
        <v>0</v>
      </c>
      <c r="I31" s="764">
        <f>[2]淋菌!I84</f>
        <v>0</v>
      </c>
      <c r="J31" s="764">
        <f>[2]淋菌!J84</f>
        <v>0</v>
      </c>
      <c r="K31" s="764">
        <f>[2]淋菌!K84</f>
        <v>0</v>
      </c>
      <c r="L31" s="764">
        <f>[2]淋菌!L84</f>
        <v>0</v>
      </c>
      <c r="M31" s="764">
        <f>[2]淋菌!M84</f>
        <v>0</v>
      </c>
      <c r="N31" s="764">
        <f>[2]淋菌!N84</f>
        <v>0</v>
      </c>
      <c r="O31" s="764">
        <f>[2]淋菌!O84</f>
        <v>0</v>
      </c>
      <c r="P31" s="764">
        <f>[2]淋菌!P84</f>
        <v>0</v>
      </c>
      <c r="Q31" s="764">
        <f>[2]淋菌!Q84</f>
        <v>0</v>
      </c>
      <c r="R31" s="764">
        <f>[2]淋菌!R84</f>
        <v>0</v>
      </c>
      <c r="S31" s="764">
        <f>[2]淋菌!S84</f>
        <v>0</v>
      </c>
    </row>
    <row r="32" spans="2:38" ht="14.4" x14ac:dyDescent="0.2">
      <c r="B32" s="520" t="s">
        <v>92</v>
      </c>
      <c r="C32" s="764">
        <f>[2]淋菌!C85</f>
        <v>0</v>
      </c>
      <c r="D32" s="764">
        <f>[2]淋菌!D85</f>
        <v>0</v>
      </c>
      <c r="E32" s="764">
        <f>[2]淋菌!E85</f>
        <v>0</v>
      </c>
      <c r="F32" s="764">
        <f>[2]淋菌!F85</f>
        <v>0</v>
      </c>
      <c r="G32" s="764">
        <f>[2]淋菌!G85</f>
        <v>0</v>
      </c>
      <c r="H32" s="764">
        <f>[2]淋菌!H85</f>
        <v>0</v>
      </c>
      <c r="I32" s="764">
        <f>[2]淋菌!I85</f>
        <v>0</v>
      </c>
      <c r="J32" s="764">
        <f>[2]淋菌!J85</f>
        <v>0</v>
      </c>
      <c r="K32" s="764">
        <f>[2]淋菌!K85</f>
        <v>0</v>
      </c>
      <c r="L32" s="764">
        <f>[2]淋菌!L85</f>
        <v>0</v>
      </c>
      <c r="M32" s="764">
        <f>[2]淋菌!M85</f>
        <v>0</v>
      </c>
      <c r="N32" s="764">
        <f>[2]淋菌!N85</f>
        <v>0</v>
      </c>
      <c r="O32" s="764">
        <f>[2]淋菌!O85</f>
        <v>0</v>
      </c>
      <c r="P32" s="764">
        <f>[2]淋菌!P85</f>
        <v>0</v>
      </c>
      <c r="Q32" s="764">
        <f>[2]淋菌!Q85</f>
        <v>0</v>
      </c>
      <c r="R32" s="764">
        <f>[2]淋菌!R85</f>
        <v>0</v>
      </c>
      <c r="S32" s="764">
        <f>[2]淋菌!S85</f>
        <v>0</v>
      </c>
    </row>
    <row r="33" spans="2:23" ht="15" thickBot="1" x14ac:dyDescent="0.25">
      <c r="B33" s="527" t="s">
        <v>93</v>
      </c>
      <c r="C33" s="764">
        <f>[2]淋菌!C86</f>
        <v>0</v>
      </c>
      <c r="D33" s="764">
        <f>[2]淋菌!D86</f>
        <v>0</v>
      </c>
      <c r="E33" s="764">
        <f>[2]淋菌!E86</f>
        <v>0</v>
      </c>
      <c r="F33" s="764">
        <f>[2]淋菌!F86</f>
        <v>0</v>
      </c>
      <c r="G33" s="764">
        <f>[2]淋菌!G86</f>
        <v>0</v>
      </c>
      <c r="H33" s="764">
        <f>[2]淋菌!H86</f>
        <v>0</v>
      </c>
      <c r="I33" s="764">
        <f>[2]淋菌!I86</f>
        <v>0</v>
      </c>
      <c r="J33" s="764">
        <f>[2]淋菌!J86</f>
        <v>0</v>
      </c>
      <c r="K33" s="764">
        <f>[2]淋菌!K86</f>
        <v>0</v>
      </c>
      <c r="L33" s="764">
        <f>[2]淋菌!L86</f>
        <v>0</v>
      </c>
      <c r="M33" s="764">
        <f>[2]淋菌!M86</f>
        <v>0</v>
      </c>
      <c r="N33" s="764">
        <f>[2]淋菌!N86</f>
        <v>0</v>
      </c>
      <c r="O33" s="764">
        <f>[2]淋菌!O86</f>
        <v>0</v>
      </c>
      <c r="P33" s="764">
        <f>[2]淋菌!P86</f>
        <v>0</v>
      </c>
      <c r="Q33" s="764">
        <f>[2]淋菌!Q86</f>
        <v>0</v>
      </c>
      <c r="R33" s="764">
        <f>[2]淋菌!R86</f>
        <v>0</v>
      </c>
      <c r="S33" s="764">
        <f>[2]淋菌!S86</f>
        <v>0</v>
      </c>
    </row>
    <row r="34" spans="2:23" ht="15" thickBot="1" x14ac:dyDescent="0.25">
      <c r="B34" s="94" t="s">
        <v>39</v>
      </c>
      <c r="C34" s="764">
        <f>SUM(C22:C33)</f>
        <v>2.83</v>
      </c>
      <c r="D34" s="764">
        <f>[2]淋菌!D87</f>
        <v>0</v>
      </c>
      <c r="E34" s="764">
        <f>[2]淋菌!E87</f>
        <v>0</v>
      </c>
      <c r="F34" s="764">
        <f>[2]淋菌!F87</f>
        <v>0</v>
      </c>
      <c r="G34" s="764">
        <f>[2]淋菌!G87</f>
        <v>0</v>
      </c>
      <c r="H34" s="764">
        <f>[2]淋菌!H87</f>
        <v>0.24</v>
      </c>
      <c r="I34" s="764">
        <f>[2]淋菌!I87</f>
        <v>0.72999999999999987</v>
      </c>
      <c r="J34" s="764">
        <f>[2]淋菌!J87</f>
        <v>0.66</v>
      </c>
      <c r="K34" s="764">
        <f>[2]淋菌!K87</f>
        <v>0.4</v>
      </c>
      <c r="L34" s="764">
        <f>[2]淋菌!L87</f>
        <v>0.5</v>
      </c>
      <c r="M34" s="764">
        <f>[2]淋菌!M87</f>
        <v>0.24</v>
      </c>
      <c r="N34" s="764">
        <f>[2]淋菌!N87</f>
        <v>0</v>
      </c>
      <c r="O34" s="764">
        <f>[2]淋菌!O87</f>
        <v>0</v>
      </c>
      <c r="P34" s="764">
        <f>[2]淋菌!P87</f>
        <v>0</v>
      </c>
      <c r="Q34" s="764">
        <f>[2]淋菌!Q87</f>
        <v>0</v>
      </c>
      <c r="R34" s="764">
        <f>[2]淋菌!R87</f>
        <v>0</v>
      </c>
      <c r="S34" s="764">
        <f>[2]淋菌!S87</f>
        <v>0</v>
      </c>
    </row>
    <row r="35" spans="2:23" ht="15" thickBot="1" x14ac:dyDescent="0.25">
      <c r="B35" s="94" t="s">
        <v>129</v>
      </c>
      <c r="C35" s="613">
        <f>C34/C34</f>
        <v>1</v>
      </c>
      <c r="D35" s="614">
        <f>D34/C34</f>
        <v>0</v>
      </c>
      <c r="E35" s="614">
        <f>E34/C34</f>
        <v>0</v>
      </c>
      <c r="F35" s="614">
        <f>F34/C34</f>
        <v>0</v>
      </c>
      <c r="G35" s="614">
        <f>G34/C34</f>
        <v>0</v>
      </c>
      <c r="H35" s="614">
        <f>H34/C34</f>
        <v>8.4805653710247342E-2</v>
      </c>
      <c r="I35" s="614">
        <f>I34/C34</f>
        <v>0.25795053003533563</v>
      </c>
      <c r="J35" s="614">
        <f>J34/C34</f>
        <v>0.2332155477031802</v>
      </c>
      <c r="K35" s="614">
        <f>K34/C34</f>
        <v>0.14134275618374559</v>
      </c>
      <c r="L35" s="614">
        <f>L34/C34</f>
        <v>0.17667844522968199</v>
      </c>
      <c r="M35" s="614">
        <f>M34/C34</f>
        <v>8.4805653710247342E-2</v>
      </c>
      <c r="N35" s="614">
        <f>N34/C34</f>
        <v>0</v>
      </c>
      <c r="O35" s="614">
        <f>O34/C34</f>
        <v>0</v>
      </c>
      <c r="P35" s="614">
        <f>P34/C34</f>
        <v>0</v>
      </c>
      <c r="Q35" s="614">
        <f>Q34/C34</f>
        <v>0</v>
      </c>
      <c r="R35" s="614">
        <f>R34/C34</f>
        <v>0</v>
      </c>
      <c r="S35" s="615">
        <f>S34/C34</f>
        <v>0</v>
      </c>
    </row>
    <row r="38" spans="2:23" ht="19.8" thickBot="1" x14ac:dyDescent="0.25">
      <c r="B38" s="98" t="str">
        <f>B20</f>
        <v>令和8年　</v>
      </c>
      <c r="C38" s="98" t="s">
        <v>184</v>
      </c>
      <c r="D38" s="98"/>
      <c r="E38" s="98"/>
      <c r="F38" s="98"/>
      <c r="G38" s="98"/>
      <c r="H38" s="98"/>
      <c r="I38" s="98"/>
    </row>
    <row r="39" spans="2:23" ht="40.5" customHeight="1" thickBot="1" x14ac:dyDescent="0.25">
      <c r="B39" s="543" t="s">
        <v>224</v>
      </c>
      <c r="C39" s="734" t="s">
        <v>65</v>
      </c>
      <c r="D39" s="713" t="s">
        <v>261</v>
      </c>
      <c r="E39" s="714" t="s">
        <v>80</v>
      </c>
      <c r="F39" s="714" t="s">
        <v>81</v>
      </c>
      <c r="G39" s="714" t="s">
        <v>68</v>
      </c>
      <c r="H39" s="714" t="s">
        <v>69</v>
      </c>
      <c r="I39" s="714" t="s">
        <v>70</v>
      </c>
      <c r="J39" s="714" t="s">
        <v>71</v>
      </c>
      <c r="K39" s="714" t="s">
        <v>72</v>
      </c>
      <c r="L39" s="714" t="s">
        <v>73</v>
      </c>
      <c r="M39" s="714" t="s">
        <v>74</v>
      </c>
      <c r="N39" s="714" t="s">
        <v>75</v>
      </c>
      <c r="O39" s="715" t="s">
        <v>76</v>
      </c>
      <c r="P39" s="715" t="s">
        <v>77</v>
      </c>
      <c r="Q39" s="715" t="s">
        <v>78</v>
      </c>
      <c r="R39" s="715" t="s">
        <v>79</v>
      </c>
      <c r="S39" s="715" t="s">
        <v>262</v>
      </c>
    </row>
    <row r="40" spans="2:23" ht="14.4" x14ac:dyDescent="0.2">
      <c r="B40" s="544" t="s">
        <v>82</v>
      </c>
      <c r="C40" s="875">
        <f>SUM(D40:S40)</f>
        <v>1</v>
      </c>
      <c r="D40" s="875">
        <f>[2]淋菌!D4</f>
        <v>0</v>
      </c>
      <c r="E40" s="875">
        <f>[2]淋菌!E4</f>
        <v>0</v>
      </c>
      <c r="F40" s="875">
        <f>[2]淋菌!F4</f>
        <v>0</v>
      </c>
      <c r="G40" s="875">
        <f>[2]淋菌!G4</f>
        <v>0</v>
      </c>
      <c r="H40" s="875">
        <f>[2]淋菌!H4</f>
        <v>0</v>
      </c>
      <c r="I40" s="875">
        <f>[2]淋菌!I4</f>
        <v>0</v>
      </c>
      <c r="J40" s="875">
        <f>[2]淋菌!J4</f>
        <v>1</v>
      </c>
      <c r="K40" s="875">
        <f>[2]淋菌!K4</f>
        <v>0</v>
      </c>
      <c r="L40" s="875">
        <f>[2]淋菌!L4</f>
        <v>0</v>
      </c>
      <c r="M40" s="875">
        <f>[2]淋菌!M4</f>
        <v>0</v>
      </c>
      <c r="N40" s="875">
        <f>[2]淋菌!N4</f>
        <v>0</v>
      </c>
      <c r="O40" s="875">
        <f>[2]淋菌!O4</f>
        <v>0</v>
      </c>
      <c r="P40" s="875">
        <f>[2]淋菌!P4</f>
        <v>0</v>
      </c>
      <c r="Q40" s="875">
        <f>[2]淋菌!Q4</f>
        <v>0</v>
      </c>
      <c r="R40" s="875">
        <f>[2]淋菌!R4</f>
        <v>0</v>
      </c>
      <c r="S40" s="875">
        <f>[2]淋菌!S4</f>
        <v>0</v>
      </c>
      <c r="V40">
        <f>'保健所別（令和8年）'!$D$144</f>
        <v>1</v>
      </c>
      <c r="W40">
        <f>C40-V40</f>
        <v>0</v>
      </c>
    </row>
    <row r="41" spans="2:23" ht="14.4" x14ac:dyDescent="0.2">
      <c r="B41" s="545" t="s">
        <v>83</v>
      </c>
      <c r="C41" s="875">
        <f t="shared" ref="C41:C51" si="23">SUM(D41:S41)</f>
        <v>1</v>
      </c>
      <c r="D41" s="875">
        <f>[2]淋菌!D5</f>
        <v>0</v>
      </c>
      <c r="E41" s="875">
        <f>[2]淋菌!E5</f>
        <v>0</v>
      </c>
      <c r="F41" s="875">
        <f>[2]淋菌!F5</f>
        <v>0</v>
      </c>
      <c r="G41" s="875">
        <f>[2]淋菌!G5</f>
        <v>0</v>
      </c>
      <c r="H41" s="875">
        <f>[2]淋菌!H5</f>
        <v>0</v>
      </c>
      <c r="I41" s="875">
        <f>[2]淋菌!I5</f>
        <v>0</v>
      </c>
      <c r="J41" s="875">
        <f>[2]淋菌!J5</f>
        <v>0</v>
      </c>
      <c r="K41" s="875">
        <f>[2]淋菌!K5</f>
        <v>0</v>
      </c>
      <c r="L41" s="875">
        <f>[2]淋菌!L5</f>
        <v>1</v>
      </c>
      <c r="M41" s="875">
        <f>[2]淋菌!M5</f>
        <v>0</v>
      </c>
      <c r="N41" s="875">
        <f>[2]淋菌!N5</f>
        <v>0</v>
      </c>
      <c r="O41" s="875">
        <f>[2]淋菌!O5</f>
        <v>0</v>
      </c>
      <c r="P41" s="875">
        <f>[2]淋菌!P5</f>
        <v>0</v>
      </c>
      <c r="Q41" s="875">
        <f>[2]淋菌!Q5</f>
        <v>0</v>
      </c>
      <c r="R41" s="875">
        <f>[2]淋菌!R5</f>
        <v>0</v>
      </c>
      <c r="S41" s="875">
        <f>[2]淋菌!S5</f>
        <v>0</v>
      </c>
      <c r="V41">
        <f>'保健所別（令和8年）'!$E$144</f>
        <v>1</v>
      </c>
      <c r="W41">
        <f t="shared" ref="W41:W51" si="24">C41-V41</f>
        <v>0</v>
      </c>
    </row>
    <row r="42" spans="2:23" ht="14.4" x14ac:dyDescent="0.2">
      <c r="B42" s="546" t="s">
        <v>84</v>
      </c>
      <c r="C42" s="875">
        <f t="shared" si="23"/>
        <v>0</v>
      </c>
      <c r="D42" s="875">
        <f>[2]淋菌!D6</f>
        <v>0</v>
      </c>
      <c r="E42" s="875">
        <f>[2]淋菌!E6</f>
        <v>0</v>
      </c>
      <c r="F42" s="875">
        <f>[2]淋菌!F6</f>
        <v>0</v>
      </c>
      <c r="G42" s="875">
        <f>[2]淋菌!G6</f>
        <v>0</v>
      </c>
      <c r="H42" s="875">
        <f>[2]淋菌!H6</f>
        <v>0</v>
      </c>
      <c r="I42" s="875">
        <f>[2]淋菌!I6</f>
        <v>0</v>
      </c>
      <c r="J42" s="875">
        <f>[2]淋菌!J6</f>
        <v>0</v>
      </c>
      <c r="K42" s="875">
        <f>[2]淋菌!K6</f>
        <v>0</v>
      </c>
      <c r="L42" s="875">
        <f>[2]淋菌!L6</f>
        <v>0</v>
      </c>
      <c r="M42" s="875">
        <f>[2]淋菌!M6</f>
        <v>0</v>
      </c>
      <c r="N42" s="875">
        <f>[2]淋菌!N6</f>
        <v>0</v>
      </c>
      <c r="O42" s="875">
        <f>[2]淋菌!O6</f>
        <v>0</v>
      </c>
      <c r="P42" s="875">
        <f>[2]淋菌!P6</f>
        <v>0</v>
      </c>
      <c r="Q42" s="875">
        <f>[2]淋菌!Q6</f>
        <v>0</v>
      </c>
      <c r="R42" s="875">
        <f>[2]淋菌!R6</f>
        <v>0</v>
      </c>
      <c r="S42" s="875">
        <f>[2]淋菌!S6</f>
        <v>0</v>
      </c>
      <c r="V42">
        <f>'保健所別（令和8年）'!$F$144</f>
        <v>0</v>
      </c>
      <c r="W42">
        <f t="shared" si="24"/>
        <v>0</v>
      </c>
    </row>
    <row r="43" spans="2:23" ht="14.4" x14ac:dyDescent="0.2">
      <c r="B43" s="547" t="s">
        <v>85</v>
      </c>
      <c r="C43" s="875">
        <f t="shared" si="23"/>
        <v>4</v>
      </c>
      <c r="D43" s="875">
        <f>[2]淋菌!D7</f>
        <v>0</v>
      </c>
      <c r="E43" s="875">
        <f>[2]淋菌!E7</f>
        <v>0</v>
      </c>
      <c r="F43" s="875">
        <f>[2]淋菌!F7</f>
        <v>0</v>
      </c>
      <c r="G43" s="875">
        <f>[2]淋菌!G7</f>
        <v>0</v>
      </c>
      <c r="H43" s="875">
        <f>[2]淋菌!H7</f>
        <v>0</v>
      </c>
      <c r="I43" s="875">
        <f>[2]淋菌!I7</f>
        <v>1</v>
      </c>
      <c r="J43" s="875">
        <f>[2]淋菌!J7</f>
        <v>1</v>
      </c>
      <c r="K43" s="875">
        <f>[2]淋菌!K7</f>
        <v>0</v>
      </c>
      <c r="L43" s="875">
        <f>[2]淋菌!L7</f>
        <v>1</v>
      </c>
      <c r="M43" s="875">
        <f>[2]淋菌!M7</f>
        <v>1</v>
      </c>
      <c r="N43" s="875">
        <f>[2]淋菌!N7</f>
        <v>0</v>
      </c>
      <c r="O43" s="875">
        <f>[2]淋菌!O7</f>
        <v>0</v>
      </c>
      <c r="P43" s="875">
        <f>[2]淋菌!P7</f>
        <v>0</v>
      </c>
      <c r="Q43" s="875">
        <f>[2]淋菌!Q7</f>
        <v>0</v>
      </c>
      <c r="R43" s="875">
        <f>[2]淋菌!R7</f>
        <v>0</v>
      </c>
      <c r="S43" s="875">
        <f>[2]淋菌!S7</f>
        <v>0</v>
      </c>
      <c r="V43">
        <f>'保健所別（令和8年）'!$G$144</f>
        <v>4</v>
      </c>
      <c r="W43">
        <f t="shared" si="24"/>
        <v>0</v>
      </c>
    </row>
    <row r="44" spans="2:23" ht="14.4" x14ac:dyDescent="0.2">
      <c r="B44" s="545" t="s">
        <v>86</v>
      </c>
      <c r="C44" s="875">
        <f t="shared" si="23"/>
        <v>0</v>
      </c>
      <c r="D44" s="875">
        <f>[2]淋菌!D8</f>
        <v>0</v>
      </c>
      <c r="E44" s="875">
        <f>[2]淋菌!E8</f>
        <v>0</v>
      </c>
      <c r="F44" s="875">
        <f>[2]淋菌!F8</f>
        <v>0</v>
      </c>
      <c r="G44" s="875">
        <f>[2]淋菌!G8</f>
        <v>0</v>
      </c>
      <c r="H44" s="875">
        <f>[2]淋菌!H8</f>
        <v>0</v>
      </c>
      <c r="I44" s="875">
        <f>[2]淋菌!I8</f>
        <v>0</v>
      </c>
      <c r="J44" s="875">
        <f>[2]淋菌!J8</f>
        <v>0</v>
      </c>
      <c r="K44" s="875">
        <f>[2]淋菌!K8</f>
        <v>0</v>
      </c>
      <c r="L44" s="875">
        <f>[2]淋菌!L8</f>
        <v>0</v>
      </c>
      <c r="M44" s="875">
        <f>[2]淋菌!M8</f>
        <v>0</v>
      </c>
      <c r="N44" s="875">
        <f>[2]淋菌!N8</f>
        <v>0</v>
      </c>
      <c r="O44" s="875">
        <f>[2]淋菌!O8</f>
        <v>0</v>
      </c>
      <c r="P44" s="875">
        <f>[2]淋菌!P8</f>
        <v>0</v>
      </c>
      <c r="Q44" s="875">
        <f>[2]淋菌!Q8</f>
        <v>0</v>
      </c>
      <c r="R44" s="875">
        <f>[2]淋菌!R8</f>
        <v>0</v>
      </c>
      <c r="S44" s="875">
        <f>[2]淋菌!S8</f>
        <v>0</v>
      </c>
      <c r="V44">
        <f>'保健所別（令和8年）'!$H$144</f>
        <v>0</v>
      </c>
      <c r="W44">
        <f t="shared" si="24"/>
        <v>0</v>
      </c>
    </row>
    <row r="45" spans="2:23" ht="14.4" x14ac:dyDescent="0.2">
      <c r="B45" s="547" t="s">
        <v>87</v>
      </c>
      <c r="C45" s="875">
        <f t="shared" si="23"/>
        <v>1</v>
      </c>
      <c r="D45" s="875">
        <f>[2]淋菌!D9</f>
        <v>0</v>
      </c>
      <c r="E45" s="875">
        <f>[2]淋菌!E9</f>
        <v>0</v>
      </c>
      <c r="F45" s="875">
        <f>[2]淋菌!F9</f>
        <v>0</v>
      </c>
      <c r="G45" s="875">
        <f>[2]淋菌!G9</f>
        <v>0</v>
      </c>
      <c r="H45" s="875">
        <f>[2]淋菌!H9</f>
        <v>0</v>
      </c>
      <c r="I45" s="875">
        <f>[2]淋菌!I9</f>
        <v>0</v>
      </c>
      <c r="J45" s="875">
        <f>[2]淋菌!J9</f>
        <v>0</v>
      </c>
      <c r="K45" s="875">
        <f>[2]淋菌!K9</f>
        <v>0</v>
      </c>
      <c r="L45" s="875">
        <f>[2]淋菌!L9</f>
        <v>1</v>
      </c>
      <c r="M45" s="875">
        <f>[2]淋菌!M9</f>
        <v>0</v>
      </c>
      <c r="N45" s="875">
        <f>[2]淋菌!N9</f>
        <v>0</v>
      </c>
      <c r="O45" s="875">
        <f>[2]淋菌!O9</f>
        <v>0</v>
      </c>
      <c r="P45" s="875">
        <f>[2]淋菌!P9</f>
        <v>0</v>
      </c>
      <c r="Q45" s="875">
        <f>[2]淋菌!Q9</f>
        <v>0</v>
      </c>
      <c r="R45" s="875">
        <f>[2]淋菌!R9</f>
        <v>0</v>
      </c>
      <c r="S45" s="875">
        <f>[2]淋菌!S9</f>
        <v>0</v>
      </c>
      <c r="V45">
        <f>'保健所別（令和8年）'!$I$144</f>
        <v>1</v>
      </c>
      <c r="W45">
        <f t="shared" si="24"/>
        <v>0</v>
      </c>
    </row>
    <row r="46" spans="2:23" ht="14.4" x14ac:dyDescent="0.2">
      <c r="B46" s="545" t="s">
        <v>88</v>
      </c>
      <c r="C46" s="875">
        <f t="shared" si="23"/>
        <v>1</v>
      </c>
      <c r="D46" s="875">
        <f>[2]淋菌!D10</f>
        <v>0</v>
      </c>
      <c r="E46" s="875">
        <f>[2]淋菌!E10</f>
        <v>0</v>
      </c>
      <c r="F46" s="875">
        <f>[2]淋菌!F10</f>
        <v>0</v>
      </c>
      <c r="G46" s="875">
        <f>[2]淋菌!G10</f>
        <v>0</v>
      </c>
      <c r="H46" s="875">
        <f>[2]淋菌!H10</f>
        <v>0</v>
      </c>
      <c r="I46" s="875">
        <f>[2]淋菌!I10</f>
        <v>1</v>
      </c>
      <c r="J46" s="875">
        <f>[2]淋菌!J10</f>
        <v>0</v>
      </c>
      <c r="K46" s="875">
        <f>[2]淋菌!K10</f>
        <v>0</v>
      </c>
      <c r="L46" s="875">
        <f>[2]淋菌!L10</f>
        <v>0</v>
      </c>
      <c r="M46" s="875">
        <f>[2]淋菌!M10</f>
        <v>0</v>
      </c>
      <c r="N46" s="875">
        <f>[2]淋菌!N10</f>
        <v>0</v>
      </c>
      <c r="O46" s="875">
        <f>[2]淋菌!O10</f>
        <v>0</v>
      </c>
      <c r="P46" s="875">
        <f>[2]淋菌!P10</f>
        <v>0</v>
      </c>
      <c r="Q46" s="875">
        <f>[2]淋菌!Q10</f>
        <v>0</v>
      </c>
      <c r="R46" s="875">
        <f>[2]淋菌!R10</f>
        <v>0</v>
      </c>
      <c r="S46" s="875">
        <f>[2]淋菌!S10</f>
        <v>0</v>
      </c>
      <c r="V46">
        <f>'保健所別（令和8年）'!$J$144</f>
        <v>1</v>
      </c>
      <c r="W46">
        <f t="shared" si="24"/>
        <v>0</v>
      </c>
    </row>
    <row r="47" spans="2:23" ht="14.4" x14ac:dyDescent="0.2">
      <c r="B47" s="547" t="s">
        <v>89</v>
      </c>
      <c r="C47" s="875">
        <f t="shared" si="23"/>
        <v>2</v>
      </c>
      <c r="D47" s="875">
        <f>[2]淋菌!D11</f>
        <v>0</v>
      </c>
      <c r="E47" s="875">
        <f>[2]淋菌!E11</f>
        <v>0</v>
      </c>
      <c r="F47" s="875">
        <f>[2]淋菌!F11</f>
        <v>0</v>
      </c>
      <c r="G47" s="875">
        <f>[2]淋菌!G11</f>
        <v>0</v>
      </c>
      <c r="H47" s="875">
        <f>[2]淋菌!H11</f>
        <v>0</v>
      </c>
      <c r="I47" s="875">
        <f>[2]淋菌!I11</f>
        <v>1</v>
      </c>
      <c r="J47" s="875">
        <f>[2]淋菌!J11</f>
        <v>1</v>
      </c>
      <c r="K47" s="875">
        <f>[2]淋菌!K11</f>
        <v>0</v>
      </c>
      <c r="L47" s="875">
        <f>[2]淋菌!L11</f>
        <v>0</v>
      </c>
      <c r="M47" s="875">
        <f>[2]淋菌!M11</f>
        <v>0</v>
      </c>
      <c r="N47" s="875">
        <f>[2]淋菌!N11</f>
        <v>0</v>
      </c>
      <c r="O47" s="875">
        <f>[2]淋菌!O11</f>
        <v>0</v>
      </c>
      <c r="P47" s="875">
        <f>[2]淋菌!P11</f>
        <v>0</v>
      </c>
      <c r="Q47" s="875">
        <f>[2]淋菌!Q11</f>
        <v>0</v>
      </c>
      <c r="R47" s="875">
        <f>[2]淋菌!R11</f>
        <v>0</v>
      </c>
      <c r="S47" s="875">
        <f>[2]淋菌!S11</f>
        <v>0</v>
      </c>
      <c r="V47">
        <f>'保健所別（令和8年）'!$K$144</f>
        <v>2</v>
      </c>
      <c r="W47">
        <f t="shared" si="24"/>
        <v>0</v>
      </c>
    </row>
    <row r="48" spans="2:23" ht="14.4" x14ac:dyDescent="0.2">
      <c r="B48" s="545" t="s">
        <v>90</v>
      </c>
      <c r="C48" s="875">
        <f t="shared" si="23"/>
        <v>0</v>
      </c>
      <c r="D48" s="875">
        <f>[2]淋菌!D12</f>
        <v>0</v>
      </c>
      <c r="E48" s="875">
        <f>[2]淋菌!E12</f>
        <v>0</v>
      </c>
      <c r="F48" s="875">
        <f>[2]淋菌!F12</f>
        <v>0</v>
      </c>
      <c r="G48" s="875">
        <f>[2]淋菌!G12</f>
        <v>0</v>
      </c>
      <c r="H48" s="875">
        <f>[2]淋菌!H12</f>
        <v>0</v>
      </c>
      <c r="I48" s="875">
        <f>[2]淋菌!I12</f>
        <v>0</v>
      </c>
      <c r="J48" s="875">
        <f>[2]淋菌!J12</f>
        <v>0</v>
      </c>
      <c r="K48" s="875">
        <f>[2]淋菌!K12</f>
        <v>0</v>
      </c>
      <c r="L48" s="875">
        <f>[2]淋菌!L12</f>
        <v>0</v>
      </c>
      <c r="M48" s="875">
        <f>[2]淋菌!M12</f>
        <v>0</v>
      </c>
      <c r="N48" s="875">
        <f>[2]淋菌!N12</f>
        <v>0</v>
      </c>
      <c r="O48" s="875">
        <f>[2]淋菌!O12</f>
        <v>0</v>
      </c>
      <c r="P48" s="875">
        <f>[2]淋菌!P12</f>
        <v>0</v>
      </c>
      <c r="Q48" s="875">
        <f>[2]淋菌!Q12</f>
        <v>0</v>
      </c>
      <c r="R48" s="875">
        <f>[2]淋菌!R12</f>
        <v>0</v>
      </c>
      <c r="S48" s="875">
        <f>[2]淋菌!S12</f>
        <v>0</v>
      </c>
      <c r="V48">
        <f>'保健所別（令和8年）'!$L$144</f>
        <v>0</v>
      </c>
      <c r="W48">
        <f t="shared" si="24"/>
        <v>0</v>
      </c>
    </row>
    <row r="49" spans="2:23" ht="14.4" x14ac:dyDescent="0.2">
      <c r="B49" s="547" t="s">
        <v>91</v>
      </c>
      <c r="C49" s="875">
        <f t="shared" si="23"/>
        <v>0</v>
      </c>
      <c r="D49" s="875">
        <f>[2]淋菌!D13</f>
        <v>0</v>
      </c>
      <c r="E49" s="875">
        <f>[2]淋菌!E13</f>
        <v>0</v>
      </c>
      <c r="F49" s="875">
        <f>[2]淋菌!F13</f>
        <v>0</v>
      </c>
      <c r="G49" s="875">
        <f>[2]淋菌!G13</f>
        <v>0</v>
      </c>
      <c r="H49" s="875">
        <f>[2]淋菌!H13</f>
        <v>0</v>
      </c>
      <c r="I49" s="875">
        <f>[2]淋菌!I13</f>
        <v>0</v>
      </c>
      <c r="J49" s="875">
        <f>[2]淋菌!J13</f>
        <v>0</v>
      </c>
      <c r="K49" s="875">
        <f>[2]淋菌!K13</f>
        <v>0</v>
      </c>
      <c r="L49" s="875">
        <f>[2]淋菌!L13</f>
        <v>0</v>
      </c>
      <c r="M49" s="875">
        <f>[2]淋菌!M13</f>
        <v>0</v>
      </c>
      <c r="N49" s="875">
        <f>[2]淋菌!N13</f>
        <v>0</v>
      </c>
      <c r="O49" s="875">
        <f>[2]淋菌!O13</f>
        <v>0</v>
      </c>
      <c r="P49" s="875">
        <f>[2]淋菌!P13</f>
        <v>0</v>
      </c>
      <c r="Q49" s="875">
        <f>[2]淋菌!Q13</f>
        <v>0</v>
      </c>
      <c r="R49" s="875">
        <f>[2]淋菌!R13</f>
        <v>0</v>
      </c>
      <c r="S49" s="875">
        <f>[2]淋菌!S13</f>
        <v>0</v>
      </c>
      <c r="V49">
        <f>'保健所別（令和8年）'!$M$144</f>
        <v>0</v>
      </c>
      <c r="W49">
        <f t="shared" si="24"/>
        <v>0</v>
      </c>
    </row>
    <row r="50" spans="2:23" ht="14.4" x14ac:dyDescent="0.2">
      <c r="B50" s="545" t="s">
        <v>92</v>
      </c>
      <c r="C50" s="875">
        <f t="shared" si="23"/>
        <v>0</v>
      </c>
      <c r="D50" s="875">
        <f>[2]淋菌!D14</f>
        <v>0</v>
      </c>
      <c r="E50" s="875">
        <f>[2]淋菌!E14</f>
        <v>0</v>
      </c>
      <c r="F50" s="875">
        <f>[2]淋菌!F14</f>
        <v>0</v>
      </c>
      <c r="G50" s="875">
        <f>[2]淋菌!G14</f>
        <v>0</v>
      </c>
      <c r="H50" s="875">
        <f>[2]淋菌!H14</f>
        <v>0</v>
      </c>
      <c r="I50" s="875">
        <f>[2]淋菌!I14</f>
        <v>0</v>
      </c>
      <c r="J50" s="875">
        <f>[2]淋菌!J14</f>
        <v>0</v>
      </c>
      <c r="K50" s="875">
        <f>[2]淋菌!K14</f>
        <v>0</v>
      </c>
      <c r="L50" s="875">
        <f>[2]淋菌!L14</f>
        <v>0</v>
      </c>
      <c r="M50" s="875">
        <f>[2]淋菌!M14</f>
        <v>0</v>
      </c>
      <c r="N50" s="875">
        <f>[2]淋菌!N14</f>
        <v>0</v>
      </c>
      <c r="O50" s="875">
        <f>[2]淋菌!O14</f>
        <v>0</v>
      </c>
      <c r="P50" s="875">
        <f>[2]淋菌!P14</f>
        <v>0</v>
      </c>
      <c r="Q50" s="875">
        <f>[2]淋菌!Q14</f>
        <v>0</v>
      </c>
      <c r="R50" s="875">
        <f>[2]淋菌!R14</f>
        <v>0</v>
      </c>
      <c r="S50" s="875">
        <f>[2]淋菌!S14</f>
        <v>0</v>
      </c>
      <c r="V50">
        <f>'保健所別（令和8年）'!$N$144</f>
        <v>0</v>
      </c>
      <c r="W50">
        <f t="shared" si="24"/>
        <v>0</v>
      </c>
    </row>
    <row r="51" spans="2:23" ht="15" thickBot="1" x14ac:dyDescent="0.25">
      <c r="B51" s="547" t="s">
        <v>93</v>
      </c>
      <c r="C51" s="875">
        <f t="shared" si="23"/>
        <v>0</v>
      </c>
      <c r="D51" s="875">
        <f>[2]淋菌!D15</f>
        <v>0</v>
      </c>
      <c r="E51" s="875">
        <f>[2]淋菌!E15</f>
        <v>0</v>
      </c>
      <c r="F51" s="875">
        <f>[2]淋菌!F15</f>
        <v>0</v>
      </c>
      <c r="G51" s="875">
        <f>[2]淋菌!G15</f>
        <v>0</v>
      </c>
      <c r="H51" s="875">
        <f>[2]淋菌!H15</f>
        <v>0</v>
      </c>
      <c r="I51" s="875">
        <f>[2]淋菌!I15</f>
        <v>0</v>
      </c>
      <c r="J51" s="875">
        <f>[2]淋菌!J15</f>
        <v>0</v>
      </c>
      <c r="K51" s="875">
        <f>[2]淋菌!K15</f>
        <v>0</v>
      </c>
      <c r="L51" s="875">
        <f>[2]淋菌!L15</f>
        <v>0</v>
      </c>
      <c r="M51" s="875">
        <f>[2]淋菌!M15</f>
        <v>0</v>
      </c>
      <c r="N51" s="875">
        <f>[2]淋菌!N15</f>
        <v>0</v>
      </c>
      <c r="O51" s="875">
        <f>[2]淋菌!O15</f>
        <v>0</v>
      </c>
      <c r="P51" s="875">
        <f>[2]淋菌!P15</f>
        <v>0</v>
      </c>
      <c r="Q51" s="875">
        <f>[2]淋菌!Q15</f>
        <v>0</v>
      </c>
      <c r="R51" s="875">
        <f>[2]淋菌!R15</f>
        <v>0</v>
      </c>
      <c r="S51" s="875">
        <f>[2]淋菌!S15</f>
        <v>0</v>
      </c>
      <c r="V51">
        <f>'保健所別（令和8年）'!$O$144</f>
        <v>0</v>
      </c>
      <c r="W51">
        <f t="shared" si="24"/>
        <v>0</v>
      </c>
    </row>
    <row r="52" spans="2:23" ht="15" thickBot="1" x14ac:dyDescent="0.25">
      <c r="B52" s="161" t="s">
        <v>39</v>
      </c>
      <c r="C52" s="733">
        <f t="shared" ref="C52:S52" si="25">SUM(C40:C51)</f>
        <v>10</v>
      </c>
      <c r="D52" s="717">
        <f t="shared" si="25"/>
        <v>0</v>
      </c>
      <c r="E52" s="717">
        <f t="shared" si="25"/>
        <v>0</v>
      </c>
      <c r="F52" s="717">
        <f t="shared" si="25"/>
        <v>0</v>
      </c>
      <c r="G52" s="717">
        <f t="shared" si="25"/>
        <v>0</v>
      </c>
      <c r="H52" s="717">
        <f t="shared" si="25"/>
        <v>0</v>
      </c>
      <c r="I52" s="717">
        <f t="shared" si="25"/>
        <v>3</v>
      </c>
      <c r="J52" s="717">
        <f t="shared" si="25"/>
        <v>3</v>
      </c>
      <c r="K52" s="717">
        <f t="shared" si="25"/>
        <v>0</v>
      </c>
      <c r="L52" s="717">
        <f t="shared" si="25"/>
        <v>3</v>
      </c>
      <c r="M52" s="717">
        <f t="shared" si="25"/>
        <v>1</v>
      </c>
      <c r="N52" s="717">
        <f t="shared" si="25"/>
        <v>0</v>
      </c>
      <c r="O52" s="717">
        <f t="shared" si="25"/>
        <v>0</v>
      </c>
      <c r="P52" s="717">
        <f t="shared" si="25"/>
        <v>0</v>
      </c>
      <c r="Q52" s="717">
        <f t="shared" si="25"/>
        <v>0</v>
      </c>
      <c r="R52" s="717">
        <f t="shared" si="25"/>
        <v>0</v>
      </c>
      <c r="S52" s="735">
        <f t="shared" si="25"/>
        <v>0</v>
      </c>
    </row>
    <row r="53" spans="2:23" ht="13.8" thickBot="1" x14ac:dyDescent="0.25">
      <c r="B53" s="548" t="s">
        <v>66</v>
      </c>
      <c r="C53" s="584">
        <f>C52/C52</f>
        <v>1</v>
      </c>
      <c r="D53" s="549">
        <f>D52/C52</f>
        <v>0</v>
      </c>
      <c r="E53" s="549">
        <f>E52/C52</f>
        <v>0</v>
      </c>
      <c r="F53" s="549">
        <f>F52/C52</f>
        <v>0</v>
      </c>
      <c r="G53" s="549">
        <f>G52/C52</f>
        <v>0</v>
      </c>
      <c r="H53" s="549">
        <f>H52/C52</f>
        <v>0</v>
      </c>
      <c r="I53" s="549">
        <f>I52/C52</f>
        <v>0.3</v>
      </c>
      <c r="J53" s="549">
        <f>J52/C52</f>
        <v>0.3</v>
      </c>
      <c r="K53" s="549">
        <f>K52/C52</f>
        <v>0</v>
      </c>
      <c r="L53" s="549">
        <f>L52/C52</f>
        <v>0.3</v>
      </c>
      <c r="M53" s="549">
        <f>M52/C52</f>
        <v>0.1</v>
      </c>
      <c r="N53" s="549">
        <f>N52/C52</f>
        <v>0</v>
      </c>
      <c r="O53" s="549">
        <f>O52/C52</f>
        <v>0</v>
      </c>
      <c r="P53" s="549">
        <f>P52/C52</f>
        <v>0</v>
      </c>
      <c r="Q53" s="549">
        <f>Q52/C52</f>
        <v>0</v>
      </c>
      <c r="R53" s="549">
        <f>R52/C52</f>
        <v>0</v>
      </c>
      <c r="S53" s="550">
        <f>S52/C52</f>
        <v>0</v>
      </c>
    </row>
    <row r="55" spans="2:23" ht="19.8" thickBot="1" x14ac:dyDescent="0.3">
      <c r="B55" s="98" t="str">
        <f>B38</f>
        <v>令和8年　</v>
      </c>
      <c r="C55" s="542" t="s">
        <v>231</v>
      </c>
    </row>
    <row r="56" spans="2:23" ht="40.5" customHeight="1" thickBot="1" x14ac:dyDescent="0.25">
      <c r="B56" s="543" t="s">
        <v>225</v>
      </c>
      <c r="C56" s="734" t="s">
        <v>67</v>
      </c>
      <c r="D56" s="713" t="s">
        <v>261</v>
      </c>
      <c r="E56" s="714" t="s">
        <v>80</v>
      </c>
      <c r="F56" s="714" t="s">
        <v>81</v>
      </c>
      <c r="G56" s="714" t="s">
        <v>68</v>
      </c>
      <c r="H56" s="714" t="s">
        <v>69</v>
      </c>
      <c r="I56" s="714" t="s">
        <v>70</v>
      </c>
      <c r="J56" s="714" t="s">
        <v>71</v>
      </c>
      <c r="K56" s="714" t="s">
        <v>72</v>
      </c>
      <c r="L56" s="714" t="s">
        <v>73</v>
      </c>
      <c r="M56" s="714" t="s">
        <v>74</v>
      </c>
      <c r="N56" s="714" t="s">
        <v>75</v>
      </c>
      <c r="O56" s="715" t="s">
        <v>76</v>
      </c>
      <c r="P56" s="715" t="s">
        <v>77</v>
      </c>
      <c r="Q56" s="715" t="s">
        <v>78</v>
      </c>
      <c r="R56" s="715" t="s">
        <v>79</v>
      </c>
      <c r="S56" s="715" t="s">
        <v>262</v>
      </c>
    </row>
    <row r="57" spans="2:23" ht="14.4" x14ac:dyDescent="0.2">
      <c r="B57" s="544" t="s">
        <v>82</v>
      </c>
      <c r="C57" s="885">
        <f>[2]淋菌!C40</f>
        <v>0.08</v>
      </c>
      <c r="D57" s="885">
        <f>[2]淋菌!D40</f>
        <v>0</v>
      </c>
      <c r="E57" s="885">
        <f>[2]淋菌!E40</f>
        <v>0</v>
      </c>
      <c r="F57" s="885">
        <f>[2]淋菌!F40</f>
        <v>0</v>
      </c>
      <c r="G57" s="885">
        <f>[2]淋菌!G40</f>
        <v>0</v>
      </c>
      <c r="H57" s="885">
        <f>[2]淋菌!H40</f>
        <v>0</v>
      </c>
      <c r="I57" s="885">
        <f>[2]淋菌!I40</f>
        <v>0</v>
      </c>
      <c r="J57" s="885">
        <f>[2]淋菌!J40</f>
        <v>0.08</v>
      </c>
      <c r="K57" s="885">
        <f>[2]淋菌!K40</f>
        <v>0</v>
      </c>
      <c r="L57" s="885">
        <f>[2]淋菌!L40</f>
        <v>0</v>
      </c>
      <c r="M57" s="885">
        <f>[2]淋菌!M40</f>
        <v>0</v>
      </c>
      <c r="N57" s="885">
        <f>[2]淋菌!N40</f>
        <v>0</v>
      </c>
      <c r="O57" s="885">
        <f>[2]淋菌!O40</f>
        <v>0</v>
      </c>
      <c r="P57" s="885">
        <f>[2]淋菌!P40</f>
        <v>0</v>
      </c>
      <c r="Q57" s="885">
        <f>[2]淋菌!Q40</f>
        <v>0</v>
      </c>
      <c r="R57" s="885">
        <f>[2]淋菌!R40</f>
        <v>0</v>
      </c>
      <c r="S57" s="885">
        <f>[2]淋菌!S40</f>
        <v>0</v>
      </c>
    </row>
    <row r="58" spans="2:23" ht="14.4" x14ac:dyDescent="0.2">
      <c r="B58" s="545" t="s">
        <v>83</v>
      </c>
      <c r="C58" s="885">
        <f>[2]淋菌!C41</f>
        <v>0.08</v>
      </c>
      <c r="D58" s="885">
        <f>[2]淋菌!D41</f>
        <v>0</v>
      </c>
      <c r="E58" s="885">
        <f>[2]淋菌!E41</f>
        <v>0</v>
      </c>
      <c r="F58" s="885">
        <f>[2]淋菌!F41</f>
        <v>0</v>
      </c>
      <c r="G58" s="885">
        <f>[2]淋菌!G41</f>
        <v>0</v>
      </c>
      <c r="H58" s="885">
        <f>[2]淋菌!H41</f>
        <v>0</v>
      </c>
      <c r="I58" s="885">
        <f>[2]淋菌!I41</f>
        <v>0</v>
      </c>
      <c r="J58" s="885">
        <f>[2]淋菌!J41</f>
        <v>0</v>
      </c>
      <c r="K58" s="885">
        <f>[2]淋菌!K41</f>
        <v>0</v>
      </c>
      <c r="L58" s="885">
        <f>[2]淋菌!L41</f>
        <v>0.08</v>
      </c>
      <c r="M58" s="885">
        <f>[2]淋菌!M41</f>
        <v>0</v>
      </c>
      <c r="N58" s="885">
        <f>[2]淋菌!N41</f>
        <v>0</v>
      </c>
      <c r="O58" s="885">
        <f>[2]淋菌!O41</f>
        <v>0</v>
      </c>
      <c r="P58" s="885">
        <f>[2]淋菌!P41</f>
        <v>0</v>
      </c>
      <c r="Q58" s="885">
        <f>[2]淋菌!Q41</f>
        <v>0</v>
      </c>
      <c r="R58" s="885">
        <f>[2]淋菌!R41</f>
        <v>0</v>
      </c>
      <c r="S58" s="885">
        <f>[2]淋菌!S41</f>
        <v>0</v>
      </c>
    </row>
    <row r="59" spans="2:23" ht="14.4" x14ac:dyDescent="0.2">
      <c r="B59" s="546" t="s">
        <v>84</v>
      </c>
      <c r="C59" s="885">
        <f>[2]淋菌!C42</f>
        <v>0</v>
      </c>
      <c r="D59" s="885">
        <f>[2]淋菌!D42</f>
        <v>0</v>
      </c>
      <c r="E59" s="885">
        <f>[2]淋菌!E42</f>
        <v>0</v>
      </c>
      <c r="F59" s="885">
        <f>[2]淋菌!F42</f>
        <v>0</v>
      </c>
      <c r="G59" s="885">
        <f>[2]淋菌!G42</f>
        <v>0</v>
      </c>
      <c r="H59" s="885">
        <f>[2]淋菌!H42</f>
        <v>0</v>
      </c>
      <c r="I59" s="885">
        <f>[2]淋菌!I42</f>
        <v>0</v>
      </c>
      <c r="J59" s="885">
        <f>[2]淋菌!J42</f>
        <v>0</v>
      </c>
      <c r="K59" s="885">
        <f>[2]淋菌!K42</f>
        <v>0</v>
      </c>
      <c r="L59" s="885">
        <f>[2]淋菌!L42</f>
        <v>0</v>
      </c>
      <c r="M59" s="885">
        <f>[2]淋菌!M42</f>
        <v>0</v>
      </c>
      <c r="N59" s="885">
        <f>[2]淋菌!N42</f>
        <v>0</v>
      </c>
      <c r="O59" s="885">
        <f>[2]淋菌!O42</f>
        <v>0</v>
      </c>
      <c r="P59" s="885">
        <f>[2]淋菌!P42</f>
        <v>0</v>
      </c>
      <c r="Q59" s="885">
        <f>[2]淋菌!Q42</f>
        <v>0</v>
      </c>
      <c r="R59" s="885">
        <f>[2]淋菌!R42</f>
        <v>0</v>
      </c>
      <c r="S59" s="885">
        <f>[2]淋菌!S42</f>
        <v>0</v>
      </c>
    </row>
    <row r="60" spans="2:23" ht="14.4" x14ac:dyDescent="0.2">
      <c r="B60" s="547" t="s">
        <v>85</v>
      </c>
      <c r="C60" s="885">
        <f>[2]淋菌!C43</f>
        <v>0.33</v>
      </c>
      <c r="D60" s="885">
        <f>[2]淋菌!D43</f>
        <v>0</v>
      </c>
      <c r="E60" s="885">
        <f>[2]淋菌!E43</f>
        <v>0</v>
      </c>
      <c r="F60" s="885">
        <f>[2]淋菌!F43</f>
        <v>0</v>
      </c>
      <c r="G60" s="885">
        <f>[2]淋菌!G43</f>
        <v>0</v>
      </c>
      <c r="H60" s="885">
        <f>[2]淋菌!H43</f>
        <v>0</v>
      </c>
      <c r="I60" s="885">
        <f>[2]淋菌!I43</f>
        <v>0.08</v>
      </c>
      <c r="J60" s="885">
        <f>[2]淋菌!J43</f>
        <v>0.08</v>
      </c>
      <c r="K60" s="885">
        <f>[2]淋菌!K43</f>
        <v>0</v>
      </c>
      <c r="L60" s="885">
        <f>[2]淋菌!L43</f>
        <v>0.08</v>
      </c>
      <c r="M60" s="885">
        <f>[2]淋菌!M43</f>
        <v>0.08</v>
      </c>
      <c r="N60" s="885">
        <f>[2]淋菌!N43</f>
        <v>0</v>
      </c>
      <c r="O60" s="885">
        <f>[2]淋菌!O43</f>
        <v>0</v>
      </c>
      <c r="P60" s="885">
        <f>[2]淋菌!P43</f>
        <v>0</v>
      </c>
      <c r="Q60" s="885">
        <f>[2]淋菌!Q43</f>
        <v>0</v>
      </c>
      <c r="R60" s="885">
        <f>[2]淋菌!R43</f>
        <v>0</v>
      </c>
      <c r="S60" s="885">
        <f>[2]淋菌!S43</f>
        <v>0</v>
      </c>
    </row>
    <row r="61" spans="2:23" ht="14.4" x14ac:dyDescent="0.2">
      <c r="B61" s="545" t="s">
        <v>86</v>
      </c>
      <c r="C61" s="885">
        <f>[2]淋菌!C44</f>
        <v>0</v>
      </c>
      <c r="D61" s="885">
        <f>[2]淋菌!D44</f>
        <v>0</v>
      </c>
      <c r="E61" s="885">
        <f>[2]淋菌!E44</f>
        <v>0</v>
      </c>
      <c r="F61" s="885">
        <f>[2]淋菌!F44</f>
        <v>0</v>
      </c>
      <c r="G61" s="885">
        <f>[2]淋菌!G44</f>
        <v>0</v>
      </c>
      <c r="H61" s="885">
        <f>[2]淋菌!H44</f>
        <v>0</v>
      </c>
      <c r="I61" s="885">
        <f>[2]淋菌!I44</f>
        <v>0</v>
      </c>
      <c r="J61" s="885">
        <f>[2]淋菌!J44</f>
        <v>0</v>
      </c>
      <c r="K61" s="885">
        <f>[2]淋菌!K44</f>
        <v>0</v>
      </c>
      <c r="L61" s="885">
        <f>[2]淋菌!L44</f>
        <v>0</v>
      </c>
      <c r="M61" s="885">
        <f>[2]淋菌!M44</f>
        <v>0</v>
      </c>
      <c r="N61" s="885">
        <f>[2]淋菌!N44</f>
        <v>0</v>
      </c>
      <c r="O61" s="885">
        <f>[2]淋菌!O44</f>
        <v>0</v>
      </c>
      <c r="P61" s="885">
        <f>[2]淋菌!P44</f>
        <v>0</v>
      </c>
      <c r="Q61" s="885">
        <f>[2]淋菌!Q44</f>
        <v>0</v>
      </c>
      <c r="R61" s="885">
        <f>[2]淋菌!R44</f>
        <v>0</v>
      </c>
      <c r="S61" s="885">
        <f>[2]淋菌!S44</f>
        <v>0</v>
      </c>
    </row>
    <row r="62" spans="2:23" ht="14.4" x14ac:dyDescent="0.2">
      <c r="B62" s="547" t="s">
        <v>87</v>
      </c>
      <c r="C62" s="885">
        <f>[2]淋菌!C45</f>
        <v>0.08</v>
      </c>
      <c r="D62" s="885">
        <f>[2]淋菌!D45</f>
        <v>0</v>
      </c>
      <c r="E62" s="885">
        <f>[2]淋菌!E45</f>
        <v>0</v>
      </c>
      <c r="F62" s="885">
        <f>[2]淋菌!F45</f>
        <v>0</v>
      </c>
      <c r="G62" s="885">
        <f>[2]淋菌!G45</f>
        <v>0</v>
      </c>
      <c r="H62" s="885">
        <f>[2]淋菌!H45</f>
        <v>0</v>
      </c>
      <c r="I62" s="885">
        <f>[2]淋菌!I45</f>
        <v>0</v>
      </c>
      <c r="J62" s="885">
        <f>[2]淋菌!J45</f>
        <v>0</v>
      </c>
      <c r="K62" s="885">
        <f>[2]淋菌!K45</f>
        <v>0</v>
      </c>
      <c r="L62" s="885">
        <f>[2]淋菌!L45</f>
        <v>0.08</v>
      </c>
      <c r="M62" s="885">
        <f>[2]淋菌!M45</f>
        <v>0</v>
      </c>
      <c r="N62" s="885">
        <f>[2]淋菌!N45</f>
        <v>0</v>
      </c>
      <c r="O62" s="885">
        <f>[2]淋菌!O45</f>
        <v>0</v>
      </c>
      <c r="P62" s="885">
        <f>[2]淋菌!P45</f>
        <v>0</v>
      </c>
      <c r="Q62" s="885">
        <f>[2]淋菌!Q45</f>
        <v>0</v>
      </c>
      <c r="R62" s="885">
        <f>[2]淋菌!R45</f>
        <v>0</v>
      </c>
      <c r="S62" s="885">
        <f>[2]淋菌!S45</f>
        <v>0</v>
      </c>
    </row>
    <row r="63" spans="2:23" ht="14.4" x14ac:dyDescent="0.2">
      <c r="B63" s="545" t="s">
        <v>88</v>
      </c>
      <c r="C63" s="885">
        <f>[2]淋菌!C46</f>
        <v>0.08</v>
      </c>
      <c r="D63" s="885">
        <f>[2]淋菌!D46</f>
        <v>0</v>
      </c>
      <c r="E63" s="885">
        <f>[2]淋菌!E46</f>
        <v>0</v>
      </c>
      <c r="F63" s="885">
        <f>[2]淋菌!F46</f>
        <v>0</v>
      </c>
      <c r="G63" s="885">
        <f>[2]淋菌!G46</f>
        <v>0</v>
      </c>
      <c r="H63" s="885">
        <f>[2]淋菌!H46</f>
        <v>0</v>
      </c>
      <c r="I63" s="885">
        <f>[2]淋菌!I46</f>
        <v>0.08</v>
      </c>
      <c r="J63" s="885">
        <f>[2]淋菌!J46</f>
        <v>0</v>
      </c>
      <c r="K63" s="885">
        <f>[2]淋菌!K46</f>
        <v>0</v>
      </c>
      <c r="L63" s="885">
        <f>[2]淋菌!L46</f>
        <v>0</v>
      </c>
      <c r="M63" s="885">
        <f>[2]淋菌!M46</f>
        <v>0</v>
      </c>
      <c r="N63" s="885">
        <f>[2]淋菌!N46</f>
        <v>0</v>
      </c>
      <c r="O63" s="885">
        <f>[2]淋菌!O46</f>
        <v>0</v>
      </c>
      <c r="P63" s="885">
        <f>[2]淋菌!P46</f>
        <v>0</v>
      </c>
      <c r="Q63" s="885">
        <f>[2]淋菌!Q46</f>
        <v>0</v>
      </c>
      <c r="R63" s="885">
        <f>[2]淋菌!R46</f>
        <v>0</v>
      </c>
      <c r="S63" s="885">
        <f>[2]淋菌!S46</f>
        <v>0</v>
      </c>
    </row>
    <row r="64" spans="2:23" ht="14.4" x14ac:dyDescent="0.2">
      <c r="B64" s="547" t="s">
        <v>89</v>
      </c>
      <c r="C64" s="885">
        <f>[2]淋菌!C47</f>
        <v>0.17</v>
      </c>
      <c r="D64" s="885">
        <f>[2]淋菌!D47</f>
        <v>0</v>
      </c>
      <c r="E64" s="885">
        <f>[2]淋菌!E47</f>
        <v>0</v>
      </c>
      <c r="F64" s="885">
        <f>[2]淋菌!F47</f>
        <v>0</v>
      </c>
      <c r="G64" s="885">
        <f>[2]淋菌!G47</f>
        <v>0</v>
      </c>
      <c r="H64" s="885">
        <f>[2]淋菌!H47</f>
        <v>0</v>
      </c>
      <c r="I64" s="885">
        <f>[2]淋菌!I47</f>
        <v>0.08</v>
      </c>
      <c r="J64" s="885">
        <f>[2]淋菌!J47</f>
        <v>0.08</v>
      </c>
      <c r="K64" s="885">
        <f>[2]淋菌!K47</f>
        <v>0</v>
      </c>
      <c r="L64" s="885">
        <f>[2]淋菌!L47</f>
        <v>0</v>
      </c>
      <c r="M64" s="885">
        <f>[2]淋菌!M47</f>
        <v>0</v>
      </c>
      <c r="N64" s="885">
        <f>[2]淋菌!N47</f>
        <v>0</v>
      </c>
      <c r="O64" s="885">
        <f>[2]淋菌!O47</f>
        <v>0</v>
      </c>
      <c r="P64" s="885">
        <f>[2]淋菌!P47</f>
        <v>0</v>
      </c>
      <c r="Q64" s="885">
        <f>[2]淋菌!Q47</f>
        <v>0</v>
      </c>
      <c r="R64" s="885">
        <f>[2]淋菌!R47</f>
        <v>0</v>
      </c>
      <c r="S64" s="885">
        <f>[2]淋菌!S47</f>
        <v>0</v>
      </c>
    </row>
    <row r="65" spans="2:23" ht="14.4" x14ac:dyDescent="0.2">
      <c r="B65" s="545" t="s">
        <v>90</v>
      </c>
      <c r="C65" s="885">
        <f>[2]淋菌!C48</f>
        <v>0</v>
      </c>
      <c r="D65" s="885">
        <f>[2]淋菌!D48</f>
        <v>0</v>
      </c>
      <c r="E65" s="885">
        <f>[2]淋菌!E48</f>
        <v>0</v>
      </c>
      <c r="F65" s="885">
        <f>[2]淋菌!F48</f>
        <v>0</v>
      </c>
      <c r="G65" s="885">
        <f>[2]淋菌!G48</f>
        <v>0</v>
      </c>
      <c r="H65" s="885">
        <f>[2]淋菌!H48</f>
        <v>0</v>
      </c>
      <c r="I65" s="885">
        <f>[2]淋菌!I48</f>
        <v>0</v>
      </c>
      <c r="J65" s="885">
        <f>[2]淋菌!J48</f>
        <v>0</v>
      </c>
      <c r="K65" s="885">
        <f>[2]淋菌!K48</f>
        <v>0</v>
      </c>
      <c r="L65" s="885">
        <f>[2]淋菌!L48</f>
        <v>0</v>
      </c>
      <c r="M65" s="885">
        <f>[2]淋菌!M48</f>
        <v>0</v>
      </c>
      <c r="N65" s="885">
        <f>[2]淋菌!N48</f>
        <v>0</v>
      </c>
      <c r="O65" s="885">
        <f>[2]淋菌!O48</f>
        <v>0</v>
      </c>
      <c r="P65" s="885">
        <f>[2]淋菌!P48</f>
        <v>0</v>
      </c>
      <c r="Q65" s="885">
        <f>[2]淋菌!Q48</f>
        <v>0</v>
      </c>
      <c r="R65" s="885">
        <f>[2]淋菌!R48</f>
        <v>0</v>
      </c>
      <c r="S65" s="885">
        <f>[2]淋菌!S48</f>
        <v>0</v>
      </c>
    </row>
    <row r="66" spans="2:23" ht="14.4" x14ac:dyDescent="0.2">
      <c r="B66" s="547" t="s">
        <v>91</v>
      </c>
      <c r="C66" s="885">
        <f>[2]淋菌!C49</f>
        <v>0</v>
      </c>
      <c r="D66" s="885">
        <f>[2]淋菌!D49</f>
        <v>0</v>
      </c>
      <c r="E66" s="885">
        <f>[2]淋菌!E49</f>
        <v>0</v>
      </c>
      <c r="F66" s="885">
        <f>[2]淋菌!F49</f>
        <v>0</v>
      </c>
      <c r="G66" s="885">
        <f>[2]淋菌!G49</f>
        <v>0</v>
      </c>
      <c r="H66" s="885">
        <f>[2]淋菌!H49</f>
        <v>0</v>
      </c>
      <c r="I66" s="885">
        <f>[2]淋菌!I49</f>
        <v>0</v>
      </c>
      <c r="J66" s="885">
        <f>[2]淋菌!J49</f>
        <v>0</v>
      </c>
      <c r="K66" s="885">
        <f>[2]淋菌!K49</f>
        <v>0</v>
      </c>
      <c r="L66" s="885">
        <f>[2]淋菌!L49</f>
        <v>0</v>
      </c>
      <c r="M66" s="885">
        <f>[2]淋菌!M49</f>
        <v>0</v>
      </c>
      <c r="N66" s="885">
        <f>[2]淋菌!N49</f>
        <v>0</v>
      </c>
      <c r="O66" s="885">
        <f>[2]淋菌!O49</f>
        <v>0</v>
      </c>
      <c r="P66" s="885">
        <f>[2]淋菌!P49</f>
        <v>0</v>
      </c>
      <c r="Q66" s="885">
        <f>[2]淋菌!Q49</f>
        <v>0</v>
      </c>
      <c r="R66" s="885">
        <f>[2]淋菌!R49</f>
        <v>0</v>
      </c>
      <c r="S66" s="885">
        <f>[2]淋菌!S49</f>
        <v>0</v>
      </c>
    </row>
    <row r="67" spans="2:23" ht="14.4" x14ac:dyDescent="0.2">
      <c r="B67" s="545" t="s">
        <v>92</v>
      </c>
      <c r="C67" s="885">
        <f>[2]淋菌!C50</f>
        <v>0</v>
      </c>
      <c r="D67" s="885">
        <f>[2]淋菌!D50</f>
        <v>0</v>
      </c>
      <c r="E67" s="885">
        <f>[2]淋菌!E50</f>
        <v>0</v>
      </c>
      <c r="F67" s="885">
        <f>[2]淋菌!F50</f>
        <v>0</v>
      </c>
      <c r="G67" s="885">
        <f>[2]淋菌!G50</f>
        <v>0</v>
      </c>
      <c r="H67" s="885">
        <f>[2]淋菌!H50</f>
        <v>0</v>
      </c>
      <c r="I67" s="885">
        <f>[2]淋菌!I50</f>
        <v>0</v>
      </c>
      <c r="J67" s="885">
        <f>[2]淋菌!J50</f>
        <v>0</v>
      </c>
      <c r="K67" s="885">
        <f>[2]淋菌!K50</f>
        <v>0</v>
      </c>
      <c r="L67" s="885">
        <f>[2]淋菌!L50</f>
        <v>0</v>
      </c>
      <c r="M67" s="885">
        <f>[2]淋菌!M50</f>
        <v>0</v>
      </c>
      <c r="N67" s="885">
        <f>[2]淋菌!N50</f>
        <v>0</v>
      </c>
      <c r="O67" s="885">
        <f>[2]淋菌!O50</f>
        <v>0</v>
      </c>
      <c r="P67" s="885">
        <f>[2]淋菌!P50</f>
        <v>0</v>
      </c>
      <c r="Q67" s="885">
        <f>[2]淋菌!Q50</f>
        <v>0</v>
      </c>
      <c r="R67" s="885">
        <f>[2]淋菌!R50</f>
        <v>0</v>
      </c>
      <c r="S67" s="885">
        <f>[2]淋菌!S50</f>
        <v>0</v>
      </c>
    </row>
    <row r="68" spans="2:23" ht="15" thickBot="1" x14ac:dyDescent="0.25">
      <c r="B68" s="547" t="s">
        <v>93</v>
      </c>
      <c r="C68" s="885">
        <f>[2]淋菌!C51</f>
        <v>0</v>
      </c>
      <c r="D68" s="885">
        <f>[2]淋菌!D51</f>
        <v>0</v>
      </c>
      <c r="E68" s="885">
        <f>[2]淋菌!E51</f>
        <v>0</v>
      </c>
      <c r="F68" s="885">
        <f>[2]淋菌!F51</f>
        <v>0</v>
      </c>
      <c r="G68" s="885">
        <f>[2]淋菌!G51</f>
        <v>0</v>
      </c>
      <c r="H68" s="885">
        <f>[2]淋菌!H51</f>
        <v>0</v>
      </c>
      <c r="I68" s="885">
        <f>[2]淋菌!I51</f>
        <v>0</v>
      </c>
      <c r="J68" s="885">
        <f>[2]淋菌!J51</f>
        <v>0</v>
      </c>
      <c r="K68" s="885">
        <f>[2]淋菌!K51</f>
        <v>0</v>
      </c>
      <c r="L68" s="885">
        <f>[2]淋菌!L51</f>
        <v>0</v>
      </c>
      <c r="M68" s="885">
        <f>[2]淋菌!M51</f>
        <v>0</v>
      </c>
      <c r="N68" s="885">
        <f>[2]淋菌!N51</f>
        <v>0</v>
      </c>
      <c r="O68" s="885">
        <f>[2]淋菌!O51</f>
        <v>0</v>
      </c>
      <c r="P68" s="885">
        <f>[2]淋菌!P51</f>
        <v>0</v>
      </c>
      <c r="Q68" s="885">
        <f>[2]淋菌!Q51</f>
        <v>0</v>
      </c>
      <c r="R68" s="885">
        <f>[2]淋菌!R51</f>
        <v>0</v>
      </c>
      <c r="S68" s="885">
        <f>[2]淋菌!S51</f>
        <v>0</v>
      </c>
    </row>
    <row r="69" spans="2:23" ht="15" thickBot="1" x14ac:dyDescent="0.25">
      <c r="B69" s="161" t="s">
        <v>39</v>
      </c>
      <c r="C69" s="776">
        <f>SUM(C57:C68)</f>
        <v>0.82</v>
      </c>
      <c r="D69" s="885">
        <f>[2]淋菌!D52</f>
        <v>0</v>
      </c>
      <c r="E69" s="885">
        <f>[2]淋菌!E52</f>
        <v>0</v>
      </c>
      <c r="F69" s="885">
        <f>[2]淋菌!F52</f>
        <v>0</v>
      </c>
      <c r="G69" s="885">
        <f>[2]淋菌!G52</f>
        <v>0</v>
      </c>
      <c r="H69" s="885">
        <f>[2]淋菌!H52</f>
        <v>0</v>
      </c>
      <c r="I69" s="885">
        <f>[2]淋菌!I52</f>
        <v>0.24</v>
      </c>
      <c r="J69" s="885">
        <f>[2]淋菌!J52</f>
        <v>0.24</v>
      </c>
      <c r="K69" s="885">
        <f>[2]淋菌!K52</f>
        <v>0</v>
      </c>
      <c r="L69" s="885">
        <f>[2]淋菌!L52</f>
        <v>0.24</v>
      </c>
      <c r="M69" s="885">
        <f>[2]淋菌!M52</f>
        <v>0.08</v>
      </c>
      <c r="N69" s="885">
        <f>[2]淋菌!N52</f>
        <v>0</v>
      </c>
      <c r="O69" s="885">
        <f>[2]淋菌!O52</f>
        <v>0</v>
      </c>
      <c r="P69" s="885">
        <f>[2]淋菌!P52</f>
        <v>0</v>
      </c>
      <c r="Q69" s="885">
        <f>[2]淋菌!Q52</f>
        <v>0</v>
      </c>
      <c r="R69" s="885">
        <f>[2]淋菌!R52</f>
        <v>0</v>
      </c>
      <c r="S69" s="885">
        <f>[2]淋菌!S52</f>
        <v>0</v>
      </c>
    </row>
    <row r="70" spans="2:23" ht="13.8" thickBot="1" x14ac:dyDescent="0.25">
      <c r="B70" s="548" t="s">
        <v>66</v>
      </c>
      <c r="C70" s="584">
        <f>C69/C69</f>
        <v>1</v>
      </c>
      <c r="D70" s="549">
        <f>D69/C69</f>
        <v>0</v>
      </c>
      <c r="E70" s="549">
        <f>E69/C69</f>
        <v>0</v>
      </c>
      <c r="F70" s="549">
        <f>F69/C69</f>
        <v>0</v>
      </c>
      <c r="G70" s="549">
        <f>G69/C69</f>
        <v>0</v>
      </c>
      <c r="H70" s="549">
        <f>H69/C69</f>
        <v>0</v>
      </c>
      <c r="I70" s="549">
        <f>I69/C69</f>
        <v>0.29268292682926828</v>
      </c>
      <c r="J70" s="549">
        <f>J69/C69</f>
        <v>0.29268292682926828</v>
      </c>
      <c r="K70" s="549">
        <f>K69/C69</f>
        <v>0</v>
      </c>
      <c r="L70" s="549">
        <f>L69/C69</f>
        <v>0.29268292682926828</v>
      </c>
      <c r="M70" s="549">
        <f>M69/C69</f>
        <v>9.7560975609756101E-2</v>
      </c>
      <c r="N70" s="549">
        <f>N69/C69</f>
        <v>0</v>
      </c>
      <c r="O70" s="549">
        <f>O69/C69</f>
        <v>0</v>
      </c>
      <c r="P70" s="549">
        <f>P69/C69</f>
        <v>0</v>
      </c>
      <c r="Q70" s="549">
        <f>Q69/C69</f>
        <v>0</v>
      </c>
      <c r="R70" s="549">
        <f>R69/C69</f>
        <v>0</v>
      </c>
      <c r="S70" s="550">
        <f>S69/C69</f>
        <v>0</v>
      </c>
    </row>
    <row r="73" spans="2:23" ht="19.8" thickBot="1" x14ac:dyDescent="0.3">
      <c r="B73" s="99" t="str">
        <f>B55</f>
        <v>令和8年　</v>
      </c>
      <c r="C73" s="551" t="s">
        <v>230</v>
      </c>
    </row>
    <row r="74" spans="2:23" ht="36.75" customHeight="1" thickBot="1" x14ac:dyDescent="0.25">
      <c r="B74" s="552" t="s">
        <v>226</v>
      </c>
      <c r="C74" s="734" t="s">
        <v>65</v>
      </c>
      <c r="D74" s="713" t="s">
        <v>261</v>
      </c>
      <c r="E74" s="714" t="s">
        <v>80</v>
      </c>
      <c r="F74" s="714" t="s">
        <v>81</v>
      </c>
      <c r="G74" s="714" t="s">
        <v>68</v>
      </c>
      <c r="H74" s="714" t="s">
        <v>69</v>
      </c>
      <c r="I74" s="714" t="s">
        <v>70</v>
      </c>
      <c r="J74" s="714" t="s">
        <v>71</v>
      </c>
      <c r="K74" s="714" t="s">
        <v>72</v>
      </c>
      <c r="L74" s="714" t="s">
        <v>73</v>
      </c>
      <c r="M74" s="714" t="s">
        <v>74</v>
      </c>
      <c r="N74" s="714" t="s">
        <v>75</v>
      </c>
      <c r="O74" s="715" t="s">
        <v>76</v>
      </c>
      <c r="P74" s="715" t="s">
        <v>77</v>
      </c>
      <c r="Q74" s="715" t="s">
        <v>78</v>
      </c>
      <c r="R74" s="715" t="s">
        <v>79</v>
      </c>
      <c r="S74" s="715" t="s">
        <v>262</v>
      </c>
    </row>
    <row r="75" spans="2:23" ht="14.4" x14ac:dyDescent="0.2">
      <c r="B75" s="553" t="s">
        <v>82</v>
      </c>
      <c r="C75" s="789">
        <f>SUM(D75:S75)</f>
        <v>3</v>
      </c>
      <c r="D75" s="789">
        <f>[2]淋菌!D21</f>
        <v>0</v>
      </c>
      <c r="E75" s="789">
        <f>[2]淋菌!E21</f>
        <v>0</v>
      </c>
      <c r="F75" s="789">
        <f>[2]淋菌!F21</f>
        <v>0</v>
      </c>
      <c r="G75" s="789">
        <f>[2]淋菌!G21</f>
        <v>0</v>
      </c>
      <c r="H75" s="789">
        <f>[2]淋菌!H21</f>
        <v>0</v>
      </c>
      <c r="I75" s="789">
        <f>[2]淋菌!I21</f>
        <v>1</v>
      </c>
      <c r="J75" s="789">
        <f>[2]淋菌!J21</f>
        <v>2</v>
      </c>
      <c r="K75" s="789">
        <f>[2]淋菌!K21</f>
        <v>0</v>
      </c>
      <c r="L75" s="789">
        <f>[2]淋菌!L21</f>
        <v>0</v>
      </c>
      <c r="M75" s="789">
        <f>[2]淋菌!M21</f>
        <v>0</v>
      </c>
      <c r="N75" s="789">
        <f>[2]淋菌!N21</f>
        <v>0</v>
      </c>
      <c r="O75" s="789">
        <f>[2]淋菌!O21</f>
        <v>0</v>
      </c>
      <c r="P75" s="789">
        <f>[2]淋菌!P21</f>
        <v>0</v>
      </c>
      <c r="Q75" s="789">
        <f>[2]淋菌!Q21</f>
        <v>0</v>
      </c>
      <c r="R75" s="789">
        <f>[2]淋菌!R21</f>
        <v>0</v>
      </c>
      <c r="S75" s="789">
        <f>[2]淋菌!S21</f>
        <v>0</v>
      </c>
      <c r="V75">
        <f>'保健所別（令和8年）'!$D$244</f>
        <v>3</v>
      </c>
      <c r="W75">
        <f>C75-V75</f>
        <v>0</v>
      </c>
    </row>
    <row r="76" spans="2:23" ht="14.4" x14ac:dyDescent="0.2">
      <c r="B76" s="554" t="s">
        <v>83</v>
      </c>
      <c r="C76" s="789">
        <f t="shared" ref="C76:C86" si="26">SUM(D76:S76)</f>
        <v>2</v>
      </c>
      <c r="D76" s="789">
        <f>[2]淋菌!D22</f>
        <v>0</v>
      </c>
      <c r="E76" s="789">
        <f>[2]淋菌!E22</f>
        <v>0</v>
      </c>
      <c r="F76" s="789">
        <f>[2]淋菌!F22</f>
        <v>0</v>
      </c>
      <c r="G76" s="789">
        <f>[2]淋菌!G22</f>
        <v>0</v>
      </c>
      <c r="H76" s="789">
        <f>[2]淋菌!H22</f>
        <v>0</v>
      </c>
      <c r="I76" s="789">
        <f>[2]淋菌!I22</f>
        <v>1</v>
      </c>
      <c r="J76" s="789">
        <f>[2]淋菌!J22</f>
        <v>0</v>
      </c>
      <c r="K76" s="789">
        <f>[2]淋菌!K22</f>
        <v>0</v>
      </c>
      <c r="L76" s="789">
        <f>[2]淋菌!L22</f>
        <v>1</v>
      </c>
      <c r="M76" s="789">
        <f>[2]淋菌!M22</f>
        <v>0</v>
      </c>
      <c r="N76" s="789">
        <f>[2]淋菌!N22</f>
        <v>0</v>
      </c>
      <c r="O76" s="789">
        <f>[2]淋菌!O22</f>
        <v>0</v>
      </c>
      <c r="P76" s="789">
        <f>[2]淋菌!P22</f>
        <v>0</v>
      </c>
      <c r="Q76" s="789">
        <f>[2]淋菌!Q22</f>
        <v>0</v>
      </c>
      <c r="R76" s="789">
        <f>[2]淋菌!R22</f>
        <v>0</v>
      </c>
      <c r="S76" s="789">
        <f>[2]淋菌!S22</f>
        <v>0</v>
      </c>
      <c r="V76">
        <f>'保健所別（令和8年）'!$E$244</f>
        <v>2</v>
      </c>
      <c r="W76">
        <f t="shared" ref="W76:W86" si="27">C76-V76</f>
        <v>0</v>
      </c>
    </row>
    <row r="77" spans="2:23" ht="14.4" x14ac:dyDescent="0.2">
      <c r="B77" s="555" t="s">
        <v>84</v>
      </c>
      <c r="C77" s="789">
        <f t="shared" si="26"/>
        <v>3</v>
      </c>
      <c r="D77" s="789">
        <f>[2]淋菌!D23</f>
        <v>0</v>
      </c>
      <c r="E77" s="789">
        <f>[2]淋菌!E23</f>
        <v>0</v>
      </c>
      <c r="F77" s="789">
        <f>[2]淋菌!F23</f>
        <v>0</v>
      </c>
      <c r="G77" s="789">
        <f>[2]淋菌!G23</f>
        <v>0</v>
      </c>
      <c r="H77" s="789">
        <f>[2]淋菌!H23</f>
        <v>0</v>
      </c>
      <c r="I77" s="789">
        <f>[2]淋菌!I23</f>
        <v>1</v>
      </c>
      <c r="J77" s="789">
        <f>[2]淋菌!J23</f>
        <v>1</v>
      </c>
      <c r="K77" s="789">
        <f>[2]淋菌!K23</f>
        <v>1</v>
      </c>
      <c r="L77" s="789">
        <f>[2]淋菌!L23</f>
        <v>0</v>
      </c>
      <c r="M77" s="789">
        <f>[2]淋菌!M23</f>
        <v>0</v>
      </c>
      <c r="N77" s="789">
        <f>[2]淋菌!N23</f>
        <v>0</v>
      </c>
      <c r="O77" s="789">
        <f>[2]淋菌!O23</f>
        <v>0</v>
      </c>
      <c r="P77" s="789">
        <f>[2]淋菌!P23</f>
        <v>0</v>
      </c>
      <c r="Q77" s="789">
        <f>[2]淋菌!Q23</f>
        <v>0</v>
      </c>
      <c r="R77" s="789">
        <f>[2]淋菌!R23</f>
        <v>0</v>
      </c>
      <c r="S77" s="789">
        <f>[2]淋菌!S23</f>
        <v>0</v>
      </c>
      <c r="V77">
        <f>'保健所別（令和8年）'!$F$244</f>
        <v>3</v>
      </c>
      <c r="W77">
        <f t="shared" si="27"/>
        <v>0</v>
      </c>
    </row>
    <row r="78" spans="2:23" ht="14.4" x14ac:dyDescent="0.2">
      <c r="B78" s="556" t="s">
        <v>85</v>
      </c>
      <c r="C78" s="789">
        <f t="shared" si="26"/>
        <v>2</v>
      </c>
      <c r="D78" s="789">
        <f>[2]淋菌!D24</f>
        <v>0</v>
      </c>
      <c r="E78" s="789">
        <f>[2]淋菌!E24</f>
        <v>0</v>
      </c>
      <c r="F78" s="789">
        <f>[2]淋菌!F24</f>
        <v>0</v>
      </c>
      <c r="G78" s="789">
        <f>[2]淋菌!G24</f>
        <v>0</v>
      </c>
      <c r="H78" s="789">
        <f>[2]淋菌!H24</f>
        <v>1</v>
      </c>
      <c r="I78" s="789">
        <f>[2]淋菌!I24</f>
        <v>0</v>
      </c>
      <c r="J78" s="789">
        <f>[2]淋菌!J24</f>
        <v>0</v>
      </c>
      <c r="K78" s="789">
        <f>[2]淋菌!K24</f>
        <v>0</v>
      </c>
      <c r="L78" s="789">
        <f>[2]淋菌!L24</f>
        <v>1</v>
      </c>
      <c r="M78" s="789">
        <f>[2]淋菌!M24</f>
        <v>0</v>
      </c>
      <c r="N78" s="789">
        <f>[2]淋菌!N24</f>
        <v>0</v>
      </c>
      <c r="O78" s="789">
        <f>[2]淋菌!O24</f>
        <v>0</v>
      </c>
      <c r="P78" s="789">
        <f>[2]淋菌!P24</f>
        <v>0</v>
      </c>
      <c r="Q78" s="789">
        <f>[2]淋菌!Q24</f>
        <v>0</v>
      </c>
      <c r="R78" s="789">
        <f>[2]淋菌!R24</f>
        <v>0</v>
      </c>
      <c r="S78" s="789">
        <f>[2]淋菌!S24</f>
        <v>0</v>
      </c>
      <c r="V78">
        <f>'保健所別（令和8年）'!$G$244</f>
        <v>2</v>
      </c>
      <c r="W78">
        <f t="shared" si="27"/>
        <v>0</v>
      </c>
    </row>
    <row r="79" spans="2:23" ht="14.4" x14ac:dyDescent="0.2">
      <c r="B79" s="554" t="s">
        <v>86</v>
      </c>
      <c r="C79" s="789">
        <f t="shared" si="26"/>
        <v>4</v>
      </c>
      <c r="D79" s="789">
        <f>[2]淋菌!D25</f>
        <v>0</v>
      </c>
      <c r="E79" s="789">
        <f>[2]淋菌!E25</f>
        <v>0</v>
      </c>
      <c r="F79" s="789">
        <f>[2]淋菌!F25</f>
        <v>0</v>
      </c>
      <c r="G79" s="789">
        <f>[2]淋菌!G25</f>
        <v>0</v>
      </c>
      <c r="H79" s="789">
        <f>[2]淋菌!H25</f>
        <v>1</v>
      </c>
      <c r="I79" s="789">
        <f>[2]淋菌!I25</f>
        <v>2</v>
      </c>
      <c r="J79" s="789">
        <f>[2]淋菌!J25</f>
        <v>0</v>
      </c>
      <c r="K79" s="789">
        <f>[2]淋菌!K25</f>
        <v>1</v>
      </c>
      <c r="L79" s="789">
        <f>[2]淋菌!L25</f>
        <v>0</v>
      </c>
      <c r="M79" s="789">
        <f>[2]淋菌!M25</f>
        <v>0</v>
      </c>
      <c r="N79" s="789">
        <f>[2]淋菌!N25</f>
        <v>0</v>
      </c>
      <c r="O79" s="789">
        <f>[2]淋菌!O25</f>
        <v>0</v>
      </c>
      <c r="P79" s="789">
        <f>[2]淋菌!P25</f>
        <v>0</v>
      </c>
      <c r="Q79" s="789">
        <f>[2]淋菌!Q25</f>
        <v>0</v>
      </c>
      <c r="R79" s="789">
        <f>[2]淋菌!R25</f>
        <v>0</v>
      </c>
      <c r="S79" s="789">
        <f>[2]淋菌!S25</f>
        <v>0</v>
      </c>
      <c r="T79" s="103"/>
      <c r="V79">
        <f>'保健所別（令和8年）'!$H$244</f>
        <v>4</v>
      </c>
      <c r="W79">
        <f t="shared" si="27"/>
        <v>0</v>
      </c>
    </row>
    <row r="80" spans="2:23" ht="14.4" x14ac:dyDescent="0.2">
      <c r="B80" s="556" t="s">
        <v>87</v>
      </c>
      <c r="C80" s="789">
        <f t="shared" si="26"/>
        <v>2</v>
      </c>
      <c r="D80" s="789">
        <f>[2]淋菌!D26</f>
        <v>0</v>
      </c>
      <c r="E80" s="789">
        <f>[2]淋菌!E26</f>
        <v>0</v>
      </c>
      <c r="F80" s="789">
        <f>[2]淋菌!F26</f>
        <v>0</v>
      </c>
      <c r="G80" s="789">
        <f>[2]淋菌!G26</f>
        <v>0</v>
      </c>
      <c r="H80" s="789">
        <f>[2]淋菌!H26</f>
        <v>0</v>
      </c>
      <c r="I80" s="789">
        <f>[2]淋菌!I26</f>
        <v>1</v>
      </c>
      <c r="J80" s="789">
        <f>[2]淋菌!J26</f>
        <v>0</v>
      </c>
      <c r="K80" s="789">
        <f>[2]淋菌!K26</f>
        <v>1</v>
      </c>
      <c r="L80" s="789">
        <f>[2]淋菌!L26</f>
        <v>0</v>
      </c>
      <c r="M80" s="789">
        <f>[2]淋菌!M26</f>
        <v>0</v>
      </c>
      <c r="N80" s="789">
        <f>[2]淋菌!N26</f>
        <v>0</v>
      </c>
      <c r="O80" s="789">
        <f>[2]淋菌!O26</f>
        <v>0</v>
      </c>
      <c r="P80" s="789">
        <f>[2]淋菌!P26</f>
        <v>0</v>
      </c>
      <c r="Q80" s="789">
        <f>[2]淋菌!Q26</f>
        <v>0</v>
      </c>
      <c r="R80" s="789">
        <f>[2]淋菌!R26</f>
        <v>0</v>
      </c>
      <c r="S80" s="789">
        <f>[2]淋菌!S26</f>
        <v>0</v>
      </c>
      <c r="V80">
        <f>'保健所別（令和8年）'!$I$244</f>
        <v>2</v>
      </c>
      <c r="W80">
        <f t="shared" si="27"/>
        <v>0</v>
      </c>
    </row>
    <row r="81" spans="2:23" ht="14.4" x14ac:dyDescent="0.2">
      <c r="B81" s="554" t="s">
        <v>88</v>
      </c>
      <c r="C81" s="789">
        <f t="shared" si="26"/>
        <v>4</v>
      </c>
      <c r="D81" s="789">
        <f>[2]淋菌!D27</f>
        <v>0</v>
      </c>
      <c r="E81" s="789">
        <f>[2]淋菌!E27</f>
        <v>0</v>
      </c>
      <c r="F81" s="789">
        <f>[2]淋菌!F27</f>
        <v>0</v>
      </c>
      <c r="G81" s="789">
        <f>[2]淋菌!G27</f>
        <v>0</v>
      </c>
      <c r="H81" s="789">
        <f>[2]淋菌!H27</f>
        <v>0</v>
      </c>
      <c r="I81" s="789">
        <f>[2]淋菌!I27</f>
        <v>0</v>
      </c>
      <c r="J81" s="789">
        <f>[2]淋菌!J27</f>
        <v>1</v>
      </c>
      <c r="K81" s="789">
        <f>[2]淋菌!K27</f>
        <v>1</v>
      </c>
      <c r="L81" s="789">
        <f>[2]淋菌!L27</f>
        <v>1</v>
      </c>
      <c r="M81" s="789">
        <f>[2]淋菌!M27</f>
        <v>1</v>
      </c>
      <c r="N81" s="789">
        <f>[2]淋菌!N27</f>
        <v>0</v>
      </c>
      <c r="O81" s="789">
        <f>[2]淋菌!O27</f>
        <v>0</v>
      </c>
      <c r="P81" s="789">
        <f>[2]淋菌!P27</f>
        <v>0</v>
      </c>
      <c r="Q81" s="789">
        <f>[2]淋菌!Q27</f>
        <v>0</v>
      </c>
      <c r="R81" s="789">
        <f>[2]淋菌!R27</f>
        <v>0</v>
      </c>
      <c r="S81" s="789">
        <f>[2]淋菌!S27</f>
        <v>0</v>
      </c>
      <c r="V81">
        <f>'保健所別（令和8年）'!$J$244</f>
        <v>4</v>
      </c>
      <c r="W81">
        <f t="shared" si="27"/>
        <v>0</v>
      </c>
    </row>
    <row r="82" spans="2:23" ht="14.4" x14ac:dyDescent="0.2">
      <c r="B82" s="556" t="s">
        <v>89</v>
      </c>
      <c r="C82" s="789">
        <f t="shared" si="26"/>
        <v>4</v>
      </c>
      <c r="D82" s="789">
        <f>[2]淋菌!D28</f>
        <v>0</v>
      </c>
      <c r="E82" s="789">
        <f>[2]淋菌!E28</f>
        <v>0</v>
      </c>
      <c r="F82" s="789">
        <f>[2]淋菌!F28</f>
        <v>0</v>
      </c>
      <c r="G82" s="789">
        <f>[2]淋菌!G28</f>
        <v>0</v>
      </c>
      <c r="H82" s="789">
        <f>[2]淋菌!H28</f>
        <v>1</v>
      </c>
      <c r="I82" s="789">
        <f>[2]淋菌!I28</f>
        <v>0</v>
      </c>
      <c r="J82" s="789">
        <f>[2]淋菌!J28</f>
        <v>1</v>
      </c>
      <c r="K82" s="789">
        <f>[2]淋菌!K28</f>
        <v>1</v>
      </c>
      <c r="L82" s="789">
        <f>[2]淋菌!L28</f>
        <v>0</v>
      </c>
      <c r="M82" s="789">
        <f>[2]淋菌!M28</f>
        <v>1</v>
      </c>
      <c r="N82" s="789">
        <f>[2]淋菌!N28</f>
        <v>0</v>
      </c>
      <c r="O82" s="789">
        <f>[2]淋菌!O28</f>
        <v>0</v>
      </c>
      <c r="P82" s="789">
        <f>[2]淋菌!P28</f>
        <v>0</v>
      </c>
      <c r="Q82" s="789">
        <f>[2]淋菌!Q28</f>
        <v>0</v>
      </c>
      <c r="R82" s="789">
        <f>[2]淋菌!R28</f>
        <v>0</v>
      </c>
      <c r="S82" s="789">
        <f>[2]淋菌!S28</f>
        <v>0</v>
      </c>
      <c r="V82">
        <f>'保健所別（令和8年）'!$K$244</f>
        <v>4</v>
      </c>
      <c r="W82">
        <f t="shared" si="27"/>
        <v>0</v>
      </c>
    </row>
    <row r="83" spans="2:23" ht="14.4" x14ac:dyDescent="0.2">
      <c r="B83" s="554" t="s">
        <v>90</v>
      </c>
      <c r="C83" s="789">
        <f t="shared" si="26"/>
        <v>0</v>
      </c>
      <c r="D83" s="789">
        <f>[2]淋菌!D29</f>
        <v>0</v>
      </c>
      <c r="E83" s="789">
        <f>[2]淋菌!E29</f>
        <v>0</v>
      </c>
      <c r="F83" s="789">
        <f>[2]淋菌!F29</f>
        <v>0</v>
      </c>
      <c r="G83" s="789">
        <f>[2]淋菌!G29</f>
        <v>0</v>
      </c>
      <c r="H83" s="789">
        <f>[2]淋菌!H29</f>
        <v>0</v>
      </c>
      <c r="I83" s="789">
        <f>[2]淋菌!I29</f>
        <v>0</v>
      </c>
      <c r="J83" s="789">
        <f>[2]淋菌!J29</f>
        <v>0</v>
      </c>
      <c r="K83" s="789">
        <f>[2]淋菌!K29</f>
        <v>0</v>
      </c>
      <c r="L83" s="789">
        <f>[2]淋菌!L29</f>
        <v>0</v>
      </c>
      <c r="M83" s="789">
        <f>[2]淋菌!M29</f>
        <v>0</v>
      </c>
      <c r="N83" s="789">
        <f>[2]淋菌!N29</f>
        <v>0</v>
      </c>
      <c r="O83" s="789">
        <f>[2]淋菌!O29</f>
        <v>0</v>
      </c>
      <c r="P83" s="789">
        <f>[2]淋菌!P29</f>
        <v>0</v>
      </c>
      <c r="Q83" s="789">
        <f>[2]淋菌!Q29</f>
        <v>0</v>
      </c>
      <c r="R83" s="789">
        <f>[2]淋菌!R29</f>
        <v>0</v>
      </c>
      <c r="S83" s="789">
        <f>[2]淋菌!S29</f>
        <v>0</v>
      </c>
      <c r="V83">
        <f>'保健所別（令和8年）'!$L$244</f>
        <v>0</v>
      </c>
      <c r="W83">
        <f t="shared" si="27"/>
        <v>0</v>
      </c>
    </row>
    <row r="84" spans="2:23" ht="14.4" x14ac:dyDescent="0.2">
      <c r="B84" s="556" t="s">
        <v>91</v>
      </c>
      <c r="C84" s="789">
        <f t="shared" si="26"/>
        <v>0</v>
      </c>
      <c r="D84" s="789">
        <f>[2]淋菌!D30</f>
        <v>0</v>
      </c>
      <c r="E84" s="789">
        <f>[2]淋菌!E30</f>
        <v>0</v>
      </c>
      <c r="F84" s="789">
        <f>[2]淋菌!F30</f>
        <v>0</v>
      </c>
      <c r="G84" s="789">
        <f>[2]淋菌!G30</f>
        <v>0</v>
      </c>
      <c r="H84" s="789">
        <f>[2]淋菌!H30</f>
        <v>0</v>
      </c>
      <c r="I84" s="789">
        <f>[2]淋菌!I30</f>
        <v>0</v>
      </c>
      <c r="J84" s="789">
        <f>[2]淋菌!J30</f>
        <v>0</v>
      </c>
      <c r="K84" s="789">
        <f>[2]淋菌!K30</f>
        <v>0</v>
      </c>
      <c r="L84" s="789">
        <f>[2]淋菌!L30</f>
        <v>0</v>
      </c>
      <c r="M84" s="789">
        <f>[2]淋菌!M30</f>
        <v>0</v>
      </c>
      <c r="N84" s="789">
        <f>[2]淋菌!N30</f>
        <v>0</v>
      </c>
      <c r="O84" s="789">
        <f>[2]淋菌!O30</f>
        <v>0</v>
      </c>
      <c r="P84" s="789">
        <f>[2]淋菌!P30</f>
        <v>0</v>
      </c>
      <c r="Q84" s="789">
        <f>[2]淋菌!Q30</f>
        <v>0</v>
      </c>
      <c r="R84" s="789">
        <f>[2]淋菌!R30</f>
        <v>0</v>
      </c>
      <c r="S84" s="789">
        <f>[2]淋菌!S30</f>
        <v>0</v>
      </c>
      <c r="V84">
        <f>'保健所別（令和8年）'!$M$244</f>
        <v>0</v>
      </c>
      <c r="W84">
        <f t="shared" si="27"/>
        <v>0</v>
      </c>
    </row>
    <row r="85" spans="2:23" ht="14.4" x14ac:dyDescent="0.2">
      <c r="B85" s="554" t="s">
        <v>92</v>
      </c>
      <c r="C85" s="789">
        <f t="shared" si="26"/>
        <v>0</v>
      </c>
      <c r="D85" s="789">
        <f>[2]淋菌!D31</f>
        <v>0</v>
      </c>
      <c r="E85" s="789">
        <f>[2]淋菌!E31</f>
        <v>0</v>
      </c>
      <c r="F85" s="789">
        <f>[2]淋菌!F31</f>
        <v>0</v>
      </c>
      <c r="G85" s="789">
        <f>[2]淋菌!G31</f>
        <v>0</v>
      </c>
      <c r="H85" s="789">
        <f>[2]淋菌!H31</f>
        <v>0</v>
      </c>
      <c r="I85" s="789">
        <f>[2]淋菌!I31</f>
        <v>0</v>
      </c>
      <c r="J85" s="789">
        <f>[2]淋菌!J31</f>
        <v>0</v>
      </c>
      <c r="K85" s="789">
        <f>[2]淋菌!K31</f>
        <v>0</v>
      </c>
      <c r="L85" s="789">
        <f>[2]淋菌!L31</f>
        <v>0</v>
      </c>
      <c r="M85" s="789">
        <f>[2]淋菌!M31</f>
        <v>0</v>
      </c>
      <c r="N85" s="789">
        <f>[2]淋菌!N31</f>
        <v>0</v>
      </c>
      <c r="O85" s="789">
        <f>[2]淋菌!O31</f>
        <v>0</v>
      </c>
      <c r="P85" s="789">
        <f>[2]淋菌!P31</f>
        <v>0</v>
      </c>
      <c r="Q85" s="789">
        <f>[2]淋菌!Q31</f>
        <v>0</v>
      </c>
      <c r="R85" s="789">
        <f>[2]淋菌!R31</f>
        <v>0</v>
      </c>
      <c r="S85" s="789">
        <f>[2]淋菌!S31</f>
        <v>0</v>
      </c>
      <c r="V85">
        <f>'保健所別（令和8年）'!$N$244</f>
        <v>0</v>
      </c>
      <c r="W85">
        <f t="shared" si="27"/>
        <v>0</v>
      </c>
    </row>
    <row r="86" spans="2:23" ht="15" thickBot="1" x14ac:dyDescent="0.25">
      <c r="B86" s="556" t="s">
        <v>93</v>
      </c>
      <c r="C86" s="789">
        <f t="shared" si="26"/>
        <v>0</v>
      </c>
      <c r="D86" s="789">
        <f>[2]淋菌!D32</f>
        <v>0</v>
      </c>
      <c r="E86" s="789">
        <f>[2]淋菌!E32</f>
        <v>0</v>
      </c>
      <c r="F86" s="789">
        <f>[2]淋菌!F32</f>
        <v>0</v>
      </c>
      <c r="G86" s="789">
        <f>[2]淋菌!G32</f>
        <v>0</v>
      </c>
      <c r="H86" s="789">
        <f>[2]淋菌!H32</f>
        <v>0</v>
      </c>
      <c r="I86" s="789">
        <f>[2]淋菌!I32</f>
        <v>0</v>
      </c>
      <c r="J86" s="789">
        <f>[2]淋菌!J32</f>
        <v>0</v>
      </c>
      <c r="K86" s="789">
        <f>[2]淋菌!K32</f>
        <v>0</v>
      </c>
      <c r="L86" s="789">
        <f>[2]淋菌!L32</f>
        <v>0</v>
      </c>
      <c r="M86" s="789">
        <f>[2]淋菌!M32</f>
        <v>0</v>
      </c>
      <c r="N86" s="789">
        <f>[2]淋菌!N32</f>
        <v>0</v>
      </c>
      <c r="O86" s="789">
        <f>[2]淋菌!O32</f>
        <v>0</v>
      </c>
      <c r="P86" s="789">
        <f>[2]淋菌!P32</f>
        <v>0</v>
      </c>
      <c r="Q86" s="789">
        <f>[2]淋菌!Q32</f>
        <v>0</v>
      </c>
      <c r="R86" s="789">
        <f>[2]淋菌!R32</f>
        <v>0</v>
      </c>
      <c r="S86" s="789">
        <f>[2]淋菌!S32</f>
        <v>0</v>
      </c>
      <c r="V86">
        <f>'保健所別（令和8年）'!$O$244</f>
        <v>0</v>
      </c>
      <c r="W86">
        <f t="shared" si="27"/>
        <v>0</v>
      </c>
    </row>
    <row r="87" spans="2:23" ht="15" thickBot="1" x14ac:dyDescent="0.25">
      <c r="B87" s="164" t="s">
        <v>39</v>
      </c>
      <c r="C87" s="732">
        <f t="shared" ref="C87:S87" si="28">SUM(C75:C86)</f>
        <v>24</v>
      </c>
      <c r="D87" s="767">
        <f t="shared" si="28"/>
        <v>0</v>
      </c>
      <c r="E87" s="767">
        <f t="shared" si="28"/>
        <v>0</v>
      </c>
      <c r="F87" s="767">
        <f t="shared" si="28"/>
        <v>0</v>
      </c>
      <c r="G87" s="767">
        <f t="shared" si="28"/>
        <v>0</v>
      </c>
      <c r="H87" s="767">
        <f t="shared" si="28"/>
        <v>3</v>
      </c>
      <c r="I87" s="767">
        <f t="shared" si="28"/>
        <v>6</v>
      </c>
      <c r="J87" s="767">
        <f t="shared" si="28"/>
        <v>5</v>
      </c>
      <c r="K87" s="767">
        <f t="shared" si="28"/>
        <v>5</v>
      </c>
      <c r="L87" s="767">
        <f t="shared" si="28"/>
        <v>3</v>
      </c>
      <c r="M87" s="767">
        <f t="shared" si="28"/>
        <v>2</v>
      </c>
      <c r="N87" s="767">
        <f t="shared" si="28"/>
        <v>0</v>
      </c>
      <c r="O87" s="767">
        <f t="shared" si="28"/>
        <v>0</v>
      </c>
      <c r="P87" s="767">
        <f t="shared" si="28"/>
        <v>0</v>
      </c>
      <c r="Q87" s="767">
        <f t="shared" si="28"/>
        <v>0</v>
      </c>
      <c r="R87" s="767">
        <f t="shared" si="28"/>
        <v>0</v>
      </c>
      <c r="S87" s="768">
        <f t="shared" si="28"/>
        <v>0</v>
      </c>
    </row>
    <row r="88" spans="2:23" ht="13.8" thickBot="1" x14ac:dyDescent="0.25">
      <c r="B88" s="557" t="s">
        <v>66</v>
      </c>
      <c r="C88" s="560">
        <f>C87/C87</f>
        <v>1</v>
      </c>
      <c r="D88" s="558">
        <f>D87/C87</f>
        <v>0</v>
      </c>
      <c r="E88" s="558">
        <f>E87/C87</f>
        <v>0</v>
      </c>
      <c r="F88" s="558">
        <f>F87/C87</f>
        <v>0</v>
      </c>
      <c r="G88" s="558">
        <f>G87/C87</f>
        <v>0</v>
      </c>
      <c r="H88" s="558">
        <f>H87/C87</f>
        <v>0.125</v>
      </c>
      <c r="I88" s="558">
        <f>I87/C87</f>
        <v>0.25</v>
      </c>
      <c r="J88" s="558">
        <f>J87/C87</f>
        <v>0.20833333333333334</v>
      </c>
      <c r="K88" s="558">
        <f>K87/C87</f>
        <v>0.20833333333333334</v>
      </c>
      <c r="L88" s="558">
        <f>L87/C87</f>
        <v>0.125</v>
      </c>
      <c r="M88" s="558">
        <f>M87/C87</f>
        <v>8.3333333333333329E-2</v>
      </c>
      <c r="N88" s="558">
        <f>N87/C87</f>
        <v>0</v>
      </c>
      <c r="O88" s="558">
        <f>O87/C87</f>
        <v>0</v>
      </c>
      <c r="P88" s="558">
        <f>P87/C87</f>
        <v>0</v>
      </c>
      <c r="Q88" s="558">
        <f>Q87/C87</f>
        <v>0</v>
      </c>
      <c r="R88" s="558">
        <f>R87/C87</f>
        <v>0</v>
      </c>
      <c r="S88" s="559">
        <f>S87/C87</f>
        <v>0</v>
      </c>
    </row>
    <row r="90" spans="2:23" ht="19.8" thickBot="1" x14ac:dyDescent="0.25">
      <c r="B90" s="99" t="str">
        <f>B73</f>
        <v>令和8年　</v>
      </c>
      <c r="C90" t="s">
        <v>229</v>
      </c>
    </row>
    <row r="91" spans="2:23" ht="84.6" thickBot="1" x14ac:dyDescent="0.25">
      <c r="B91" s="552" t="s">
        <v>227</v>
      </c>
      <c r="C91" s="734" t="s">
        <v>67</v>
      </c>
      <c r="D91" s="713" t="s">
        <v>261</v>
      </c>
      <c r="E91" s="714" t="s">
        <v>80</v>
      </c>
      <c r="F91" s="714" t="s">
        <v>81</v>
      </c>
      <c r="G91" s="714" t="s">
        <v>68</v>
      </c>
      <c r="H91" s="714" t="s">
        <v>69</v>
      </c>
      <c r="I91" s="714" t="s">
        <v>70</v>
      </c>
      <c r="J91" s="714" t="s">
        <v>71</v>
      </c>
      <c r="K91" s="714" t="s">
        <v>72</v>
      </c>
      <c r="L91" s="714" t="s">
        <v>73</v>
      </c>
      <c r="M91" s="714" t="s">
        <v>74</v>
      </c>
      <c r="N91" s="714" t="s">
        <v>75</v>
      </c>
      <c r="O91" s="715" t="s">
        <v>76</v>
      </c>
      <c r="P91" s="715" t="s">
        <v>77</v>
      </c>
      <c r="Q91" s="715" t="s">
        <v>78</v>
      </c>
      <c r="R91" s="715" t="s">
        <v>79</v>
      </c>
      <c r="S91" s="715" t="s">
        <v>262</v>
      </c>
    </row>
    <row r="92" spans="2:23" ht="14.4" x14ac:dyDescent="0.2">
      <c r="B92" s="553" t="s">
        <v>82</v>
      </c>
      <c r="C92" s="893">
        <f>[2]淋菌!C57</f>
        <v>0.25</v>
      </c>
      <c r="D92" s="893">
        <f>[2]淋菌!D57</f>
        <v>0</v>
      </c>
      <c r="E92" s="893">
        <f>[2]淋菌!E57</f>
        <v>0</v>
      </c>
      <c r="F92" s="893">
        <f>[2]淋菌!F57</f>
        <v>0</v>
      </c>
      <c r="G92" s="893">
        <f>[2]淋菌!G57</f>
        <v>0</v>
      </c>
      <c r="H92" s="893">
        <f>[2]淋菌!H57</f>
        <v>0</v>
      </c>
      <c r="I92" s="893">
        <f>[2]淋菌!I57</f>
        <v>0.08</v>
      </c>
      <c r="J92" s="893">
        <f>[2]淋菌!J57</f>
        <v>0.17</v>
      </c>
      <c r="K92" s="893">
        <f>[2]淋菌!K57</f>
        <v>0</v>
      </c>
      <c r="L92" s="893">
        <f>[2]淋菌!L57</f>
        <v>0</v>
      </c>
      <c r="M92" s="893">
        <f>[2]淋菌!M57</f>
        <v>0</v>
      </c>
      <c r="N92" s="893">
        <f>[2]淋菌!N57</f>
        <v>0</v>
      </c>
      <c r="O92" s="893">
        <f>[2]淋菌!O57</f>
        <v>0</v>
      </c>
      <c r="P92" s="893">
        <f>[2]淋菌!P57</f>
        <v>0</v>
      </c>
      <c r="Q92" s="893">
        <f>[2]淋菌!Q57</f>
        <v>0</v>
      </c>
      <c r="R92" s="893">
        <f>[2]淋菌!R57</f>
        <v>0</v>
      </c>
      <c r="S92" s="893">
        <f>[2]淋菌!S57</f>
        <v>0</v>
      </c>
    </row>
    <row r="93" spans="2:23" ht="14.4" x14ac:dyDescent="0.2">
      <c r="B93" s="554" t="s">
        <v>83</v>
      </c>
      <c r="C93" s="893">
        <f>[2]淋菌!C58</f>
        <v>0.17</v>
      </c>
      <c r="D93" s="893">
        <f>[2]淋菌!D58</f>
        <v>0</v>
      </c>
      <c r="E93" s="893">
        <f>[2]淋菌!E58</f>
        <v>0</v>
      </c>
      <c r="F93" s="893">
        <f>[2]淋菌!F58</f>
        <v>0</v>
      </c>
      <c r="G93" s="893">
        <f>[2]淋菌!G58</f>
        <v>0</v>
      </c>
      <c r="H93" s="893">
        <f>[2]淋菌!H58</f>
        <v>0</v>
      </c>
      <c r="I93" s="893">
        <f>[2]淋菌!I58</f>
        <v>0.08</v>
      </c>
      <c r="J93" s="893">
        <f>[2]淋菌!J58</f>
        <v>0</v>
      </c>
      <c r="K93" s="893">
        <f>[2]淋菌!K58</f>
        <v>0</v>
      </c>
      <c r="L93" s="893">
        <f>[2]淋菌!L58</f>
        <v>0.08</v>
      </c>
      <c r="M93" s="893">
        <f>[2]淋菌!M58</f>
        <v>0</v>
      </c>
      <c r="N93" s="893">
        <f>[2]淋菌!N58</f>
        <v>0</v>
      </c>
      <c r="O93" s="893">
        <f>[2]淋菌!O58</f>
        <v>0</v>
      </c>
      <c r="P93" s="893">
        <f>[2]淋菌!P58</f>
        <v>0</v>
      </c>
      <c r="Q93" s="893">
        <f>[2]淋菌!Q58</f>
        <v>0</v>
      </c>
      <c r="R93" s="893">
        <f>[2]淋菌!R58</f>
        <v>0</v>
      </c>
      <c r="S93" s="893">
        <f>[2]淋菌!S58</f>
        <v>0</v>
      </c>
    </row>
    <row r="94" spans="2:23" ht="14.4" x14ac:dyDescent="0.2">
      <c r="B94" s="555" t="s">
        <v>84</v>
      </c>
      <c r="C94" s="893">
        <f>[2]淋菌!C59</f>
        <v>0.25</v>
      </c>
      <c r="D94" s="893">
        <f>[2]淋菌!D59</f>
        <v>0</v>
      </c>
      <c r="E94" s="893">
        <f>[2]淋菌!E59</f>
        <v>0</v>
      </c>
      <c r="F94" s="893">
        <f>[2]淋菌!F59</f>
        <v>0</v>
      </c>
      <c r="G94" s="893">
        <f>[2]淋菌!G59</f>
        <v>0</v>
      </c>
      <c r="H94" s="893">
        <f>[2]淋菌!H59</f>
        <v>0</v>
      </c>
      <c r="I94" s="893">
        <f>[2]淋菌!I59</f>
        <v>0.08</v>
      </c>
      <c r="J94" s="893">
        <f>[2]淋菌!J59</f>
        <v>0.08</v>
      </c>
      <c r="K94" s="893">
        <f>[2]淋菌!K59</f>
        <v>0.08</v>
      </c>
      <c r="L94" s="893">
        <f>[2]淋菌!L59</f>
        <v>0</v>
      </c>
      <c r="M94" s="893">
        <f>[2]淋菌!M59</f>
        <v>0</v>
      </c>
      <c r="N94" s="893">
        <f>[2]淋菌!N59</f>
        <v>0</v>
      </c>
      <c r="O94" s="893">
        <f>[2]淋菌!O59</f>
        <v>0</v>
      </c>
      <c r="P94" s="893">
        <f>[2]淋菌!P59</f>
        <v>0</v>
      </c>
      <c r="Q94" s="893">
        <f>[2]淋菌!Q59</f>
        <v>0</v>
      </c>
      <c r="R94" s="893">
        <f>[2]淋菌!R59</f>
        <v>0</v>
      </c>
      <c r="S94" s="893">
        <f>[2]淋菌!S59</f>
        <v>0</v>
      </c>
    </row>
    <row r="95" spans="2:23" ht="14.4" x14ac:dyDescent="0.2">
      <c r="B95" s="556" t="s">
        <v>85</v>
      </c>
      <c r="C95" s="893">
        <f>[2]淋菌!C60</f>
        <v>0.17</v>
      </c>
      <c r="D95" s="893">
        <f>[2]淋菌!D60</f>
        <v>0</v>
      </c>
      <c r="E95" s="893">
        <f>[2]淋菌!E60</f>
        <v>0</v>
      </c>
      <c r="F95" s="893">
        <f>[2]淋菌!F60</f>
        <v>0</v>
      </c>
      <c r="G95" s="893">
        <f>[2]淋菌!G60</f>
        <v>0</v>
      </c>
      <c r="H95" s="893">
        <f>[2]淋菌!H60</f>
        <v>0.08</v>
      </c>
      <c r="I95" s="893">
        <f>[2]淋菌!I60</f>
        <v>0</v>
      </c>
      <c r="J95" s="893">
        <f>[2]淋菌!J60</f>
        <v>0</v>
      </c>
      <c r="K95" s="893">
        <f>[2]淋菌!K60</f>
        <v>0</v>
      </c>
      <c r="L95" s="893">
        <f>[2]淋菌!L60</f>
        <v>0.08</v>
      </c>
      <c r="M95" s="893">
        <f>[2]淋菌!M60</f>
        <v>0</v>
      </c>
      <c r="N95" s="893">
        <f>[2]淋菌!N60</f>
        <v>0</v>
      </c>
      <c r="O95" s="893">
        <f>[2]淋菌!O60</f>
        <v>0</v>
      </c>
      <c r="P95" s="893">
        <f>[2]淋菌!P60</f>
        <v>0</v>
      </c>
      <c r="Q95" s="893">
        <f>[2]淋菌!Q60</f>
        <v>0</v>
      </c>
      <c r="R95" s="893">
        <f>[2]淋菌!R60</f>
        <v>0</v>
      </c>
      <c r="S95" s="893">
        <f>[2]淋菌!S60</f>
        <v>0</v>
      </c>
    </row>
    <row r="96" spans="2:23" ht="14.4" x14ac:dyDescent="0.2">
      <c r="B96" s="554" t="s">
        <v>86</v>
      </c>
      <c r="C96" s="893">
        <f>[2]淋菌!C61</f>
        <v>0.33</v>
      </c>
      <c r="D96" s="893">
        <f>[2]淋菌!D61</f>
        <v>0</v>
      </c>
      <c r="E96" s="893">
        <f>[2]淋菌!E61</f>
        <v>0</v>
      </c>
      <c r="F96" s="893">
        <f>[2]淋菌!F61</f>
        <v>0</v>
      </c>
      <c r="G96" s="893">
        <f>[2]淋菌!G61</f>
        <v>0</v>
      </c>
      <c r="H96" s="893">
        <f>[2]淋菌!H61</f>
        <v>0.08</v>
      </c>
      <c r="I96" s="893">
        <f>[2]淋菌!I61</f>
        <v>0.17</v>
      </c>
      <c r="J96" s="893">
        <f>[2]淋菌!J61</f>
        <v>0</v>
      </c>
      <c r="K96" s="893">
        <f>[2]淋菌!K61</f>
        <v>0.08</v>
      </c>
      <c r="L96" s="893">
        <f>[2]淋菌!L61</f>
        <v>0</v>
      </c>
      <c r="M96" s="893">
        <f>[2]淋菌!M61</f>
        <v>0</v>
      </c>
      <c r="N96" s="893">
        <f>[2]淋菌!N61</f>
        <v>0</v>
      </c>
      <c r="O96" s="893">
        <f>[2]淋菌!O61</f>
        <v>0</v>
      </c>
      <c r="P96" s="893">
        <f>[2]淋菌!P61</f>
        <v>0</v>
      </c>
      <c r="Q96" s="893">
        <f>[2]淋菌!Q61</f>
        <v>0</v>
      </c>
      <c r="R96" s="893">
        <f>[2]淋菌!R61</f>
        <v>0</v>
      </c>
      <c r="S96" s="893">
        <f>[2]淋菌!S61</f>
        <v>0</v>
      </c>
    </row>
    <row r="97" spans="2:19" ht="14.4" x14ac:dyDescent="0.2">
      <c r="B97" s="556" t="s">
        <v>87</v>
      </c>
      <c r="C97" s="893">
        <f>[2]淋菌!C62</f>
        <v>0.17</v>
      </c>
      <c r="D97" s="893">
        <f>[2]淋菌!D62</f>
        <v>0</v>
      </c>
      <c r="E97" s="893">
        <f>[2]淋菌!E62</f>
        <v>0</v>
      </c>
      <c r="F97" s="893">
        <f>[2]淋菌!F62</f>
        <v>0</v>
      </c>
      <c r="G97" s="893">
        <f>[2]淋菌!G62</f>
        <v>0</v>
      </c>
      <c r="H97" s="893">
        <f>[2]淋菌!H62</f>
        <v>0</v>
      </c>
      <c r="I97" s="893">
        <f>[2]淋菌!I62</f>
        <v>0.08</v>
      </c>
      <c r="J97" s="893">
        <f>[2]淋菌!J62</f>
        <v>0</v>
      </c>
      <c r="K97" s="893">
        <f>[2]淋菌!K62</f>
        <v>0.08</v>
      </c>
      <c r="L97" s="893">
        <f>[2]淋菌!L62</f>
        <v>0</v>
      </c>
      <c r="M97" s="893">
        <f>[2]淋菌!M62</f>
        <v>0</v>
      </c>
      <c r="N97" s="893">
        <f>[2]淋菌!N62</f>
        <v>0</v>
      </c>
      <c r="O97" s="893">
        <f>[2]淋菌!O62</f>
        <v>0</v>
      </c>
      <c r="P97" s="893">
        <f>[2]淋菌!P62</f>
        <v>0</v>
      </c>
      <c r="Q97" s="893">
        <f>[2]淋菌!Q62</f>
        <v>0</v>
      </c>
      <c r="R97" s="893">
        <f>[2]淋菌!R62</f>
        <v>0</v>
      </c>
      <c r="S97" s="893">
        <f>[2]淋菌!S62</f>
        <v>0</v>
      </c>
    </row>
    <row r="98" spans="2:19" ht="14.4" x14ac:dyDescent="0.2">
      <c r="B98" s="554" t="s">
        <v>88</v>
      </c>
      <c r="C98" s="893">
        <f>[2]淋菌!C63</f>
        <v>0.33</v>
      </c>
      <c r="D98" s="893">
        <f>[2]淋菌!D63</f>
        <v>0</v>
      </c>
      <c r="E98" s="893">
        <f>[2]淋菌!E63</f>
        <v>0</v>
      </c>
      <c r="F98" s="893">
        <f>[2]淋菌!F63</f>
        <v>0</v>
      </c>
      <c r="G98" s="893">
        <f>[2]淋菌!G63</f>
        <v>0</v>
      </c>
      <c r="H98" s="893">
        <f>[2]淋菌!H63</f>
        <v>0</v>
      </c>
      <c r="I98" s="893">
        <f>[2]淋菌!I63</f>
        <v>0</v>
      </c>
      <c r="J98" s="893">
        <f>[2]淋菌!J63</f>
        <v>0.08</v>
      </c>
      <c r="K98" s="893">
        <f>[2]淋菌!K63</f>
        <v>0.08</v>
      </c>
      <c r="L98" s="893">
        <f>[2]淋菌!L63</f>
        <v>0.08</v>
      </c>
      <c r="M98" s="893">
        <f>[2]淋菌!M63</f>
        <v>0.08</v>
      </c>
      <c r="N98" s="893">
        <f>[2]淋菌!N63</f>
        <v>0</v>
      </c>
      <c r="O98" s="893">
        <f>[2]淋菌!O63</f>
        <v>0</v>
      </c>
      <c r="P98" s="893">
        <f>[2]淋菌!P63</f>
        <v>0</v>
      </c>
      <c r="Q98" s="893">
        <f>[2]淋菌!Q63</f>
        <v>0</v>
      </c>
      <c r="R98" s="893">
        <f>[2]淋菌!R63</f>
        <v>0</v>
      </c>
      <c r="S98" s="893">
        <f>[2]淋菌!S63</f>
        <v>0</v>
      </c>
    </row>
    <row r="99" spans="2:19" ht="14.4" x14ac:dyDescent="0.2">
      <c r="B99" s="556" t="s">
        <v>89</v>
      </c>
      <c r="C99" s="893">
        <f>[2]淋菌!C64</f>
        <v>0.33</v>
      </c>
      <c r="D99" s="893">
        <f>[2]淋菌!D64</f>
        <v>0</v>
      </c>
      <c r="E99" s="893">
        <f>[2]淋菌!E64</f>
        <v>0</v>
      </c>
      <c r="F99" s="893">
        <f>[2]淋菌!F64</f>
        <v>0</v>
      </c>
      <c r="G99" s="893">
        <f>[2]淋菌!G64</f>
        <v>0</v>
      </c>
      <c r="H99" s="893">
        <f>[2]淋菌!H64</f>
        <v>0.08</v>
      </c>
      <c r="I99" s="893">
        <f>[2]淋菌!I64</f>
        <v>0</v>
      </c>
      <c r="J99" s="893">
        <f>[2]淋菌!J64</f>
        <v>0.08</v>
      </c>
      <c r="K99" s="893">
        <f>[2]淋菌!K64</f>
        <v>0.08</v>
      </c>
      <c r="L99" s="893">
        <f>[2]淋菌!L64</f>
        <v>0</v>
      </c>
      <c r="M99" s="893">
        <f>[2]淋菌!M64</f>
        <v>0.08</v>
      </c>
      <c r="N99" s="893">
        <f>[2]淋菌!N64</f>
        <v>0</v>
      </c>
      <c r="O99" s="893">
        <f>[2]淋菌!O64</f>
        <v>0</v>
      </c>
      <c r="P99" s="893">
        <f>[2]淋菌!P64</f>
        <v>0</v>
      </c>
      <c r="Q99" s="893">
        <f>[2]淋菌!Q64</f>
        <v>0</v>
      </c>
      <c r="R99" s="893">
        <f>[2]淋菌!R64</f>
        <v>0</v>
      </c>
      <c r="S99" s="893">
        <f>[2]淋菌!S64</f>
        <v>0</v>
      </c>
    </row>
    <row r="100" spans="2:19" ht="14.4" x14ac:dyDescent="0.2">
      <c r="B100" s="554" t="s">
        <v>90</v>
      </c>
      <c r="C100" s="893">
        <f>[2]淋菌!C65</f>
        <v>0</v>
      </c>
      <c r="D100" s="893">
        <f>[2]淋菌!D65</f>
        <v>0</v>
      </c>
      <c r="E100" s="893">
        <f>[2]淋菌!E65</f>
        <v>0</v>
      </c>
      <c r="F100" s="893">
        <f>[2]淋菌!F65</f>
        <v>0</v>
      </c>
      <c r="G100" s="893">
        <f>[2]淋菌!G65</f>
        <v>0</v>
      </c>
      <c r="H100" s="893">
        <f>[2]淋菌!H65</f>
        <v>0</v>
      </c>
      <c r="I100" s="893">
        <f>[2]淋菌!I65</f>
        <v>0</v>
      </c>
      <c r="J100" s="893">
        <f>[2]淋菌!J65</f>
        <v>0</v>
      </c>
      <c r="K100" s="893">
        <f>[2]淋菌!K65</f>
        <v>0</v>
      </c>
      <c r="L100" s="893">
        <f>[2]淋菌!L65</f>
        <v>0</v>
      </c>
      <c r="M100" s="893">
        <f>[2]淋菌!M65</f>
        <v>0</v>
      </c>
      <c r="N100" s="893">
        <f>[2]淋菌!N65</f>
        <v>0</v>
      </c>
      <c r="O100" s="893">
        <f>[2]淋菌!O65</f>
        <v>0</v>
      </c>
      <c r="P100" s="893">
        <f>[2]淋菌!P65</f>
        <v>0</v>
      </c>
      <c r="Q100" s="893">
        <f>[2]淋菌!Q65</f>
        <v>0</v>
      </c>
      <c r="R100" s="893">
        <f>[2]淋菌!R65</f>
        <v>0</v>
      </c>
      <c r="S100" s="893">
        <f>[2]淋菌!S65</f>
        <v>0</v>
      </c>
    </row>
    <row r="101" spans="2:19" ht="14.4" x14ac:dyDescent="0.2">
      <c r="B101" s="556" t="s">
        <v>91</v>
      </c>
      <c r="C101" s="893">
        <f>[2]淋菌!C66</f>
        <v>0</v>
      </c>
      <c r="D101" s="893">
        <f>[2]淋菌!D66</f>
        <v>0</v>
      </c>
      <c r="E101" s="893">
        <f>[2]淋菌!E66</f>
        <v>0</v>
      </c>
      <c r="F101" s="893">
        <f>[2]淋菌!F66</f>
        <v>0</v>
      </c>
      <c r="G101" s="893">
        <f>[2]淋菌!G66</f>
        <v>0</v>
      </c>
      <c r="H101" s="893">
        <f>[2]淋菌!H66</f>
        <v>0</v>
      </c>
      <c r="I101" s="893">
        <f>[2]淋菌!I66</f>
        <v>0</v>
      </c>
      <c r="J101" s="893">
        <f>[2]淋菌!J66</f>
        <v>0</v>
      </c>
      <c r="K101" s="893">
        <f>[2]淋菌!K66</f>
        <v>0</v>
      </c>
      <c r="L101" s="893">
        <f>[2]淋菌!L66</f>
        <v>0</v>
      </c>
      <c r="M101" s="893">
        <f>[2]淋菌!M66</f>
        <v>0</v>
      </c>
      <c r="N101" s="893">
        <f>[2]淋菌!N66</f>
        <v>0</v>
      </c>
      <c r="O101" s="893">
        <f>[2]淋菌!O66</f>
        <v>0</v>
      </c>
      <c r="P101" s="893">
        <f>[2]淋菌!P66</f>
        <v>0</v>
      </c>
      <c r="Q101" s="893">
        <f>[2]淋菌!Q66</f>
        <v>0</v>
      </c>
      <c r="R101" s="893">
        <f>[2]淋菌!R66</f>
        <v>0</v>
      </c>
      <c r="S101" s="893">
        <f>[2]淋菌!S66</f>
        <v>0</v>
      </c>
    </row>
    <row r="102" spans="2:19" ht="14.4" x14ac:dyDescent="0.2">
      <c r="B102" s="554" t="s">
        <v>92</v>
      </c>
      <c r="C102" s="893">
        <f>[2]淋菌!C67</f>
        <v>0</v>
      </c>
      <c r="D102" s="893">
        <f>[2]淋菌!D67</f>
        <v>0</v>
      </c>
      <c r="E102" s="893">
        <f>[2]淋菌!E67</f>
        <v>0</v>
      </c>
      <c r="F102" s="893">
        <f>[2]淋菌!F67</f>
        <v>0</v>
      </c>
      <c r="G102" s="893">
        <f>[2]淋菌!G67</f>
        <v>0</v>
      </c>
      <c r="H102" s="893">
        <f>[2]淋菌!H67</f>
        <v>0</v>
      </c>
      <c r="I102" s="893">
        <f>[2]淋菌!I67</f>
        <v>0</v>
      </c>
      <c r="J102" s="893">
        <f>[2]淋菌!J67</f>
        <v>0</v>
      </c>
      <c r="K102" s="893">
        <f>[2]淋菌!K67</f>
        <v>0</v>
      </c>
      <c r="L102" s="893">
        <f>[2]淋菌!L67</f>
        <v>0</v>
      </c>
      <c r="M102" s="893">
        <f>[2]淋菌!M67</f>
        <v>0</v>
      </c>
      <c r="N102" s="893">
        <f>[2]淋菌!N67</f>
        <v>0</v>
      </c>
      <c r="O102" s="893">
        <f>[2]淋菌!O67</f>
        <v>0</v>
      </c>
      <c r="P102" s="893">
        <f>[2]淋菌!P67</f>
        <v>0</v>
      </c>
      <c r="Q102" s="893">
        <f>[2]淋菌!Q67</f>
        <v>0</v>
      </c>
      <c r="R102" s="893">
        <f>[2]淋菌!R67</f>
        <v>0</v>
      </c>
      <c r="S102" s="893">
        <f>[2]淋菌!S67</f>
        <v>0</v>
      </c>
    </row>
    <row r="103" spans="2:19" ht="15" thickBot="1" x14ac:dyDescent="0.25">
      <c r="B103" s="556" t="s">
        <v>93</v>
      </c>
      <c r="C103" s="893">
        <f>[2]淋菌!C68</f>
        <v>0</v>
      </c>
      <c r="D103" s="893">
        <f>[2]淋菌!D68</f>
        <v>0</v>
      </c>
      <c r="E103" s="893">
        <f>[2]淋菌!E68</f>
        <v>0</v>
      </c>
      <c r="F103" s="893">
        <f>[2]淋菌!F68</f>
        <v>0</v>
      </c>
      <c r="G103" s="893">
        <f>[2]淋菌!G68</f>
        <v>0</v>
      </c>
      <c r="H103" s="893">
        <f>[2]淋菌!H68</f>
        <v>0</v>
      </c>
      <c r="I103" s="893">
        <f>[2]淋菌!I68</f>
        <v>0</v>
      </c>
      <c r="J103" s="893">
        <f>[2]淋菌!J68</f>
        <v>0</v>
      </c>
      <c r="K103" s="893">
        <f>[2]淋菌!K68</f>
        <v>0</v>
      </c>
      <c r="L103" s="893">
        <f>[2]淋菌!L68</f>
        <v>0</v>
      </c>
      <c r="M103" s="893">
        <f>[2]淋菌!M68</f>
        <v>0</v>
      </c>
      <c r="N103" s="893">
        <f>[2]淋菌!N68</f>
        <v>0</v>
      </c>
      <c r="O103" s="893">
        <f>[2]淋菌!O68</f>
        <v>0</v>
      </c>
      <c r="P103" s="893">
        <f>[2]淋菌!P68</f>
        <v>0</v>
      </c>
      <c r="Q103" s="893">
        <f>[2]淋菌!Q68</f>
        <v>0</v>
      </c>
      <c r="R103" s="893">
        <f>[2]淋菌!R68</f>
        <v>0</v>
      </c>
      <c r="S103" s="893">
        <f>[2]淋菌!S68</f>
        <v>0</v>
      </c>
    </row>
    <row r="104" spans="2:19" ht="15" thickBot="1" x14ac:dyDescent="0.25">
      <c r="B104" s="769" t="s">
        <v>39</v>
      </c>
      <c r="C104" s="773">
        <f>SUM(C92:C103)</f>
        <v>2</v>
      </c>
      <c r="D104" s="893">
        <f>[2]淋菌!D69</f>
        <v>0</v>
      </c>
      <c r="E104" s="893">
        <f>[2]淋菌!E69</f>
        <v>0</v>
      </c>
      <c r="F104" s="893">
        <f>[2]淋菌!F69</f>
        <v>0</v>
      </c>
      <c r="G104" s="893">
        <f>[2]淋菌!G69</f>
        <v>0</v>
      </c>
      <c r="H104" s="893">
        <f>[2]淋菌!H69</f>
        <v>0.24</v>
      </c>
      <c r="I104" s="893">
        <f>[2]淋菌!I69</f>
        <v>0.49000000000000005</v>
      </c>
      <c r="J104" s="893">
        <f>[2]淋菌!J69</f>
        <v>0.41000000000000003</v>
      </c>
      <c r="K104" s="893">
        <f>[2]淋菌!K69</f>
        <v>0.4</v>
      </c>
      <c r="L104" s="893">
        <f>[2]淋菌!L69</f>
        <v>0.24</v>
      </c>
      <c r="M104" s="893">
        <f>[2]淋菌!M69</f>
        <v>0.16</v>
      </c>
      <c r="N104" s="893">
        <f>[2]淋菌!N69</f>
        <v>0</v>
      </c>
      <c r="O104" s="893">
        <f>[2]淋菌!O69</f>
        <v>0</v>
      </c>
      <c r="P104" s="893">
        <f>[2]淋菌!P69</f>
        <v>0</v>
      </c>
      <c r="Q104" s="893">
        <f>[2]淋菌!Q69</f>
        <v>0</v>
      </c>
      <c r="R104" s="893">
        <f>[2]淋菌!R69</f>
        <v>0</v>
      </c>
      <c r="S104" s="893">
        <f>[2]淋菌!S69</f>
        <v>0</v>
      </c>
    </row>
    <row r="105" spans="2:19" ht="13.8" thickBot="1" x14ac:dyDescent="0.25">
      <c r="B105" s="557" t="s">
        <v>66</v>
      </c>
      <c r="C105" s="770">
        <f>C104/C104</f>
        <v>1</v>
      </c>
      <c r="D105" s="771">
        <f>D104/C104</f>
        <v>0</v>
      </c>
      <c r="E105" s="771">
        <f>E104/C104</f>
        <v>0</v>
      </c>
      <c r="F105" s="771">
        <f>F104/C104</f>
        <v>0</v>
      </c>
      <c r="G105" s="771">
        <f>G104/C104</f>
        <v>0</v>
      </c>
      <c r="H105" s="771">
        <f>H104/C104</f>
        <v>0.12</v>
      </c>
      <c r="I105" s="771">
        <f>I104/C104</f>
        <v>0.24500000000000002</v>
      </c>
      <c r="J105" s="771">
        <f>J104/C104</f>
        <v>0.20500000000000002</v>
      </c>
      <c r="K105" s="771">
        <f>K104/C104</f>
        <v>0.2</v>
      </c>
      <c r="L105" s="771">
        <f>L104/C104</f>
        <v>0.12</v>
      </c>
      <c r="M105" s="771">
        <f>M104/C104</f>
        <v>0.08</v>
      </c>
      <c r="N105" s="771">
        <f>N104/C104</f>
        <v>0</v>
      </c>
      <c r="O105" s="771">
        <f>O104/C104</f>
        <v>0</v>
      </c>
      <c r="P105" s="771">
        <f>P104/C104</f>
        <v>0</v>
      </c>
      <c r="Q105" s="771">
        <f>Q104/C104</f>
        <v>0</v>
      </c>
      <c r="R105" s="771">
        <f>R104/C104</f>
        <v>0</v>
      </c>
      <c r="S105" s="772">
        <f>S104/C104</f>
        <v>0</v>
      </c>
    </row>
    <row r="111" spans="2:19" x14ac:dyDescent="0.2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8" thickBot="1" x14ac:dyDescent="0.3">
      <c r="B113" s="162" t="str">
        <f>B90</f>
        <v>令和8年　</v>
      </c>
      <c r="C113" s="616" t="s">
        <v>228</v>
      </c>
    </row>
    <row r="114" spans="2:23" ht="43.5" customHeight="1" thickBot="1" x14ac:dyDescent="0.25">
      <c r="B114" s="586" t="s">
        <v>205</v>
      </c>
      <c r="C114" s="512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4" x14ac:dyDescent="0.2">
      <c r="B115" s="588" t="s">
        <v>82</v>
      </c>
      <c r="C115" s="589">
        <f t="shared" ref="C115:C126" si="29">SUM(D115:S115)</f>
        <v>712</v>
      </c>
      <c r="D115" s="619">
        <f t="shared" ref="D115:S115" si="30">SUM(D149,D183)</f>
        <v>0</v>
      </c>
      <c r="E115" s="619">
        <f t="shared" si="30"/>
        <v>0</v>
      </c>
      <c r="F115" s="619">
        <f t="shared" si="30"/>
        <v>0</v>
      </c>
      <c r="G115" s="619">
        <f t="shared" si="30"/>
        <v>1</v>
      </c>
      <c r="H115" s="619">
        <f t="shared" si="30"/>
        <v>63</v>
      </c>
      <c r="I115" s="619">
        <f t="shared" si="30"/>
        <v>198</v>
      </c>
      <c r="J115" s="619">
        <f t="shared" si="30"/>
        <v>129</v>
      </c>
      <c r="K115" s="619">
        <f t="shared" si="30"/>
        <v>86</v>
      </c>
      <c r="L115" s="619">
        <f t="shared" si="30"/>
        <v>77</v>
      </c>
      <c r="M115" s="619">
        <f t="shared" si="30"/>
        <v>53</v>
      </c>
      <c r="N115" s="619">
        <f t="shared" si="30"/>
        <v>39</v>
      </c>
      <c r="O115" s="619">
        <f t="shared" si="30"/>
        <v>31</v>
      </c>
      <c r="P115" s="619">
        <f t="shared" si="30"/>
        <v>13</v>
      </c>
      <c r="Q115" s="619">
        <f t="shared" si="30"/>
        <v>10</v>
      </c>
      <c r="R115" s="619">
        <f t="shared" si="30"/>
        <v>8</v>
      </c>
      <c r="S115" s="620">
        <f t="shared" si="30"/>
        <v>4</v>
      </c>
      <c r="V115">
        <f>'保健所別（令和8年）'!$D$45</f>
        <v>712</v>
      </c>
      <c r="W115">
        <f>C115-V115</f>
        <v>0</v>
      </c>
    </row>
    <row r="116" spans="2:23" ht="14.4" x14ac:dyDescent="0.2">
      <c r="B116" s="590" t="s">
        <v>83</v>
      </c>
      <c r="C116" s="591">
        <f t="shared" si="29"/>
        <v>564</v>
      </c>
      <c r="D116" s="621">
        <f t="shared" ref="D116:S116" si="31">SUM(D150,D184)</f>
        <v>0</v>
      </c>
      <c r="E116" s="621">
        <f t="shared" si="31"/>
        <v>0</v>
      </c>
      <c r="F116" s="621">
        <f t="shared" si="31"/>
        <v>0</v>
      </c>
      <c r="G116" s="621">
        <f t="shared" si="31"/>
        <v>2</v>
      </c>
      <c r="H116" s="621">
        <f t="shared" si="31"/>
        <v>55</v>
      </c>
      <c r="I116" s="621">
        <f t="shared" si="31"/>
        <v>126</v>
      </c>
      <c r="J116" s="622">
        <f t="shared" si="31"/>
        <v>107</v>
      </c>
      <c r="K116" s="622">
        <f t="shared" si="31"/>
        <v>72</v>
      </c>
      <c r="L116" s="621">
        <f t="shared" si="31"/>
        <v>54</v>
      </c>
      <c r="M116" s="621">
        <f t="shared" si="31"/>
        <v>52</v>
      </c>
      <c r="N116" s="621">
        <f t="shared" si="31"/>
        <v>31</v>
      </c>
      <c r="O116" s="621">
        <f t="shared" si="31"/>
        <v>22</v>
      </c>
      <c r="P116" s="621">
        <f t="shared" si="31"/>
        <v>25</v>
      </c>
      <c r="Q116" s="621">
        <f t="shared" si="31"/>
        <v>11</v>
      </c>
      <c r="R116" s="621">
        <f t="shared" si="31"/>
        <v>5</v>
      </c>
      <c r="S116" s="623">
        <f t="shared" si="31"/>
        <v>2</v>
      </c>
      <c r="V116">
        <f>'保健所別（令和8年）'!$E$45</f>
        <v>564</v>
      </c>
      <c r="W116">
        <f t="shared" ref="W116:W126" si="32">C116-V116</f>
        <v>0</v>
      </c>
    </row>
    <row r="117" spans="2:23" ht="14.4" x14ac:dyDescent="0.2">
      <c r="B117" s="592" t="s">
        <v>84</v>
      </c>
      <c r="C117" s="593">
        <f t="shared" si="29"/>
        <v>623</v>
      </c>
      <c r="D117" s="624">
        <f t="shared" ref="D117:S117" si="33">SUM(D151,D185)</f>
        <v>0</v>
      </c>
      <c r="E117" s="624">
        <f t="shared" si="33"/>
        <v>0</v>
      </c>
      <c r="F117" s="624">
        <f t="shared" si="33"/>
        <v>0</v>
      </c>
      <c r="G117" s="624">
        <f t="shared" si="33"/>
        <v>3</v>
      </c>
      <c r="H117" s="624">
        <f t="shared" si="33"/>
        <v>71</v>
      </c>
      <c r="I117" s="624">
        <f t="shared" si="33"/>
        <v>133</v>
      </c>
      <c r="J117" s="624">
        <f t="shared" si="33"/>
        <v>107</v>
      </c>
      <c r="K117" s="624">
        <f t="shared" si="33"/>
        <v>70</v>
      </c>
      <c r="L117" s="624">
        <f t="shared" si="33"/>
        <v>64</v>
      </c>
      <c r="M117" s="624">
        <f t="shared" si="33"/>
        <v>62</v>
      </c>
      <c r="N117" s="624">
        <f t="shared" si="33"/>
        <v>40</v>
      </c>
      <c r="O117" s="624">
        <f t="shared" si="33"/>
        <v>30</v>
      </c>
      <c r="P117" s="624">
        <f t="shared" si="33"/>
        <v>24</v>
      </c>
      <c r="Q117" s="624">
        <f t="shared" si="33"/>
        <v>9</v>
      </c>
      <c r="R117" s="624">
        <f t="shared" si="33"/>
        <v>4</v>
      </c>
      <c r="S117" s="625">
        <f t="shared" si="33"/>
        <v>6</v>
      </c>
      <c r="V117">
        <f>'保健所別（令和8年）'!$F$45</f>
        <v>623</v>
      </c>
      <c r="W117">
        <f t="shared" si="32"/>
        <v>0</v>
      </c>
    </row>
    <row r="118" spans="2:23" ht="14.4" x14ac:dyDescent="0.2">
      <c r="B118" s="594" t="s">
        <v>85</v>
      </c>
      <c r="C118" s="595">
        <f t="shared" si="29"/>
        <v>615</v>
      </c>
      <c r="D118" s="626">
        <f t="shared" ref="D118:S118" si="34">SUM(D152,D186)</f>
        <v>0</v>
      </c>
      <c r="E118" s="626">
        <f t="shared" si="34"/>
        <v>0</v>
      </c>
      <c r="F118" s="626">
        <f t="shared" si="34"/>
        <v>0</v>
      </c>
      <c r="G118" s="626">
        <f t="shared" si="34"/>
        <v>1</v>
      </c>
      <c r="H118" s="626">
        <f t="shared" si="34"/>
        <v>75</v>
      </c>
      <c r="I118" s="626">
        <f t="shared" si="34"/>
        <v>144</v>
      </c>
      <c r="J118" s="626">
        <f t="shared" si="34"/>
        <v>108</v>
      </c>
      <c r="K118" s="626">
        <f t="shared" si="34"/>
        <v>70</v>
      </c>
      <c r="L118" s="626">
        <f t="shared" si="34"/>
        <v>51</v>
      </c>
      <c r="M118" s="626">
        <f t="shared" si="34"/>
        <v>56</v>
      </c>
      <c r="N118" s="626">
        <f t="shared" si="34"/>
        <v>41</v>
      </c>
      <c r="O118" s="626">
        <f t="shared" si="34"/>
        <v>35</v>
      </c>
      <c r="P118" s="626">
        <f t="shared" si="34"/>
        <v>22</v>
      </c>
      <c r="Q118" s="626">
        <f t="shared" si="34"/>
        <v>6</v>
      </c>
      <c r="R118" s="626">
        <f t="shared" si="34"/>
        <v>4</v>
      </c>
      <c r="S118" s="627">
        <f t="shared" si="34"/>
        <v>2</v>
      </c>
      <c r="V118">
        <f>'保健所別（令和8年）'!$G$45</f>
        <v>615</v>
      </c>
      <c r="W118">
        <f t="shared" si="32"/>
        <v>0</v>
      </c>
    </row>
    <row r="119" spans="2:23" ht="14.4" x14ac:dyDescent="0.2">
      <c r="B119" s="590" t="s">
        <v>86</v>
      </c>
      <c r="C119" s="596">
        <f t="shared" si="29"/>
        <v>589</v>
      </c>
      <c r="D119" s="621">
        <f t="shared" ref="D119:S119" si="35">SUM(D153,D187)</f>
        <v>0</v>
      </c>
      <c r="E119" s="621">
        <f t="shared" si="35"/>
        <v>0</v>
      </c>
      <c r="F119" s="621">
        <f t="shared" si="35"/>
        <v>0</v>
      </c>
      <c r="G119" s="621">
        <f t="shared" si="35"/>
        <v>2</v>
      </c>
      <c r="H119" s="621">
        <f t="shared" si="35"/>
        <v>71</v>
      </c>
      <c r="I119" s="621">
        <f t="shared" si="35"/>
        <v>131</v>
      </c>
      <c r="J119" s="622">
        <f t="shared" si="35"/>
        <v>116</v>
      </c>
      <c r="K119" s="622">
        <f t="shared" si="35"/>
        <v>56</v>
      </c>
      <c r="L119" s="621">
        <f t="shared" si="35"/>
        <v>57</v>
      </c>
      <c r="M119" s="621">
        <f t="shared" si="35"/>
        <v>49</v>
      </c>
      <c r="N119" s="621">
        <f t="shared" si="35"/>
        <v>32</v>
      </c>
      <c r="O119" s="621">
        <f t="shared" si="35"/>
        <v>37</v>
      </c>
      <c r="P119" s="621">
        <f t="shared" si="35"/>
        <v>18</v>
      </c>
      <c r="Q119" s="621">
        <f t="shared" si="35"/>
        <v>13</v>
      </c>
      <c r="R119" s="621">
        <f t="shared" si="35"/>
        <v>4</v>
      </c>
      <c r="S119" s="623">
        <f t="shared" si="35"/>
        <v>3</v>
      </c>
      <c r="V119">
        <f>'保健所別（令和8年）'!$H$45</f>
        <v>589</v>
      </c>
      <c r="W119">
        <f t="shared" si="32"/>
        <v>0</v>
      </c>
    </row>
    <row r="120" spans="2:23" ht="14.4" x14ac:dyDescent="0.2">
      <c r="B120" s="594" t="s">
        <v>87</v>
      </c>
      <c r="C120" s="597">
        <f t="shared" si="29"/>
        <v>607</v>
      </c>
      <c r="D120" s="628">
        <f t="shared" ref="D120:S120" si="36">SUM(D154,D188)</f>
        <v>0</v>
      </c>
      <c r="E120" s="628">
        <f t="shared" si="36"/>
        <v>0</v>
      </c>
      <c r="F120" s="628">
        <f t="shared" si="36"/>
        <v>0</v>
      </c>
      <c r="G120" s="628">
        <f t="shared" si="36"/>
        <v>0</v>
      </c>
      <c r="H120" s="628">
        <f t="shared" si="36"/>
        <v>72</v>
      </c>
      <c r="I120" s="628">
        <f t="shared" si="36"/>
        <v>158</v>
      </c>
      <c r="J120" s="628">
        <f t="shared" si="36"/>
        <v>98</v>
      </c>
      <c r="K120" s="628">
        <f t="shared" si="36"/>
        <v>66</v>
      </c>
      <c r="L120" s="628">
        <f t="shared" si="36"/>
        <v>47</v>
      </c>
      <c r="M120" s="628">
        <f t="shared" si="36"/>
        <v>64</v>
      </c>
      <c r="N120" s="628">
        <f t="shared" si="36"/>
        <v>39</v>
      </c>
      <c r="O120" s="626">
        <f t="shared" si="36"/>
        <v>29</v>
      </c>
      <c r="P120" s="628">
        <f t="shared" si="36"/>
        <v>17</v>
      </c>
      <c r="Q120" s="628">
        <f t="shared" si="36"/>
        <v>10</v>
      </c>
      <c r="R120" s="628">
        <f t="shared" si="36"/>
        <v>6</v>
      </c>
      <c r="S120" s="629">
        <f t="shared" si="36"/>
        <v>1</v>
      </c>
      <c r="V120">
        <f>'保健所別（令和8年）'!$I$45</f>
        <v>607</v>
      </c>
      <c r="W120">
        <f t="shared" si="32"/>
        <v>0</v>
      </c>
    </row>
    <row r="121" spans="2:23" ht="14.4" x14ac:dyDescent="0.2">
      <c r="B121" s="590" t="s">
        <v>88</v>
      </c>
      <c r="C121" s="591">
        <f t="shared" si="29"/>
        <v>655</v>
      </c>
      <c r="D121" s="621">
        <f t="shared" ref="D121:S121" si="37">SUM(D155,D189)</f>
        <v>0</v>
      </c>
      <c r="E121" s="621">
        <f t="shared" si="37"/>
        <v>0</v>
      </c>
      <c r="F121" s="621">
        <f t="shared" si="37"/>
        <v>0</v>
      </c>
      <c r="G121" s="621">
        <f t="shared" si="37"/>
        <v>0</v>
      </c>
      <c r="H121" s="621">
        <f t="shared" si="37"/>
        <v>69</v>
      </c>
      <c r="I121" s="621">
        <f t="shared" si="37"/>
        <v>157</v>
      </c>
      <c r="J121" s="621">
        <f t="shared" si="37"/>
        <v>115</v>
      </c>
      <c r="K121" s="621">
        <f t="shared" si="37"/>
        <v>71</v>
      </c>
      <c r="L121" s="621">
        <f t="shared" si="37"/>
        <v>62</v>
      </c>
      <c r="M121" s="621">
        <f t="shared" si="37"/>
        <v>59</v>
      </c>
      <c r="N121" s="621">
        <f t="shared" si="37"/>
        <v>47</v>
      </c>
      <c r="O121" s="621">
        <f t="shared" si="37"/>
        <v>40</v>
      </c>
      <c r="P121" s="621">
        <f t="shared" si="37"/>
        <v>21</v>
      </c>
      <c r="Q121" s="621">
        <f t="shared" si="37"/>
        <v>6</v>
      </c>
      <c r="R121" s="621">
        <f t="shared" si="37"/>
        <v>4</v>
      </c>
      <c r="S121" s="623">
        <f t="shared" si="37"/>
        <v>4</v>
      </c>
      <c r="V121">
        <f>'保健所別（令和8年）'!$J$45</f>
        <v>655</v>
      </c>
      <c r="W121">
        <f t="shared" si="32"/>
        <v>0</v>
      </c>
    </row>
    <row r="122" spans="2:23" ht="14.4" x14ac:dyDescent="0.2">
      <c r="B122" s="594" t="s">
        <v>89</v>
      </c>
      <c r="C122" s="916">
        <f>SUM(D122:S122)</f>
        <v>602</v>
      </c>
      <c r="D122" s="621">
        <f t="shared" ref="D122:S122" si="38">SUM(D156,D190)</f>
        <v>0</v>
      </c>
      <c r="E122" s="621">
        <f t="shared" si="38"/>
        <v>0</v>
      </c>
      <c r="F122" s="621">
        <f t="shared" si="38"/>
        <v>0</v>
      </c>
      <c r="G122" s="621">
        <f t="shared" si="38"/>
        <v>0</v>
      </c>
      <c r="H122" s="621">
        <f t="shared" si="38"/>
        <v>65</v>
      </c>
      <c r="I122" s="621">
        <f t="shared" si="38"/>
        <v>159</v>
      </c>
      <c r="J122" s="621">
        <f t="shared" si="38"/>
        <v>90</v>
      </c>
      <c r="K122" s="621">
        <f t="shared" si="38"/>
        <v>69</v>
      </c>
      <c r="L122" s="621">
        <f t="shared" si="38"/>
        <v>59</v>
      </c>
      <c r="M122" s="621">
        <f t="shared" si="38"/>
        <v>50</v>
      </c>
      <c r="N122" s="621">
        <f t="shared" si="38"/>
        <v>44</v>
      </c>
      <c r="O122" s="621">
        <f t="shared" si="38"/>
        <v>32</v>
      </c>
      <c r="P122" s="621">
        <f t="shared" si="38"/>
        <v>23</v>
      </c>
      <c r="Q122" s="621">
        <f t="shared" si="38"/>
        <v>9</v>
      </c>
      <c r="R122" s="621">
        <f t="shared" si="38"/>
        <v>2</v>
      </c>
      <c r="S122" s="623">
        <f t="shared" si="38"/>
        <v>0</v>
      </c>
      <c r="V122">
        <f>'保健所別（令和8年）'!$K$45</f>
        <v>602</v>
      </c>
      <c r="W122">
        <f>C122-V122</f>
        <v>0</v>
      </c>
    </row>
    <row r="123" spans="2:23" ht="14.4" x14ac:dyDescent="0.2">
      <c r="B123" s="590" t="s">
        <v>90</v>
      </c>
      <c r="C123" s="591">
        <f t="shared" si="29"/>
        <v>0</v>
      </c>
      <c r="D123" s="621">
        <f t="shared" ref="D123:S123" si="39">SUM(D157,D191)</f>
        <v>0</v>
      </c>
      <c r="E123" s="621">
        <f t="shared" si="39"/>
        <v>0</v>
      </c>
      <c r="F123" s="621">
        <f t="shared" si="39"/>
        <v>0</v>
      </c>
      <c r="G123" s="621">
        <f t="shared" si="39"/>
        <v>0</v>
      </c>
      <c r="H123" s="621">
        <f t="shared" si="39"/>
        <v>0</v>
      </c>
      <c r="I123" s="621">
        <f t="shared" si="39"/>
        <v>0</v>
      </c>
      <c r="J123" s="621">
        <f t="shared" si="39"/>
        <v>0</v>
      </c>
      <c r="K123" s="621">
        <f t="shared" si="39"/>
        <v>0</v>
      </c>
      <c r="L123" s="621">
        <f t="shared" si="39"/>
        <v>0</v>
      </c>
      <c r="M123" s="621">
        <f t="shared" si="39"/>
        <v>0</v>
      </c>
      <c r="N123" s="621">
        <f t="shared" si="39"/>
        <v>0</v>
      </c>
      <c r="O123" s="621">
        <f t="shared" si="39"/>
        <v>0</v>
      </c>
      <c r="P123" s="621">
        <f t="shared" si="39"/>
        <v>0</v>
      </c>
      <c r="Q123" s="621">
        <f t="shared" si="39"/>
        <v>0</v>
      </c>
      <c r="R123" s="621">
        <f t="shared" si="39"/>
        <v>0</v>
      </c>
      <c r="S123" s="623">
        <f t="shared" si="39"/>
        <v>0</v>
      </c>
      <c r="V123">
        <f>'保健所別（令和8年）'!$L$45</f>
        <v>0</v>
      </c>
      <c r="W123">
        <f t="shared" si="32"/>
        <v>0</v>
      </c>
    </row>
    <row r="124" spans="2:23" ht="14.4" x14ac:dyDescent="0.2">
      <c r="B124" s="594" t="s">
        <v>91</v>
      </c>
      <c r="C124" s="595">
        <f t="shared" si="29"/>
        <v>0</v>
      </c>
      <c r="D124" s="621">
        <f t="shared" ref="D124:S124" si="40">SUM(D158,D192)</f>
        <v>0</v>
      </c>
      <c r="E124" s="621">
        <f t="shared" si="40"/>
        <v>0</v>
      </c>
      <c r="F124" s="621">
        <f t="shared" si="40"/>
        <v>0</v>
      </c>
      <c r="G124" s="621">
        <f t="shared" si="40"/>
        <v>0</v>
      </c>
      <c r="H124" s="621">
        <f t="shared" si="40"/>
        <v>0</v>
      </c>
      <c r="I124" s="621">
        <f t="shared" si="40"/>
        <v>0</v>
      </c>
      <c r="J124" s="621">
        <f t="shared" si="40"/>
        <v>0</v>
      </c>
      <c r="K124" s="621">
        <f t="shared" si="40"/>
        <v>0</v>
      </c>
      <c r="L124" s="621">
        <f t="shared" si="40"/>
        <v>0</v>
      </c>
      <c r="M124" s="621">
        <f t="shared" si="40"/>
        <v>0</v>
      </c>
      <c r="N124" s="621">
        <f t="shared" si="40"/>
        <v>0</v>
      </c>
      <c r="O124" s="621">
        <f t="shared" si="40"/>
        <v>0</v>
      </c>
      <c r="P124" s="621">
        <f t="shared" si="40"/>
        <v>0</v>
      </c>
      <c r="Q124" s="621">
        <f t="shared" si="40"/>
        <v>0</v>
      </c>
      <c r="R124" s="621">
        <f t="shared" si="40"/>
        <v>0</v>
      </c>
      <c r="S124" s="623">
        <f t="shared" si="40"/>
        <v>0</v>
      </c>
      <c r="V124">
        <f>'保健所別（令和8年）'!$M$45</f>
        <v>0</v>
      </c>
      <c r="W124">
        <f t="shared" si="32"/>
        <v>0</v>
      </c>
    </row>
    <row r="125" spans="2:23" ht="14.4" x14ac:dyDescent="0.2">
      <c r="B125" s="590" t="s">
        <v>92</v>
      </c>
      <c r="C125" s="591">
        <f t="shared" si="29"/>
        <v>0</v>
      </c>
      <c r="D125" s="621">
        <f t="shared" ref="D125:S125" si="41">SUM(D159,D193)</f>
        <v>0</v>
      </c>
      <c r="E125" s="621">
        <f t="shared" si="41"/>
        <v>0</v>
      </c>
      <c r="F125" s="621">
        <f t="shared" si="41"/>
        <v>0</v>
      </c>
      <c r="G125" s="621">
        <f t="shared" si="41"/>
        <v>0</v>
      </c>
      <c r="H125" s="621">
        <f t="shared" si="41"/>
        <v>0</v>
      </c>
      <c r="I125" s="621">
        <f t="shared" si="41"/>
        <v>0</v>
      </c>
      <c r="J125" s="621">
        <f t="shared" si="41"/>
        <v>0</v>
      </c>
      <c r="K125" s="621">
        <f t="shared" si="41"/>
        <v>0</v>
      </c>
      <c r="L125" s="621">
        <f t="shared" si="41"/>
        <v>0</v>
      </c>
      <c r="M125" s="621">
        <f t="shared" si="41"/>
        <v>0</v>
      </c>
      <c r="N125" s="621">
        <f t="shared" si="41"/>
        <v>0</v>
      </c>
      <c r="O125" s="621">
        <f t="shared" si="41"/>
        <v>0</v>
      </c>
      <c r="P125" s="621">
        <f t="shared" si="41"/>
        <v>0</v>
      </c>
      <c r="Q125" s="621">
        <f t="shared" si="41"/>
        <v>0</v>
      </c>
      <c r="R125" s="621">
        <f t="shared" si="41"/>
        <v>0</v>
      </c>
      <c r="S125" s="623">
        <f t="shared" si="41"/>
        <v>0</v>
      </c>
      <c r="V125">
        <f>'保健所別（令和8年）'!$N$45</f>
        <v>0</v>
      </c>
      <c r="W125">
        <f t="shared" si="32"/>
        <v>0</v>
      </c>
    </row>
    <row r="126" spans="2:23" ht="15" thickBot="1" x14ac:dyDescent="0.25">
      <c r="B126" s="594" t="s">
        <v>93</v>
      </c>
      <c r="C126" s="595">
        <f t="shared" si="29"/>
        <v>0</v>
      </c>
      <c r="D126" s="621">
        <f t="shared" ref="D126:S126" si="42">SUM(D160,D194)</f>
        <v>0</v>
      </c>
      <c r="E126" s="621">
        <f t="shared" si="42"/>
        <v>0</v>
      </c>
      <c r="F126" s="621">
        <f t="shared" si="42"/>
        <v>0</v>
      </c>
      <c r="G126" s="621">
        <f t="shared" si="42"/>
        <v>0</v>
      </c>
      <c r="H126" s="621">
        <f t="shared" si="42"/>
        <v>0</v>
      </c>
      <c r="I126" s="621">
        <f t="shared" si="42"/>
        <v>0</v>
      </c>
      <c r="J126" s="621">
        <f t="shared" si="42"/>
        <v>0</v>
      </c>
      <c r="K126" s="621">
        <f t="shared" si="42"/>
        <v>0</v>
      </c>
      <c r="L126" s="621">
        <f t="shared" si="42"/>
        <v>0</v>
      </c>
      <c r="M126" s="621">
        <f t="shared" si="42"/>
        <v>0</v>
      </c>
      <c r="N126" s="621">
        <f t="shared" si="42"/>
        <v>0</v>
      </c>
      <c r="O126" s="621">
        <f t="shared" si="42"/>
        <v>0</v>
      </c>
      <c r="P126" s="621">
        <f t="shared" si="42"/>
        <v>0</v>
      </c>
      <c r="Q126" s="621">
        <f t="shared" si="42"/>
        <v>0</v>
      </c>
      <c r="R126" s="621">
        <f t="shared" si="42"/>
        <v>0</v>
      </c>
      <c r="S126" s="623">
        <f t="shared" si="42"/>
        <v>0</v>
      </c>
      <c r="V126">
        <f>'保健所別（令和8年）'!$O$45</f>
        <v>0</v>
      </c>
      <c r="W126">
        <f t="shared" si="32"/>
        <v>0</v>
      </c>
    </row>
    <row r="127" spans="2:23" ht="15" thickBot="1" x14ac:dyDescent="0.25">
      <c r="B127" s="163" t="s">
        <v>39</v>
      </c>
      <c r="C127" s="598">
        <f t="shared" ref="C127:S127" si="43">SUM(C115:C126)</f>
        <v>4967</v>
      </c>
      <c r="D127" s="599">
        <f t="shared" si="43"/>
        <v>0</v>
      </c>
      <c r="E127" s="599">
        <f t="shared" si="43"/>
        <v>0</v>
      </c>
      <c r="F127" s="599">
        <f t="shared" si="43"/>
        <v>0</v>
      </c>
      <c r="G127" s="599">
        <f t="shared" si="43"/>
        <v>9</v>
      </c>
      <c r="H127" s="599">
        <f t="shared" si="43"/>
        <v>541</v>
      </c>
      <c r="I127" s="599">
        <f t="shared" si="43"/>
        <v>1206</v>
      </c>
      <c r="J127" s="599">
        <f t="shared" si="43"/>
        <v>870</v>
      </c>
      <c r="K127" s="599">
        <f t="shared" si="43"/>
        <v>560</v>
      </c>
      <c r="L127" s="599">
        <f t="shared" si="43"/>
        <v>471</v>
      </c>
      <c r="M127" s="599">
        <f t="shared" si="43"/>
        <v>445</v>
      </c>
      <c r="N127" s="599">
        <f t="shared" si="43"/>
        <v>313</v>
      </c>
      <c r="O127" s="599">
        <f t="shared" si="43"/>
        <v>256</v>
      </c>
      <c r="P127" s="599">
        <f t="shared" si="43"/>
        <v>163</v>
      </c>
      <c r="Q127" s="599">
        <f t="shared" si="43"/>
        <v>74</v>
      </c>
      <c r="R127" s="599">
        <f t="shared" si="43"/>
        <v>37</v>
      </c>
      <c r="S127" s="600">
        <f t="shared" si="43"/>
        <v>22</v>
      </c>
    </row>
    <row r="128" spans="2:23" ht="13.8" thickBot="1" x14ac:dyDescent="0.25">
      <c r="B128" s="601" t="s">
        <v>66</v>
      </c>
      <c r="C128" s="602">
        <f>C127/C127</f>
        <v>1</v>
      </c>
      <c r="D128" s="603">
        <f>D127/C127</f>
        <v>0</v>
      </c>
      <c r="E128" s="603">
        <f>E127/C127</f>
        <v>0</v>
      </c>
      <c r="F128" s="603">
        <f>F127/C127</f>
        <v>0</v>
      </c>
      <c r="G128" s="603">
        <f>G127/C127</f>
        <v>1.8119589289309443E-3</v>
      </c>
      <c r="H128" s="603">
        <f>H127/C127</f>
        <v>0.10891886450573787</v>
      </c>
      <c r="I128" s="603">
        <f>I127/C127</f>
        <v>0.24280249647674654</v>
      </c>
      <c r="J128" s="603">
        <f>J127/C127</f>
        <v>0.17515602979665795</v>
      </c>
      <c r="K128" s="603">
        <f>K127/C127</f>
        <v>0.11274411113348097</v>
      </c>
      <c r="L128" s="603">
        <f>L127/C127</f>
        <v>9.4825850614052742E-2</v>
      </c>
      <c r="M128" s="603">
        <f>M127/C127</f>
        <v>8.9591302597141126E-2</v>
      </c>
      <c r="N128" s="603">
        <f>N127/C127</f>
        <v>6.3015904972820613E-2</v>
      </c>
      <c r="O128" s="603">
        <f>O127/C127</f>
        <v>5.1540165089591305E-2</v>
      </c>
      <c r="P128" s="603">
        <f>P127/C127</f>
        <v>3.2816589490638211E-2</v>
      </c>
      <c r="Q128" s="603">
        <f>Q127/C127</f>
        <v>1.4898328971209986E-2</v>
      </c>
      <c r="R128" s="603">
        <f>R127/C127</f>
        <v>7.4491644856049932E-3</v>
      </c>
      <c r="S128" s="604">
        <f>S127/C127</f>
        <v>4.4292329373867524E-3</v>
      </c>
    </row>
    <row r="129" spans="2:24" x14ac:dyDescent="0.2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8" thickBot="1" x14ac:dyDescent="0.25">
      <c r="B130" s="162" t="str">
        <f>B113</f>
        <v>令和8年　</v>
      </c>
      <c r="C130" t="s">
        <v>232</v>
      </c>
    </row>
    <row r="131" spans="2:24" ht="84.6" thickBot="1" x14ac:dyDescent="0.25">
      <c r="B131" s="586" t="s">
        <v>206</v>
      </c>
      <c r="C131" s="734" t="s">
        <v>67</v>
      </c>
      <c r="D131" s="713" t="s">
        <v>261</v>
      </c>
      <c r="E131" s="714" t="s">
        <v>80</v>
      </c>
      <c r="F131" s="714" t="s">
        <v>81</v>
      </c>
      <c r="G131" s="714" t="s">
        <v>68</v>
      </c>
      <c r="H131" s="714" t="s">
        <v>69</v>
      </c>
      <c r="I131" s="714" t="s">
        <v>70</v>
      </c>
      <c r="J131" s="714" t="s">
        <v>71</v>
      </c>
      <c r="K131" s="714" t="s">
        <v>72</v>
      </c>
      <c r="L131" s="714" t="s">
        <v>73</v>
      </c>
      <c r="M131" s="714" t="s">
        <v>74</v>
      </c>
      <c r="N131" s="714" t="s">
        <v>75</v>
      </c>
      <c r="O131" s="715" t="s">
        <v>76</v>
      </c>
      <c r="P131" s="715" t="s">
        <v>77</v>
      </c>
      <c r="Q131" s="715" t="s">
        <v>78</v>
      </c>
      <c r="R131" s="715" t="s">
        <v>79</v>
      </c>
      <c r="S131" s="716" t="s">
        <v>262</v>
      </c>
    </row>
    <row r="132" spans="2:24" ht="14.4" x14ac:dyDescent="0.2">
      <c r="B132" s="588" t="s">
        <v>82</v>
      </c>
      <c r="C132" s="764">
        <f>[3]淋菌!C74</f>
        <v>0.74</v>
      </c>
      <c r="D132" s="764">
        <f>[3]淋菌!D74</f>
        <v>0</v>
      </c>
      <c r="E132" s="764">
        <f>[3]淋菌!E74</f>
        <v>0</v>
      </c>
      <c r="F132" s="764">
        <f>[3]淋菌!F74</f>
        <v>0</v>
      </c>
      <c r="G132" s="764">
        <f>[3]淋菌!G74</f>
        <v>0</v>
      </c>
      <c r="H132" s="764">
        <f>[3]淋菌!H74</f>
        <v>7.0000000000000007E-2</v>
      </c>
      <c r="I132" s="764">
        <f>[3]淋菌!I74</f>
        <v>0.2</v>
      </c>
      <c r="J132" s="764">
        <f>[3]淋菌!J74</f>
        <v>0.13</v>
      </c>
      <c r="K132" s="764">
        <f>[3]淋菌!K74</f>
        <v>0.09</v>
      </c>
      <c r="L132" s="764">
        <f>[3]淋菌!L74</f>
        <v>0.08</v>
      </c>
      <c r="M132" s="764">
        <f>[3]淋菌!M74</f>
        <v>0.05</v>
      </c>
      <c r="N132" s="764">
        <f>[3]淋菌!N74</f>
        <v>0.04</v>
      </c>
      <c r="O132" s="764">
        <f>[3]淋菌!O74</f>
        <v>0.03</v>
      </c>
      <c r="P132" s="764">
        <f>[3]淋菌!P74</f>
        <v>0.01</v>
      </c>
      <c r="Q132" s="764">
        <f>[3]淋菌!Q74</f>
        <v>0.01</v>
      </c>
      <c r="R132" s="764">
        <f>[3]淋菌!R74</f>
        <v>0.01</v>
      </c>
      <c r="S132" s="764">
        <f>[3]淋菌!S74</f>
        <v>0</v>
      </c>
      <c r="V132" s="709"/>
      <c r="W132">
        <f t="array" ref="W132:W143">TRANSPOSE('保健所別（令和8年）'!D51:O51)</f>
        <v>0.74</v>
      </c>
      <c r="X132" s="712">
        <f>C132-W132</f>
        <v>0</v>
      </c>
    </row>
    <row r="133" spans="2:24" ht="14.4" x14ac:dyDescent="0.2">
      <c r="B133" s="590" t="s">
        <v>83</v>
      </c>
      <c r="C133" s="764">
        <f>[3]淋菌!C75</f>
        <v>0.57999999999999996</v>
      </c>
      <c r="D133" s="764">
        <f>[3]淋菌!D75</f>
        <v>0</v>
      </c>
      <c r="E133" s="764">
        <f>[3]淋菌!E75</f>
        <v>0</v>
      </c>
      <c r="F133" s="764">
        <f>[3]淋菌!F75</f>
        <v>0</v>
      </c>
      <c r="G133" s="764">
        <f>[3]淋菌!G75</f>
        <v>0</v>
      </c>
      <c r="H133" s="764">
        <f>[3]淋菌!H75</f>
        <v>0.06</v>
      </c>
      <c r="I133" s="764">
        <f>[3]淋菌!I75</f>
        <v>0.13</v>
      </c>
      <c r="J133" s="764">
        <f>[3]淋菌!J75</f>
        <v>0.11</v>
      </c>
      <c r="K133" s="764">
        <f>[3]淋菌!K75</f>
        <v>7.0000000000000007E-2</v>
      </c>
      <c r="L133" s="764">
        <f>[3]淋菌!L75</f>
        <v>0.06</v>
      </c>
      <c r="M133" s="764">
        <f>[3]淋菌!M75</f>
        <v>0.05</v>
      </c>
      <c r="N133" s="764">
        <f>[3]淋菌!N75</f>
        <v>0.03</v>
      </c>
      <c r="O133" s="764">
        <f>[3]淋菌!O75</f>
        <v>0.02</v>
      </c>
      <c r="P133" s="764">
        <f>[3]淋菌!P75</f>
        <v>0.03</v>
      </c>
      <c r="Q133" s="764">
        <f>[3]淋菌!Q75</f>
        <v>0.01</v>
      </c>
      <c r="R133" s="764">
        <f>[3]淋菌!R75</f>
        <v>0.01</v>
      </c>
      <c r="S133" s="764">
        <f>[3]淋菌!S75</f>
        <v>0</v>
      </c>
      <c r="V133" s="710"/>
      <c r="W133">
        <v>0.57999999999999996</v>
      </c>
      <c r="X133" s="712">
        <f t="shared" ref="X133:X143" si="44">C133-W133</f>
        <v>0</v>
      </c>
    </row>
    <row r="134" spans="2:24" ht="14.4" x14ac:dyDescent="0.2">
      <c r="B134" s="592" t="s">
        <v>84</v>
      </c>
      <c r="C134" s="764">
        <f>[3]淋菌!C76</f>
        <v>0.64</v>
      </c>
      <c r="D134" s="764">
        <f>[3]淋菌!D76</f>
        <v>0</v>
      </c>
      <c r="E134" s="764">
        <f>[3]淋菌!E76</f>
        <v>0</v>
      </c>
      <c r="F134" s="764">
        <f>[3]淋菌!F76</f>
        <v>0</v>
      </c>
      <c r="G134" s="764">
        <f>[3]淋菌!G76</f>
        <v>0</v>
      </c>
      <c r="H134" s="764">
        <f>[3]淋菌!H76</f>
        <v>7.0000000000000007E-2</v>
      </c>
      <c r="I134" s="764">
        <f>[3]淋菌!I76</f>
        <v>0.14000000000000001</v>
      </c>
      <c r="J134" s="764">
        <f>[3]淋菌!J76</f>
        <v>0.11</v>
      </c>
      <c r="K134" s="764">
        <f>[3]淋菌!K76</f>
        <v>7.0000000000000007E-2</v>
      </c>
      <c r="L134" s="764">
        <f>[3]淋菌!L76</f>
        <v>7.0000000000000007E-2</v>
      </c>
      <c r="M134" s="764">
        <f>[3]淋菌!M76</f>
        <v>0.06</v>
      </c>
      <c r="N134" s="764">
        <f>[3]淋菌!N76</f>
        <v>0.04</v>
      </c>
      <c r="O134" s="764">
        <f>[3]淋菌!O76</f>
        <v>0.03</v>
      </c>
      <c r="P134" s="764">
        <f>[3]淋菌!P76</f>
        <v>0.02</v>
      </c>
      <c r="Q134" s="764">
        <f>[3]淋菌!Q76</f>
        <v>0.01</v>
      </c>
      <c r="R134" s="764">
        <f>[3]淋菌!R76</f>
        <v>0</v>
      </c>
      <c r="S134" s="764">
        <f>[3]淋菌!S76</f>
        <v>0.01</v>
      </c>
      <c r="V134" s="710"/>
      <c r="W134">
        <v>0.64</v>
      </c>
      <c r="X134" s="712">
        <f t="shared" si="44"/>
        <v>0</v>
      </c>
    </row>
    <row r="135" spans="2:24" ht="14.4" x14ac:dyDescent="0.2">
      <c r="B135" s="594" t="s">
        <v>85</v>
      </c>
      <c r="C135" s="764">
        <f>[3]淋菌!C77</f>
        <v>0.65</v>
      </c>
      <c r="D135" s="764">
        <f>[3]淋菌!D77</f>
        <v>0</v>
      </c>
      <c r="E135" s="764">
        <f>[3]淋菌!E77</f>
        <v>0</v>
      </c>
      <c r="F135" s="764">
        <f>[3]淋菌!F77</f>
        <v>0</v>
      </c>
      <c r="G135" s="764">
        <f>[3]淋菌!G77</f>
        <v>0</v>
      </c>
      <c r="H135" s="764">
        <f>[3]淋菌!H77</f>
        <v>0.08</v>
      </c>
      <c r="I135" s="764">
        <f>[3]淋菌!I77</f>
        <v>0.15</v>
      </c>
      <c r="J135" s="764">
        <f>[3]淋菌!J77</f>
        <v>0.11</v>
      </c>
      <c r="K135" s="764">
        <f>[3]淋菌!K77</f>
        <v>7.0000000000000007E-2</v>
      </c>
      <c r="L135" s="764">
        <f>[3]淋菌!L77</f>
        <v>0.05</v>
      </c>
      <c r="M135" s="764">
        <f>[3]淋菌!M77</f>
        <v>0.06</v>
      </c>
      <c r="N135" s="764">
        <f>[3]淋菌!N77</f>
        <v>0.04</v>
      </c>
      <c r="O135" s="764">
        <f>[3]淋菌!O77</f>
        <v>0.04</v>
      </c>
      <c r="P135" s="764">
        <f>[3]淋菌!P77</f>
        <v>0.02</v>
      </c>
      <c r="Q135" s="764">
        <f>[3]淋菌!Q77</f>
        <v>0.01</v>
      </c>
      <c r="R135" s="764">
        <f>[3]淋菌!R77</f>
        <v>0</v>
      </c>
      <c r="S135" s="764">
        <f>[3]淋菌!S77</f>
        <v>0</v>
      </c>
      <c r="V135" s="710"/>
      <c r="W135">
        <v>0.65</v>
      </c>
      <c r="X135" s="712">
        <f t="shared" si="44"/>
        <v>0</v>
      </c>
    </row>
    <row r="136" spans="2:24" ht="14.4" x14ac:dyDescent="0.2">
      <c r="B136" s="590" t="s">
        <v>86</v>
      </c>
      <c r="C136" s="764">
        <f>[3]淋菌!C78</f>
        <v>0.61</v>
      </c>
      <c r="D136" s="764">
        <f>[3]淋菌!D78</f>
        <v>0</v>
      </c>
      <c r="E136" s="764">
        <f>[3]淋菌!E78</f>
        <v>0</v>
      </c>
      <c r="F136" s="764">
        <f>[3]淋菌!F78</f>
        <v>0</v>
      </c>
      <c r="G136" s="764">
        <f>[3]淋菌!G78</f>
        <v>0</v>
      </c>
      <c r="H136" s="764">
        <f>[3]淋菌!H78</f>
        <v>7.0000000000000007E-2</v>
      </c>
      <c r="I136" s="764">
        <f>[3]淋菌!I78</f>
        <v>0.13</v>
      </c>
      <c r="J136" s="764">
        <f>[3]淋菌!J78</f>
        <v>0.12</v>
      </c>
      <c r="K136" s="764">
        <f>[3]淋菌!K78</f>
        <v>0.06</v>
      </c>
      <c r="L136" s="764">
        <f>[3]淋菌!L78</f>
        <v>0.06</v>
      </c>
      <c r="M136" s="764">
        <f>[3]淋菌!M78</f>
        <v>0.05</v>
      </c>
      <c r="N136" s="764">
        <f>[3]淋菌!N78</f>
        <v>0.03</v>
      </c>
      <c r="O136" s="764">
        <f>[3]淋菌!O78</f>
        <v>0.04</v>
      </c>
      <c r="P136" s="764">
        <f>[3]淋菌!P78</f>
        <v>0.02</v>
      </c>
      <c r="Q136" s="764">
        <f>[3]淋菌!Q78</f>
        <v>0.01</v>
      </c>
      <c r="R136" s="764">
        <f>[3]淋菌!R78</f>
        <v>0</v>
      </c>
      <c r="S136" s="764">
        <f>[3]淋菌!S78</f>
        <v>0</v>
      </c>
      <c r="V136" s="710"/>
      <c r="W136">
        <v>0.61</v>
      </c>
      <c r="X136" s="712">
        <f t="shared" si="44"/>
        <v>0</v>
      </c>
    </row>
    <row r="137" spans="2:24" ht="14.4" x14ac:dyDescent="0.2">
      <c r="B137" s="594" t="s">
        <v>87</v>
      </c>
      <c r="C137" s="764">
        <f>[3]淋菌!C79</f>
        <v>0.63</v>
      </c>
      <c r="D137" s="764">
        <f>[3]淋菌!D79</f>
        <v>0</v>
      </c>
      <c r="E137" s="764">
        <f>[3]淋菌!E79</f>
        <v>0</v>
      </c>
      <c r="F137" s="764">
        <f>[3]淋菌!F79</f>
        <v>0</v>
      </c>
      <c r="G137" s="764">
        <f>[3]淋菌!G79</f>
        <v>0</v>
      </c>
      <c r="H137" s="764">
        <f>[3]淋菌!H79</f>
        <v>7.0000000000000007E-2</v>
      </c>
      <c r="I137" s="764">
        <f>[3]淋菌!I79</f>
        <v>0.16</v>
      </c>
      <c r="J137" s="764">
        <f>[3]淋菌!J79</f>
        <v>0.1</v>
      </c>
      <c r="K137" s="764">
        <f>[3]淋菌!K79</f>
        <v>7.0000000000000007E-2</v>
      </c>
      <c r="L137" s="764">
        <f>[3]淋菌!L79</f>
        <v>0.05</v>
      </c>
      <c r="M137" s="764">
        <f>[3]淋菌!M79</f>
        <v>7.0000000000000007E-2</v>
      </c>
      <c r="N137" s="764">
        <f>[3]淋菌!N79</f>
        <v>0.04</v>
      </c>
      <c r="O137" s="764">
        <f>[3]淋菌!O79</f>
        <v>0.03</v>
      </c>
      <c r="P137" s="764">
        <f>[3]淋菌!P79</f>
        <v>0.02</v>
      </c>
      <c r="Q137" s="764">
        <f>[3]淋菌!Q79</f>
        <v>0.01</v>
      </c>
      <c r="R137" s="764">
        <f>[3]淋菌!R79</f>
        <v>0.01</v>
      </c>
      <c r="S137" s="764">
        <f>[3]淋菌!S79</f>
        <v>0</v>
      </c>
      <c r="V137" s="710"/>
      <c r="W137">
        <v>0.63</v>
      </c>
      <c r="X137" s="712">
        <f t="shared" si="44"/>
        <v>0</v>
      </c>
    </row>
    <row r="138" spans="2:24" ht="14.4" x14ac:dyDescent="0.2">
      <c r="B138" s="590" t="s">
        <v>88</v>
      </c>
      <c r="C138" s="764">
        <f>[3]淋菌!C80</f>
        <v>0.67</v>
      </c>
      <c r="D138" s="764">
        <f>[3]淋菌!D80</f>
        <v>0</v>
      </c>
      <c r="E138" s="764">
        <f>[3]淋菌!E80</f>
        <v>0</v>
      </c>
      <c r="F138" s="764">
        <f>[3]淋菌!F80</f>
        <v>0</v>
      </c>
      <c r="G138" s="764">
        <f>[3]淋菌!G80</f>
        <v>0</v>
      </c>
      <c r="H138" s="764">
        <f>[3]淋菌!H80</f>
        <v>7.0000000000000007E-2</v>
      </c>
      <c r="I138" s="764">
        <f>[3]淋菌!I80</f>
        <v>0.16</v>
      </c>
      <c r="J138" s="764">
        <f>[3]淋菌!J80</f>
        <v>0.12</v>
      </c>
      <c r="K138" s="764">
        <f>[3]淋菌!K80</f>
        <v>7.0000000000000007E-2</v>
      </c>
      <c r="L138" s="764">
        <f>[3]淋菌!L80</f>
        <v>0.06</v>
      </c>
      <c r="M138" s="764">
        <f>[3]淋菌!M80</f>
        <v>0.06</v>
      </c>
      <c r="N138" s="764">
        <f>[3]淋菌!N80</f>
        <v>0.05</v>
      </c>
      <c r="O138" s="764">
        <f>[3]淋菌!O80</f>
        <v>0.04</v>
      </c>
      <c r="P138" s="764">
        <f>[3]淋菌!P80</f>
        <v>0.02</v>
      </c>
      <c r="Q138" s="764">
        <f>[3]淋菌!Q80</f>
        <v>0.01</v>
      </c>
      <c r="R138" s="764">
        <f>[3]淋菌!R80</f>
        <v>0</v>
      </c>
      <c r="S138" s="764">
        <f>[3]淋菌!S80</f>
        <v>0</v>
      </c>
      <c r="V138" s="710"/>
      <c r="W138">
        <v>0.67</v>
      </c>
      <c r="X138" s="712">
        <f t="shared" si="44"/>
        <v>0</v>
      </c>
    </row>
    <row r="139" spans="2:24" ht="14.4" x14ac:dyDescent="0.2">
      <c r="B139" s="594" t="s">
        <v>89</v>
      </c>
      <c r="C139" s="764">
        <f>[3]淋菌!C81</f>
        <v>0.63</v>
      </c>
      <c r="D139" s="764">
        <f>[3]淋菌!D81</f>
        <v>0</v>
      </c>
      <c r="E139" s="764">
        <f>[3]淋菌!E81</f>
        <v>0</v>
      </c>
      <c r="F139" s="764">
        <f>[3]淋菌!F81</f>
        <v>0</v>
      </c>
      <c r="G139" s="764">
        <f>[3]淋菌!G81</f>
        <v>0</v>
      </c>
      <c r="H139" s="764">
        <f>[3]淋菌!H81</f>
        <v>7.0000000000000007E-2</v>
      </c>
      <c r="I139" s="764">
        <f>[3]淋菌!I81</f>
        <v>0.17</v>
      </c>
      <c r="J139" s="764">
        <f>[3]淋菌!J81</f>
        <v>0.09</v>
      </c>
      <c r="K139" s="764">
        <f>[3]淋菌!K81</f>
        <v>7.0000000000000007E-2</v>
      </c>
      <c r="L139" s="764">
        <f>[3]淋菌!L81</f>
        <v>0.06</v>
      </c>
      <c r="M139" s="764">
        <f>[3]淋菌!M81</f>
        <v>0.05</v>
      </c>
      <c r="N139" s="764">
        <f>[3]淋菌!N81</f>
        <v>0.05</v>
      </c>
      <c r="O139" s="764">
        <f>[3]淋菌!O81</f>
        <v>0.03</v>
      </c>
      <c r="P139" s="764">
        <f>[3]淋菌!P81</f>
        <v>0.02</v>
      </c>
      <c r="Q139" s="764">
        <f>[3]淋菌!Q81</f>
        <v>0.01</v>
      </c>
      <c r="R139" s="764">
        <f>[3]淋菌!R81</f>
        <v>0</v>
      </c>
      <c r="S139" s="764">
        <f>[3]淋菌!S81</f>
        <v>0</v>
      </c>
      <c r="V139" s="710"/>
      <c r="W139">
        <v>0.63</v>
      </c>
      <c r="X139" s="712">
        <f t="shared" si="44"/>
        <v>0</v>
      </c>
    </row>
    <row r="140" spans="2:24" ht="14.4" x14ac:dyDescent="0.2">
      <c r="B140" s="590" t="s">
        <v>90</v>
      </c>
      <c r="C140" s="764">
        <f>[3]淋菌!C82</f>
        <v>0</v>
      </c>
      <c r="D140" s="764">
        <f>[3]淋菌!D82</f>
        <v>0</v>
      </c>
      <c r="E140" s="764">
        <f>[3]淋菌!E82</f>
        <v>0</v>
      </c>
      <c r="F140" s="764">
        <f>[3]淋菌!F82</f>
        <v>0</v>
      </c>
      <c r="G140" s="764">
        <f>[3]淋菌!G82</f>
        <v>0</v>
      </c>
      <c r="H140" s="764">
        <f>[3]淋菌!H82</f>
        <v>0</v>
      </c>
      <c r="I140" s="764">
        <f>[3]淋菌!I82</f>
        <v>0</v>
      </c>
      <c r="J140" s="764">
        <f>[3]淋菌!J82</f>
        <v>0</v>
      </c>
      <c r="K140" s="764">
        <f>[3]淋菌!K82</f>
        <v>0</v>
      </c>
      <c r="L140" s="764">
        <f>[3]淋菌!L82</f>
        <v>0</v>
      </c>
      <c r="M140" s="764">
        <f>[3]淋菌!M82</f>
        <v>0</v>
      </c>
      <c r="N140" s="764">
        <f>[3]淋菌!N82</f>
        <v>0</v>
      </c>
      <c r="O140" s="764">
        <f>[3]淋菌!O82</f>
        <v>0</v>
      </c>
      <c r="P140" s="764">
        <f>[3]淋菌!P82</f>
        <v>0</v>
      </c>
      <c r="Q140" s="764">
        <f>[3]淋菌!Q82</f>
        <v>0</v>
      </c>
      <c r="R140" s="764">
        <f>[3]淋菌!R82</f>
        <v>0</v>
      </c>
      <c r="S140" s="764">
        <f>[3]淋菌!S82</f>
        <v>0</v>
      </c>
      <c r="V140" s="710"/>
      <c r="W140">
        <v>0</v>
      </c>
      <c r="X140" s="712">
        <f t="shared" si="44"/>
        <v>0</v>
      </c>
    </row>
    <row r="141" spans="2:24" ht="14.4" x14ac:dyDescent="0.2">
      <c r="B141" s="594" t="s">
        <v>91</v>
      </c>
      <c r="C141" s="764">
        <f>[3]淋菌!C83</f>
        <v>0</v>
      </c>
      <c r="D141" s="764">
        <f>[3]淋菌!D83</f>
        <v>0</v>
      </c>
      <c r="E141" s="764">
        <f>[3]淋菌!E83</f>
        <v>0</v>
      </c>
      <c r="F141" s="764">
        <f>[3]淋菌!F83</f>
        <v>0</v>
      </c>
      <c r="G141" s="764">
        <f>[3]淋菌!G83</f>
        <v>0</v>
      </c>
      <c r="H141" s="764">
        <f>[3]淋菌!H83</f>
        <v>0</v>
      </c>
      <c r="I141" s="764">
        <f>[3]淋菌!I83</f>
        <v>0</v>
      </c>
      <c r="J141" s="764">
        <f>[3]淋菌!J83</f>
        <v>0</v>
      </c>
      <c r="K141" s="764">
        <f>[3]淋菌!K83</f>
        <v>0</v>
      </c>
      <c r="L141" s="764">
        <f>[3]淋菌!L83</f>
        <v>0</v>
      </c>
      <c r="M141" s="764">
        <f>[3]淋菌!M83</f>
        <v>0</v>
      </c>
      <c r="N141" s="764">
        <f>[3]淋菌!N83</f>
        <v>0</v>
      </c>
      <c r="O141" s="764">
        <f>[3]淋菌!O83</f>
        <v>0</v>
      </c>
      <c r="P141" s="764">
        <f>[3]淋菌!P83</f>
        <v>0</v>
      </c>
      <c r="Q141" s="764">
        <f>[3]淋菌!Q83</f>
        <v>0</v>
      </c>
      <c r="R141" s="764">
        <f>[3]淋菌!R83</f>
        <v>0</v>
      </c>
      <c r="S141" s="764">
        <f>[3]淋菌!S83</f>
        <v>0</v>
      </c>
      <c r="V141" s="710"/>
      <c r="W141">
        <v>0</v>
      </c>
      <c r="X141" s="712">
        <f t="shared" si="44"/>
        <v>0</v>
      </c>
    </row>
    <row r="142" spans="2:24" ht="14.4" x14ac:dyDescent="0.2">
      <c r="B142" s="590" t="s">
        <v>92</v>
      </c>
      <c r="C142" s="764">
        <f>[3]淋菌!C84</f>
        <v>0</v>
      </c>
      <c r="D142" s="764">
        <f>[3]淋菌!D84</f>
        <v>0</v>
      </c>
      <c r="E142" s="764">
        <f>[3]淋菌!E84</f>
        <v>0</v>
      </c>
      <c r="F142" s="764">
        <f>[3]淋菌!F84</f>
        <v>0</v>
      </c>
      <c r="G142" s="764">
        <f>[3]淋菌!G84</f>
        <v>0</v>
      </c>
      <c r="H142" s="764">
        <f>[3]淋菌!H84</f>
        <v>0</v>
      </c>
      <c r="I142" s="764">
        <f>[3]淋菌!I84</f>
        <v>0</v>
      </c>
      <c r="J142" s="764">
        <f>[3]淋菌!J84</f>
        <v>0</v>
      </c>
      <c r="K142" s="764">
        <f>[3]淋菌!K84</f>
        <v>0</v>
      </c>
      <c r="L142" s="764">
        <f>[3]淋菌!L84</f>
        <v>0</v>
      </c>
      <c r="M142" s="764">
        <f>[3]淋菌!M84</f>
        <v>0</v>
      </c>
      <c r="N142" s="764">
        <f>[3]淋菌!N84</f>
        <v>0</v>
      </c>
      <c r="O142" s="764">
        <f>[3]淋菌!O84</f>
        <v>0</v>
      </c>
      <c r="P142" s="764">
        <f>[3]淋菌!P84</f>
        <v>0</v>
      </c>
      <c r="Q142" s="764">
        <f>[3]淋菌!Q84</f>
        <v>0</v>
      </c>
      <c r="R142" s="764">
        <f>[3]淋菌!R84</f>
        <v>0</v>
      </c>
      <c r="S142" s="764">
        <f>[3]淋菌!S84</f>
        <v>0</v>
      </c>
      <c r="V142" s="710"/>
      <c r="W142">
        <v>0</v>
      </c>
      <c r="X142" s="712">
        <f t="shared" si="44"/>
        <v>0</v>
      </c>
    </row>
    <row r="143" spans="2:24" ht="15" thickBot="1" x14ac:dyDescent="0.25">
      <c r="B143" s="594" t="s">
        <v>93</v>
      </c>
      <c r="C143" s="764">
        <f>[3]淋菌!C85</f>
        <v>0</v>
      </c>
      <c r="D143" s="764">
        <f>[3]淋菌!D85</f>
        <v>0</v>
      </c>
      <c r="E143" s="764">
        <f>[3]淋菌!E85</f>
        <v>0</v>
      </c>
      <c r="F143" s="764">
        <f>[3]淋菌!F85</f>
        <v>0</v>
      </c>
      <c r="G143" s="764">
        <f>[3]淋菌!G85</f>
        <v>0</v>
      </c>
      <c r="H143" s="764">
        <f>[3]淋菌!H85</f>
        <v>0</v>
      </c>
      <c r="I143" s="764">
        <f>[3]淋菌!I85</f>
        <v>0</v>
      </c>
      <c r="J143" s="764">
        <f>[3]淋菌!J85</f>
        <v>0</v>
      </c>
      <c r="K143" s="764">
        <f>[3]淋菌!K85</f>
        <v>0</v>
      </c>
      <c r="L143" s="764">
        <f>[3]淋菌!L85</f>
        <v>0</v>
      </c>
      <c r="M143" s="764">
        <f>[3]淋菌!M85</f>
        <v>0</v>
      </c>
      <c r="N143" s="764">
        <f>[3]淋菌!N85</f>
        <v>0</v>
      </c>
      <c r="O143" s="764">
        <f>[3]淋菌!O85</f>
        <v>0</v>
      </c>
      <c r="P143" s="764">
        <f>[3]淋菌!P85</f>
        <v>0</v>
      </c>
      <c r="Q143" s="764">
        <f>[3]淋菌!Q85</f>
        <v>0</v>
      </c>
      <c r="R143" s="764">
        <f>[3]淋菌!R85</f>
        <v>0</v>
      </c>
      <c r="S143" s="764">
        <f>[3]淋菌!S85</f>
        <v>0</v>
      </c>
      <c r="V143" s="711"/>
      <c r="W143">
        <v>0</v>
      </c>
      <c r="X143" s="712">
        <f t="shared" si="44"/>
        <v>0</v>
      </c>
    </row>
    <row r="144" spans="2:24" ht="15" thickBot="1" x14ac:dyDescent="0.25">
      <c r="B144" s="163" t="s">
        <v>39</v>
      </c>
      <c r="C144" s="778">
        <f>SUM(C132:C143)</f>
        <v>5.1499999999999995</v>
      </c>
      <c r="D144" s="971">
        <f>[3]淋菌!D86</f>
        <v>0</v>
      </c>
      <c r="E144" s="971">
        <f>[3]淋菌!E86</f>
        <v>0</v>
      </c>
      <c r="F144" s="971">
        <f>[3]淋菌!F86</f>
        <v>0</v>
      </c>
      <c r="G144" s="971">
        <f>[3]淋菌!G86</f>
        <v>0</v>
      </c>
      <c r="H144" s="971">
        <f>[3]淋菌!H86</f>
        <v>0.56000000000000005</v>
      </c>
      <c r="I144" s="971">
        <f>[3]淋菌!I86</f>
        <v>1.24</v>
      </c>
      <c r="J144" s="971">
        <f>[3]淋菌!J86</f>
        <v>0.8899999999999999</v>
      </c>
      <c r="K144" s="971">
        <f>[3]淋菌!K86</f>
        <v>0.57000000000000006</v>
      </c>
      <c r="L144" s="971">
        <f>[3]淋菌!L86</f>
        <v>0.49</v>
      </c>
      <c r="M144" s="971">
        <f>[3]淋菌!M86</f>
        <v>0.45</v>
      </c>
      <c r="N144" s="971">
        <f>[3]淋菌!N86</f>
        <v>0.32</v>
      </c>
      <c r="O144" s="971">
        <f>[3]淋菌!O86</f>
        <v>0.26</v>
      </c>
      <c r="P144" s="971">
        <f>[3]淋菌!P86</f>
        <v>0.16</v>
      </c>
      <c r="Q144" s="971">
        <f>[3]淋菌!Q86</f>
        <v>0.08</v>
      </c>
      <c r="R144" s="971">
        <f>[3]淋菌!R86</f>
        <v>0.03</v>
      </c>
      <c r="S144" s="971">
        <f>[3]淋菌!S86</f>
        <v>0.01</v>
      </c>
    </row>
    <row r="145" spans="2:23" ht="15" thickBot="1" x14ac:dyDescent="0.25">
      <c r="B145" s="163" t="s">
        <v>66</v>
      </c>
      <c r="C145" s="612">
        <f>C144/C144</f>
        <v>1</v>
      </c>
      <c r="D145" s="603">
        <f>D144/C144</f>
        <v>0</v>
      </c>
      <c r="E145" s="603">
        <f>E144/C144</f>
        <v>0</v>
      </c>
      <c r="F145" s="603">
        <f>F144/C144</f>
        <v>0</v>
      </c>
      <c r="G145" s="603">
        <f>G144/C144</f>
        <v>0</v>
      </c>
      <c r="H145" s="603">
        <f>H144/C144</f>
        <v>0.10873786407766993</v>
      </c>
      <c r="I145" s="603">
        <f>I144/C144</f>
        <v>0.24077669902912624</v>
      </c>
      <c r="J145" s="603">
        <f>J144/C144</f>
        <v>0.17281553398058253</v>
      </c>
      <c r="K145" s="603">
        <f>K144/C144</f>
        <v>0.11067961165048545</v>
      </c>
      <c r="L145" s="603">
        <f>L144/C144</f>
        <v>9.5145631067961173E-2</v>
      </c>
      <c r="M145" s="603">
        <f>M144/C144</f>
        <v>8.7378640776699046E-2</v>
      </c>
      <c r="N145" s="603">
        <f>N144/C144</f>
        <v>6.2135922330097092E-2</v>
      </c>
      <c r="O145" s="603">
        <f>O144/C144</f>
        <v>5.0485436893203887E-2</v>
      </c>
      <c r="P145" s="603">
        <f>P144/C144</f>
        <v>3.1067961165048546E-2</v>
      </c>
      <c r="Q145" s="603">
        <f>Q144/C144</f>
        <v>1.5533980582524273E-2</v>
      </c>
      <c r="R145" s="603">
        <f>R144/C144</f>
        <v>5.8252427184466021E-3</v>
      </c>
      <c r="S145" s="604">
        <f>S144/C144</f>
        <v>1.9417475728155341E-3</v>
      </c>
    </row>
    <row r="147" spans="2:23" ht="19.8" thickBot="1" x14ac:dyDescent="0.25">
      <c r="B147" s="98" t="str">
        <f>B130</f>
        <v>令和8年　</v>
      </c>
      <c r="C147" s="617" t="s">
        <v>184</v>
      </c>
      <c r="D147" s="617"/>
      <c r="E147" s="617"/>
      <c r="F147" s="617"/>
      <c r="G147" s="617"/>
      <c r="H147" s="617"/>
      <c r="I147" s="617"/>
      <c r="J147" s="617"/>
      <c r="K147" s="617"/>
      <c r="L147" s="617"/>
      <c r="M147" s="617"/>
      <c r="N147" s="617"/>
      <c r="O147" s="617"/>
      <c r="P147" s="617"/>
      <c r="Q147" s="617"/>
      <c r="R147" s="617"/>
      <c r="S147" s="617"/>
    </row>
    <row r="148" spans="2:23" ht="84.6" thickBot="1" x14ac:dyDescent="0.25">
      <c r="B148" s="721" t="s">
        <v>207</v>
      </c>
      <c r="C148" s="722" t="s">
        <v>65</v>
      </c>
      <c r="D148" s="713" t="s">
        <v>261</v>
      </c>
      <c r="E148" s="714" t="s">
        <v>80</v>
      </c>
      <c r="F148" s="714" t="s">
        <v>81</v>
      </c>
      <c r="G148" s="714" t="s">
        <v>68</v>
      </c>
      <c r="H148" s="714" t="s">
        <v>69</v>
      </c>
      <c r="I148" s="714" t="s">
        <v>70</v>
      </c>
      <c r="J148" s="714" t="s">
        <v>71</v>
      </c>
      <c r="K148" s="714" t="s">
        <v>72</v>
      </c>
      <c r="L148" s="714" t="s">
        <v>73</v>
      </c>
      <c r="M148" s="714" t="s">
        <v>74</v>
      </c>
      <c r="N148" s="714" t="s">
        <v>75</v>
      </c>
      <c r="O148" s="715" t="s">
        <v>76</v>
      </c>
      <c r="P148" s="715" t="s">
        <v>77</v>
      </c>
      <c r="Q148" s="715" t="s">
        <v>78</v>
      </c>
      <c r="R148" s="715" t="s">
        <v>79</v>
      </c>
      <c r="S148" s="716" t="s">
        <v>262</v>
      </c>
    </row>
    <row r="149" spans="2:23" ht="14.4" x14ac:dyDescent="0.2">
      <c r="B149" s="544" t="s">
        <v>82</v>
      </c>
      <c r="C149" s="875">
        <f>SUM(D149:S149)</f>
        <v>562</v>
      </c>
      <c r="D149" s="875">
        <f>[3]淋菌!D4</f>
        <v>0</v>
      </c>
      <c r="E149" s="875">
        <f>[3]淋菌!E4</f>
        <v>0</v>
      </c>
      <c r="F149" s="875">
        <f>[3]淋菌!F4</f>
        <v>0</v>
      </c>
      <c r="G149" s="875">
        <f>[3]淋菌!G4</f>
        <v>0</v>
      </c>
      <c r="H149" s="875">
        <f>[3]淋菌!H4</f>
        <v>39</v>
      </c>
      <c r="I149" s="875">
        <f>[3]淋菌!I4</f>
        <v>139</v>
      </c>
      <c r="J149" s="875">
        <f>[3]淋菌!J4</f>
        <v>98</v>
      </c>
      <c r="K149" s="875">
        <f>[3]淋菌!K4</f>
        <v>75</v>
      </c>
      <c r="L149" s="875">
        <f>[3]淋菌!L4</f>
        <v>67</v>
      </c>
      <c r="M149" s="875">
        <f>[3]淋菌!M4</f>
        <v>48</v>
      </c>
      <c r="N149" s="875">
        <f>[3]淋菌!N4</f>
        <v>37</v>
      </c>
      <c r="O149" s="875">
        <f>[3]淋菌!O4</f>
        <v>29</v>
      </c>
      <c r="P149" s="875">
        <f>[3]淋菌!P4</f>
        <v>10</v>
      </c>
      <c r="Q149" s="875">
        <f>[3]淋菌!Q4</f>
        <v>9</v>
      </c>
      <c r="R149" s="875">
        <f>[3]淋菌!R4</f>
        <v>7</v>
      </c>
      <c r="S149" s="875">
        <f>[3]淋菌!S4</f>
        <v>4</v>
      </c>
      <c r="V149">
        <f>'保健所別（令和8年）'!$D$145</f>
        <v>562</v>
      </c>
      <c r="W149">
        <f>C149-V149</f>
        <v>0</v>
      </c>
    </row>
    <row r="150" spans="2:23" ht="14.4" x14ac:dyDescent="0.2">
      <c r="B150" s="545" t="s">
        <v>83</v>
      </c>
      <c r="C150" s="875">
        <f t="shared" ref="C150:C160" si="45">SUM(D150:S150)</f>
        <v>418</v>
      </c>
      <c r="D150" s="875">
        <f>[3]淋菌!D5</f>
        <v>0</v>
      </c>
      <c r="E150" s="875">
        <f>[3]淋菌!E5</f>
        <v>0</v>
      </c>
      <c r="F150" s="875">
        <f>[3]淋菌!F5</f>
        <v>0</v>
      </c>
      <c r="G150" s="875">
        <f>[3]淋菌!G5</f>
        <v>0</v>
      </c>
      <c r="H150" s="875">
        <f>[3]淋菌!H5</f>
        <v>35</v>
      </c>
      <c r="I150" s="875">
        <f>[3]淋菌!I5</f>
        <v>83</v>
      </c>
      <c r="J150" s="875">
        <f>[3]淋菌!J5</f>
        <v>84</v>
      </c>
      <c r="K150" s="875">
        <f>[3]淋菌!K5</f>
        <v>55</v>
      </c>
      <c r="L150" s="875">
        <f>[3]淋菌!L5</f>
        <v>45</v>
      </c>
      <c r="M150" s="875">
        <f>[3]淋菌!M5</f>
        <v>42</v>
      </c>
      <c r="N150" s="875">
        <f>[3]淋菌!N5</f>
        <v>23</v>
      </c>
      <c r="O150" s="875">
        <f>[3]淋菌!O5</f>
        <v>15</v>
      </c>
      <c r="P150" s="875">
        <f>[3]淋菌!P5</f>
        <v>20</v>
      </c>
      <c r="Q150" s="875">
        <f>[3]淋菌!Q5</f>
        <v>10</v>
      </c>
      <c r="R150" s="875">
        <f>[3]淋菌!R5</f>
        <v>4</v>
      </c>
      <c r="S150" s="875">
        <f>[3]淋菌!S5</f>
        <v>2</v>
      </c>
      <c r="V150">
        <f>'保健所別（令和8年）'!$E$145</f>
        <v>418</v>
      </c>
      <c r="W150">
        <f t="shared" ref="W150:W160" si="46">C150-V150</f>
        <v>0</v>
      </c>
    </row>
    <row r="151" spans="2:23" ht="14.4" x14ac:dyDescent="0.2">
      <c r="B151" s="546" t="s">
        <v>84</v>
      </c>
      <c r="C151" s="875">
        <f t="shared" si="45"/>
        <v>473</v>
      </c>
      <c r="D151" s="875">
        <f>[3]淋菌!D6</f>
        <v>0</v>
      </c>
      <c r="E151" s="875">
        <f>[3]淋菌!E6</f>
        <v>0</v>
      </c>
      <c r="F151" s="875">
        <f>[3]淋菌!F6</f>
        <v>0</v>
      </c>
      <c r="G151" s="875">
        <f>[3]淋菌!G6</f>
        <v>0</v>
      </c>
      <c r="H151" s="875">
        <f>[3]淋菌!H6</f>
        <v>44</v>
      </c>
      <c r="I151" s="875">
        <f>[3]淋菌!I6</f>
        <v>100</v>
      </c>
      <c r="J151" s="875">
        <f>[3]淋菌!J6</f>
        <v>78</v>
      </c>
      <c r="K151" s="875">
        <f>[3]淋菌!K6</f>
        <v>49</v>
      </c>
      <c r="L151" s="875">
        <f>[3]淋菌!L6</f>
        <v>53</v>
      </c>
      <c r="M151" s="875">
        <f>[3]淋菌!M6</f>
        <v>53</v>
      </c>
      <c r="N151" s="875">
        <f>[3]淋菌!N6</f>
        <v>33</v>
      </c>
      <c r="O151" s="875">
        <f>[3]淋菌!O6</f>
        <v>24</v>
      </c>
      <c r="P151" s="875">
        <f>[3]淋菌!P6</f>
        <v>21</v>
      </c>
      <c r="Q151" s="875">
        <f>[3]淋菌!Q6</f>
        <v>9</v>
      </c>
      <c r="R151" s="875">
        <f>[3]淋菌!R6</f>
        <v>4</v>
      </c>
      <c r="S151" s="875">
        <f>[3]淋菌!S6</f>
        <v>5</v>
      </c>
      <c r="V151">
        <f>'保健所別（令和8年）'!$F$145</f>
        <v>473</v>
      </c>
      <c r="W151">
        <f t="shared" si="46"/>
        <v>0</v>
      </c>
    </row>
    <row r="152" spans="2:23" ht="14.4" x14ac:dyDescent="0.2">
      <c r="B152" s="547" t="s">
        <v>85</v>
      </c>
      <c r="C152" s="875">
        <f t="shared" si="45"/>
        <v>445</v>
      </c>
      <c r="D152" s="875">
        <f>[3]淋菌!D7</f>
        <v>0</v>
      </c>
      <c r="E152" s="875">
        <f>[3]淋菌!E7</f>
        <v>0</v>
      </c>
      <c r="F152" s="875">
        <f>[3]淋菌!F7</f>
        <v>0</v>
      </c>
      <c r="G152" s="875">
        <f>[3]淋菌!G7</f>
        <v>0</v>
      </c>
      <c r="H152" s="875">
        <f>[3]淋菌!H7</f>
        <v>35</v>
      </c>
      <c r="I152" s="875">
        <f>[3]淋菌!I7</f>
        <v>94</v>
      </c>
      <c r="J152" s="875">
        <f>[3]淋菌!J7</f>
        <v>83</v>
      </c>
      <c r="K152" s="875">
        <f>[3]淋菌!K7</f>
        <v>52</v>
      </c>
      <c r="L152" s="875">
        <f>[3]淋菌!L7</f>
        <v>44</v>
      </c>
      <c r="M152" s="875">
        <f>[3]淋菌!M7</f>
        <v>48</v>
      </c>
      <c r="N152" s="875">
        <f>[3]淋菌!N7</f>
        <v>36</v>
      </c>
      <c r="O152" s="875">
        <f>[3]淋菌!O7</f>
        <v>27</v>
      </c>
      <c r="P152" s="875">
        <f>[3]淋菌!P7</f>
        <v>15</v>
      </c>
      <c r="Q152" s="875">
        <f>[3]淋菌!Q7</f>
        <v>6</v>
      </c>
      <c r="R152" s="875">
        <f>[3]淋菌!R7</f>
        <v>3</v>
      </c>
      <c r="S152" s="875">
        <f>[3]淋菌!S7</f>
        <v>2</v>
      </c>
      <c r="V152">
        <f>'保健所別（令和8年）'!$G$145</f>
        <v>445</v>
      </c>
      <c r="W152">
        <f t="shared" si="46"/>
        <v>0</v>
      </c>
    </row>
    <row r="153" spans="2:23" ht="14.4" x14ac:dyDescent="0.2">
      <c r="B153" s="545" t="s">
        <v>86</v>
      </c>
      <c r="C153" s="875">
        <f t="shared" si="45"/>
        <v>430</v>
      </c>
      <c r="D153" s="875">
        <f>[3]淋菌!D8</f>
        <v>0</v>
      </c>
      <c r="E153" s="875">
        <f>[3]淋菌!E8</f>
        <v>0</v>
      </c>
      <c r="F153" s="875">
        <f>[3]淋菌!F8</f>
        <v>0</v>
      </c>
      <c r="G153" s="875">
        <f>[3]淋菌!G8</f>
        <v>1</v>
      </c>
      <c r="H153" s="875">
        <f>[3]淋菌!H8</f>
        <v>36</v>
      </c>
      <c r="I153" s="875">
        <f>[3]淋菌!I8</f>
        <v>82</v>
      </c>
      <c r="J153" s="875">
        <f>[3]淋菌!J8</f>
        <v>84</v>
      </c>
      <c r="K153" s="875">
        <f>[3]淋菌!K8</f>
        <v>49</v>
      </c>
      <c r="L153" s="875">
        <f>[3]淋菌!L8</f>
        <v>46</v>
      </c>
      <c r="M153" s="875">
        <f>[3]淋菌!M8</f>
        <v>43</v>
      </c>
      <c r="N153" s="875">
        <f>[3]淋菌!N8</f>
        <v>25</v>
      </c>
      <c r="O153" s="875">
        <f>[3]淋菌!O8</f>
        <v>30</v>
      </c>
      <c r="P153" s="875">
        <f>[3]淋菌!P8</f>
        <v>15</v>
      </c>
      <c r="Q153" s="875">
        <f>[3]淋菌!Q8</f>
        <v>13</v>
      </c>
      <c r="R153" s="875">
        <f>[3]淋菌!R8</f>
        <v>3</v>
      </c>
      <c r="S153" s="875">
        <f>[3]淋菌!S8</f>
        <v>3</v>
      </c>
      <c r="V153">
        <f>'保健所別（令和8年）'!$H$145</f>
        <v>430</v>
      </c>
      <c r="W153">
        <f t="shared" si="46"/>
        <v>0</v>
      </c>
    </row>
    <row r="154" spans="2:23" ht="14.4" x14ac:dyDescent="0.2">
      <c r="B154" s="547" t="s">
        <v>87</v>
      </c>
      <c r="C154" s="875">
        <f t="shared" si="45"/>
        <v>451</v>
      </c>
      <c r="D154" s="875">
        <f>[3]淋菌!D9</f>
        <v>0</v>
      </c>
      <c r="E154" s="875">
        <f>[3]淋菌!E9</f>
        <v>0</v>
      </c>
      <c r="F154" s="875">
        <f>[3]淋菌!F9</f>
        <v>0</v>
      </c>
      <c r="G154" s="875">
        <f>[3]淋菌!G9</f>
        <v>0</v>
      </c>
      <c r="H154" s="875">
        <f>[3]淋菌!H9</f>
        <v>38</v>
      </c>
      <c r="I154" s="875">
        <f>[3]淋菌!I9</f>
        <v>101</v>
      </c>
      <c r="J154" s="875">
        <f>[3]淋菌!J9</f>
        <v>77</v>
      </c>
      <c r="K154" s="875">
        <f>[3]淋菌!K9</f>
        <v>52</v>
      </c>
      <c r="L154" s="875">
        <f>[3]淋菌!L9</f>
        <v>37</v>
      </c>
      <c r="M154" s="875">
        <f>[3]淋菌!M9</f>
        <v>55</v>
      </c>
      <c r="N154" s="875">
        <f>[3]淋菌!N9</f>
        <v>35</v>
      </c>
      <c r="O154" s="875">
        <f>[3]淋菌!O9</f>
        <v>27</v>
      </c>
      <c r="P154" s="875">
        <f>[3]淋菌!P9</f>
        <v>14</v>
      </c>
      <c r="Q154" s="875">
        <f>[3]淋菌!Q9</f>
        <v>9</v>
      </c>
      <c r="R154" s="875">
        <f>[3]淋菌!R9</f>
        <v>5</v>
      </c>
      <c r="S154" s="875">
        <f>[3]淋菌!S9</f>
        <v>1</v>
      </c>
      <c r="V154">
        <f>'保健所別（令和8年）'!$I$145</f>
        <v>451</v>
      </c>
      <c r="W154">
        <f t="shared" si="46"/>
        <v>0</v>
      </c>
    </row>
    <row r="155" spans="2:23" ht="14.4" x14ac:dyDescent="0.2">
      <c r="B155" s="545" t="s">
        <v>88</v>
      </c>
      <c r="C155" s="875">
        <f t="shared" si="45"/>
        <v>477</v>
      </c>
      <c r="D155" s="875">
        <f>[3]淋菌!D10</f>
        <v>0</v>
      </c>
      <c r="E155" s="875">
        <f>[3]淋菌!E10</f>
        <v>0</v>
      </c>
      <c r="F155" s="875">
        <f>[3]淋菌!F10</f>
        <v>0</v>
      </c>
      <c r="G155" s="875">
        <f>[3]淋菌!G10</f>
        <v>0</v>
      </c>
      <c r="H155" s="875">
        <f>[3]淋菌!H10</f>
        <v>33</v>
      </c>
      <c r="I155" s="875">
        <f>[3]淋菌!I10</f>
        <v>107</v>
      </c>
      <c r="J155" s="875">
        <f>[3]淋菌!J10</f>
        <v>80</v>
      </c>
      <c r="K155" s="875">
        <f>[3]淋菌!K10</f>
        <v>56</v>
      </c>
      <c r="L155" s="875">
        <f>[3]淋菌!L10</f>
        <v>50</v>
      </c>
      <c r="M155" s="875">
        <f>[3]淋菌!M10</f>
        <v>52</v>
      </c>
      <c r="N155" s="875">
        <f>[3]淋菌!N10</f>
        <v>42</v>
      </c>
      <c r="O155" s="875">
        <f>[3]淋菌!O10</f>
        <v>26</v>
      </c>
      <c r="P155" s="875">
        <f>[3]淋菌!P10</f>
        <v>19</v>
      </c>
      <c r="Q155" s="875">
        <f>[3]淋菌!Q10</f>
        <v>5</v>
      </c>
      <c r="R155" s="875">
        <f>[3]淋菌!R10</f>
        <v>4</v>
      </c>
      <c r="S155" s="875">
        <f>[3]淋菌!S10</f>
        <v>3</v>
      </c>
      <c r="V155">
        <f>'保健所別（令和8年）'!$J$145</f>
        <v>477</v>
      </c>
      <c r="W155">
        <f t="shared" si="46"/>
        <v>0</v>
      </c>
    </row>
    <row r="156" spans="2:23" ht="14.4" x14ac:dyDescent="0.2">
      <c r="B156" s="547" t="s">
        <v>89</v>
      </c>
      <c r="C156" s="875">
        <f t="shared" si="45"/>
        <v>437</v>
      </c>
      <c r="D156" s="875">
        <f>[3]淋菌!D11</f>
        <v>0</v>
      </c>
      <c r="E156" s="875">
        <f>[3]淋菌!E11</f>
        <v>0</v>
      </c>
      <c r="F156" s="875">
        <f>[3]淋菌!F11</f>
        <v>0</v>
      </c>
      <c r="G156" s="875">
        <f>[3]淋菌!G11</f>
        <v>0</v>
      </c>
      <c r="H156" s="875">
        <f>[3]淋菌!H11</f>
        <v>33</v>
      </c>
      <c r="I156" s="875">
        <f>[3]淋菌!I11</f>
        <v>113</v>
      </c>
      <c r="J156" s="875">
        <f>[3]淋菌!J11</f>
        <v>64</v>
      </c>
      <c r="K156" s="875">
        <f>[3]淋菌!K11</f>
        <v>49</v>
      </c>
      <c r="L156" s="875">
        <f>[3]淋菌!L11</f>
        <v>48</v>
      </c>
      <c r="M156" s="875">
        <f>[3]淋菌!M11</f>
        <v>38</v>
      </c>
      <c r="N156" s="875">
        <f>[3]淋菌!N11</f>
        <v>37</v>
      </c>
      <c r="O156" s="875">
        <f>[3]淋菌!O11</f>
        <v>27</v>
      </c>
      <c r="P156" s="875">
        <f>[3]淋菌!P11</f>
        <v>20</v>
      </c>
      <c r="Q156" s="875">
        <f>[3]淋菌!Q11</f>
        <v>6</v>
      </c>
      <c r="R156" s="875">
        <f>[3]淋菌!R11</f>
        <v>2</v>
      </c>
      <c r="S156" s="875">
        <f>[3]淋菌!S11</f>
        <v>0</v>
      </c>
      <c r="V156">
        <f>'保健所別（令和8年）'!$K$145</f>
        <v>437</v>
      </c>
      <c r="W156">
        <f t="shared" si="46"/>
        <v>0</v>
      </c>
    </row>
    <row r="157" spans="2:23" ht="14.4" x14ac:dyDescent="0.2">
      <c r="B157" s="545" t="s">
        <v>90</v>
      </c>
      <c r="C157" s="875">
        <f t="shared" si="45"/>
        <v>0</v>
      </c>
      <c r="D157" s="875">
        <f>[3]淋菌!D12</f>
        <v>0</v>
      </c>
      <c r="E157" s="875">
        <f>[3]淋菌!E12</f>
        <v>0</v>
      </c>
      <c r="F157" s="875">
        <f>[3]淋菌!F12</f>
        <v>0</v>
      </c>
      <c r="G157" s="875">
        <f>[3]淋菌!G12</f>
        <v>0</v>
      </c>
      <c r="H157" s="875">
        <f>[3]淋菌!H12</f>
        <v>0</v>
      </c>
      <c r="I157" s="875">
        <f>[3]淋菌!I12</f>
        <v>0</v>
      </c>
      <c r="J157" s="875">
        <f>[3]淋菌!J12</f>
        <v>0</v>
      </c>
      <c r="K157" s="875">
        <f>[3]淋菌!K12</f>
        <v>0</v>
      </c>
      <c r="L157" s="875">
        <f>[3]淋菌!L12</f>
        <v>0</v>
      </c>
      <c r="M157" s="875">
        <f>[3]淋菌!M12</f>
        <v>0</v>
      </c>
      <c r="N157" s="875">
        <f>[3]淋菌!N12</f>
        <v>0</v>
      </c>
      <c r="O157" s="875">
        <f>[3]淋菌!O12</f>
        <v>0</v>
      </c>
      <c r="P157" s="875">
        <f>[3]淋菌!P12</f>
        <v>0</v>
      </c>
      <c r="Q157" s="875">
        <f>[3]淋菌!Q12</f>
        <v>0</v>
      </c>
      <c r="R157" s="875">
        <f>[3]淋菌!R12</f>
        <v>0</v>
      </c>
      <c r="S157" s="875">
        <f>[3]淋菌!S12</f>
        <v>0</v>
      </c>
      <c r="V157">
        <f>'保健所別（令和8年）'!$L$145</f>
        <v>0</v>
      </c>
      <c r="W157">
        <f t="shared" si="46"/>
        <v>0</v>
      </c>
    </row>
    <row r="158" spans="2:23" ht="14.4" x14ac:dyDescent="0.2">
      <c r="B158" s="547" t="s">
        <v>91</v>
      </c>
      <c r="C158" s="875">
        <f t="shared" si="45"/>
        <v>0</v>
      </c>
      <c r="D158" s="875">
        <f>[3]淋菌!D13</f>
        <v>0</v>
      </c>
      <c r="E158" s="875">
        <f>[3]淋菌!E13</f>
        <v>0</v>
      </c>
      <c r="F158" s="875">
        <f>[3]淋菌!F13</f>
        <v>0</v>
      </c>
      <c r="G158" s="875">
        <f>[3]淋菌!G13</f>
        <v>0</v>
      </c>
      <c r="H158" s="875">
        <f>[3]淋菌!H13</f>
        <v>0</v>
      </c>
      <c r="I158" s="875">
        <f>[3]淋菌!I13</f>
        <v>0</v>
      </c>
      <c r="J158" s="875">
        <f>[3]淋菌!J13</f>
        <v>0</v>
      </c>
      <c r="K158" s="875">
        <f>[3]淋菌!K13</f>
        <v>0</v>
      </c>
      <c r="L158" s="875">
        <f>[3]淋菌!L13</f>
        <v>0</v>
      </c>
      <c r="M158" s="875">
        <f>[3]淋菌!M13</f>
        <v>0</v>
      </c>
      <c r="N158" s="875">
        <f>[3]淋菌!N13</f>
        <v>0</v>
      </c>
      <c r="O158" s="875">
        <f>[3]淋菌!O13</f>
        <v>0</v>
      </c>
      <c r="P158" s="875">
        <f>[3]淋菌!P13</f>
        <v>0</v>
      </c>
      <c r="Q158" s="875">
        <f>[3]淋菌!Q13</f>
        <v>0</v>
      </c>
      <c r="R158" s="875">
        <f>[3]淋菌!R13</f>
        <v>0</v>
      </c>
      <c r="S158" s="875">
        <f>[3]淋菌!S13</f>
        <v>0</v>
      </c>
      <c r="V158">
        <f>'保健所別（令和8年）'!$M$145</f>
        <v>0</v>
      </c>
      <c r="W158">
        <f t="shared" si="46"/>
        <v>0</v>
      </c>
    </row>
    <row r="159" spans="2:23" ht="14.4" x14ac:dyDescent="0.2">
      <c r="B159" s="545" t="s">
        <v>92</v>
      </c>
      <c r="C159" s="875">
        <f t="shared" si="45"/>
        <v>0</v>
      </c>
      <c r="D159" s="875">
        <f>[3]淋菌!D14</f>
        <v>0</v>
      </c>
      <c r="E159" s="875">
        <f>[3]淋菌!E14</f>
        <v>0</v>
      </c>
      <c r="F159" s="875">
        <f>[3]淋菌!F14</f>
        <v>0</v>
      </c>
      <c r="G159" s="875">
        <f>[3]淋菌!G14</f>
        <v>0</v>
      </c>
      <c r="H159" s="875">
        <f>[3]淋菌!H14</f>
        <v>0</v>
      </c>
      <c r="I159" s="875">
        <f>[3]淋菌!I14</f>
        <v>0</v>
      </c>
      <c r="J159" s="875">
        <f>[3]淋菌!J14</f>
        <v>0</v>
      </c>
      <c r="K159" s="875">
        <f>[3]淋菌!K14</f>
        <v>0</v>
      </c>
      <c r="L159" s="875">
        <f>[3]淋菌!L14</f>
        <v>0</v>
      </c>
      <c r="M159" s="875">
        <f>[3]淋菌!M14</f>
        <v>0</v>
      </c>
      <c r="N159" s="875">
        <f>[3]淋菌!N14</f>
        <v>0</v>
      </c>
      <c r="O159" s="875">
        <f>[3]淋菌!O14</f>
        <v>0</v>
      </c>
      <c r="P159" s="875">
        <f>[3]淋菌!P14</f>
        <v>0</v>
      </c>
      <c r="Q159" s="875">
        <f>[3]淋菌!Q14</f>
        <v>0</v>
      </c>
      <c r="R159" s="875">
        <f>[3]淋菌!R14</f>
        <v>0</v>
      </c>
      <c r="S159" s="875">
        <f>[3]淋菌!S14</f>
        <v>0</v>
      </c>
      <c r="V159">
        <f>'保健所別（令和8年）'!$N$145</f>
        <v>0</v>
      </c>
      <c r="W159">
        <f t="shared" si="46"/>
        <v>0</v>
      </c>
    </row>
    <row r="160" spans="2:23" ht="15" thickBot="1" x14ac:dyDescent="0.25">
      <c r="B160" s="785" t="s">
        <v>93</v>
      </c>
      <c r="C160" s="875">
        <f t="shared" si="45"/>
        <v>0</v>
      </c>
      <c r="D160" s="875">
        <f>[3]淋菌!D15</f>
        <v>0</v>
      </c>
      <c r="E160" s="875">
        <f>[3]淋菌!E15</f>
        <v>0</v>
      </c>
      <c r="F160" s="875">
        <f>[3]淋菌!F15</f>
        <v>0</v>
      </c>
      <c r="G160" s="875">
        <f>[3]淋菌!G15</f>
        <v>0</v>
      </c>
      <c r="H160" s="875">
        <f>[3]淋菌!H15</f>
        <v>0</v>
      </c>
      <c r="I160" s="875">
        <f>[3]淋菌!I15</f>
        <v>0</v>
      </c>
      <c r="J160" s="875">
        <f>[3]淋菌!J15</f>
        <v>0</v>
      </c>
      <c r="K160" s="875">
        <f>[3]淋菌!K15</f>
        <v>0</v>
      </c>
      <c r="L160" s="875">
        <f>[3]淋菌!L15</f>
        <v>0</v>
      </c>
      <c r="M160" s="875">
        <f>[3]淋菌!M15</f>
        <v>0</v>
      </c>
      <c r="N160" s="875">
        <f>[3]淋菌!N15</f>
        <v>0</v>
      </c>
      <c r="O160" s="875">
        <f>[3]淋菌!O15</f>
        <v>0</v>
      </c>
      <c r="P160" s="875">
        <f>[3]淋菌!P15</f>
        <v>0</v>
      </c>
      <c r="Q160" s="875">
        <f>[3]淋菌!Q15</f>
        <v>0</v>
      </c>
      <c r="R160" s="875">
        <f>[3]淋菌!R15</f>
        <v>0</v>
      </c>
      <c r="S160" s="875">
        <f>[3]淋菌!S15</f>
        <v>0</v>
      </c>
      <c r="V160">
        <f>'保健所別（令和8年）'!$O$145</f>
        <v>0</v>
      </c>
      <c r="W160">
        <f t="shared" si="46"/>
        <v>0</v>
      </c>
    </row>
    <row r="161" spans="2:24" ht="15" thickBot="1" x14ac:dyDescent="0.25">
      <c r="B161" s="723" t="s">
        <v>39</v>
      </c>
      <c r="C161" s="724">
        <f t="shared" ref="C161:S161" si="47">SUM(C149:C160)</f>
        <v>3693</v>
      </c>
      <c r="D161" s="717">
        <f t="shared" si="47"/>
        <v>0</v>
      </c>
      <c r="E161" s="717">
        <f t="shared" si="47"/>
        <v>0</v>
      </c>
      <c r="F161" s="717">
        <f t="shared" si="47"/>
        <v>0</v>
      </c>
      <c r="G161" s="717">
        <f t="shared" si="47"/>
        <v>1</v>
      </c>
      <c r="H161" s="717">
        <f t="shared" si="47"/>
        <v>293</v>
      </c>
      <c r="I161" s="717">
        <f t="shared" si="47"/>
        <v>819</v>
      </c>
      <c r="J161" s="717">
        <f t="shared" si="47"/>
        <v>648</v>
      </c>
      <c r="K161" s="717">
        <f t="shared" si="47"/>
        <v>437</v>
      </c>
      <c r="L161" s="717">
        <f t="shared" si="47"/>
        <v>390</v>
      </c>
      <c r="M161" s="717">
        <f t="shared" si="47"/>
        <v>379</v>
      </c>
      <c r="N161" s="717">
        <f t="shared" si="47"/>
        <v>268</v>
      </c>
      <c r="O161" s="717">
        <f t="shared" si="47"/>
        <v>205</v>
      </c>
      <c r="P161" s="717">
        <f t="shared" si="47"/>
        <v>134</v>
      </c>
      <c r="Q161" s="717">
        <f t="shared" si="47"/>
        <v>67</v>
      </c>
      <c r="R161" s="717">
        <f t="shared" si="47"/>
        <v>32</v>
      </c>
      <c r="S161" s="718">
        <f t="shared" si="47"/>
        <v>20</v>
      </c>
    </row>
    <row r="162" spans="2:24" ht="13.8" thickBot="1" x14ac:dyDescent="0.25">
      <c r="B162" s="548" t="s">
        <v>66</v>
      </c>
      <c r="C162" s="720">
        <f>C161/C161</f>
        <v>1</v>
      </c>
      <c r="D162" s="549">
        <f>D161/C161</f>
        <v>0</v>
      </c>
      <c r="E162" s="549">
        <f>E161/C161</f>
        <v>0</v>
      </c>
      <c r="F162" s="549">
        <f>F161/C161</f>
        <v>0</v>
      </c>
      <c r="G162" s="549">
        <f>G161/C161</f>
        <v>2.7078256160303275E-4</v>
      </c>
      <c r="H162" s="549">
        <f>H161/C161</f>
        <v>7.9339290549688607E-2</v>
      </c>
      <c r="I162" s="549">
        <f>I161/C161</f>
        <v>0.22177091795288384</v>
      </c>
      <c r="J162" s="549">
        <f>J161/C161</f>
        <v>0.17546709991876522</v>
      </c>
      <c r="K162" s="549">
        <f>K161/C161</f>
        <v>0.11833197942052531</v>
      </c>
      <c r="L162" s="549">
        <f>L161/C161</f>
        <v>0.10560519902518278</v>
      </c>
      <c r="M162" s="549">
        <f>M161/C161</f>
        <v>0.10262659084754942</v>
      </c>
      <c r="N162" s="549">
        <f>N161/C161</f>
        <v>7.2569726509612784E-2</v>
      </c>
      <c r="O162" s="549">
        <f>O161/C161</f>
        <v>5.551042512862172E-2</v>
      </c>
      <c r="P162" s="549">
        <f>P161/C161</f>
        <v>3.6284863254806392E-2</v>
      </c>
      <c r="Q162" s="549">
        <f>Q161/C161</f>
        <v>1.8142431627403196E-2</v>
      </c>
      <c r="R162" s="549">
        <f>R161/C161</f>
        <v>8.6650419712970481E-3</v>
      </c>
      <c r="S162" s="719">
        <f>S161/C161</f>
        <v>5.415651232060655E-3</v>
      </c>
    </row>
    <row r="164" spans="2:24" ht="19.8" thickBot="1" x14ac:dyDescent="0.25">
      <c r="B164" s="98" t="str">
        <f>B147</f>
        <v>令和8年　</v>
      </c>
      <c r="C164" s="617" t="s">
        <v>233</v>
      </c>
      <c r="D164" s="617"/>
      <c r="E164" s="617"/>
      <c r="F164" s="617"/>
      <c r="G164" s="617"/>
      <c r="H164" s="617"/>
      <c r="I164" s="617"/>
      <c r="J164" s="617"/>
      <c r="K164" s="617"/>
      <c r="L164" s="617"/>
      <c r="M164" s="617"/>
      <c r="N164" s="617"/>
      <c r="O164" s="617"/>
      <c r="P164" s="617"/>
      <c r="Q164" s="617"/>
      <c r="R164" s="617"/>
      <c r="S164" s="617"/>
    </row>
    <row r="165" spans="2:24" ht="84.6" thickBot="1" x14ac:dyDescent="0.25">
      <c r="B165" s="721" t="s">
        <v>208</v>
      </c>
      <c r="C165" s="731" t="s">
        <v>67</v>
      </c>
      <c r="D165" s="713" t="s">
        <v>261</v>
      </c>
      <c r="E165" s="714" t="s">
        <v>80</v>
      </c>
      <c r="F165" s="714" t="s">
        <v>81</v>
      </c>
      <c r="G165" s="714" t="s">
        <v>68</v>
      </c>
      <c r="H165" s="714" t="s">
        <v>69</v>
      </c>
      <c r="I165" s="714" t="s">
        <v>70</v>
      </c>
      <c r="J165" s="714" t="s">
        <v>71</v>
      </c>
      <c r="K165" s="714" t="s">
        <v>72</v>
      </c>
      <c r="L165" s="714" t="s">
        <v>73</v>
      </c>
      <c r="M165" s="714" t="s">
        <v>74</v>
      </c>
      <c r="N165" s="714" t="s">
        <v>75</v>
      </c>
      <c r="O165" s="715" t="s">
        <v>76</v>
      </c>
      <c r="P165" s="715" t="s">
        <v>77</v>
      </c>
      <c r="Q165" s="715" t="s">
        <v>78</v>
      </c>
      <c r="R165" s="715" t="s">
        <v>79</v>
      </c>
      <c r="S165" s="716" t="s">
        <v>262</v>
      </c>
    </row>
    <row r="166" spans="2:24" ht="14.4" x14ac:dyDescent="0.2">
      <c r="B166" s="544" t="s">
        <v>82</v>
      </c>
      <c r="C166" s="885">
        <f>[3]淋菌!C40</f>
        <v>0.57999999999999996</v>
      </c>
      <c r="D166" s="885">
        <f>[3]淋菌!D40</f>
        <v>0</v>
      </c>
      <c r="E166" s="885">
        <f>[3]淋菌!E40</f>
        <v>0</v>
      </c>
      <c r="F166" s="885">
        <f>[3]淋菌!F40</f>
        <v>0</v>
      </c>
      <c r="G166" s="885">
        <f>[3]淋菌!G40</f>
        <v>0</v>
      </c>
      <c r="H166" s="885">
        <f>[3]淋菌!H40</f>
        <v>0.04</v>
      </c>
      <c r="I166" s="885">
        <f>[3]淋菌!I40</f>
        <v>0.14000000000000001</v>
      </c>
      <c r="J166" s="885">
        <f>[3]淋菌!J40</f>
        <v>0.1</v>
      </c>
      <c r="K166" s="885">
        <f>[3]淋菌!K40</f>
        <v>0.08</v>
      </c>
      <c r="L166" s="885">
        <f>[3]淋菌!L40</f>
        <v>7.0000000000000007E-2</v>
      </c>
      <c r="M166" s="885">
        <f>[3]淋菌!M40</f>
        <v>0.05</v>
      </c>
      <c r="N166" s="885">
        <f>[3]淋菌!N40</f>
        <v>0.04</v>
      </c>
      <c r="O166" s="885">
        <f>[3]淋菌!O40</f>
        <v>0.03</v>
      </c>
      <c r="P166" s="885">
        <f>[3]淋菌!P40</f>
        <v>0.01</v>
      </c>
      <c r="Q166" s="885">
        <f>[3]淋菌!Q40</f>
        <v>0.01</v>
      </c>
      <c r="R166" s="885">
        <f>[3]淋菌!R40</f>
        <v>0.01</v>
      </c>
      <c r="S166" s="885">
        <f>[3]淋菌!S40</f>
        <v>0</v>
      </c>
      <c r="V166" s="709"/>
      <c r="W166">
        <f t="array" ref="W166:W177">TRANSPOSE('保健所別（令和8年）'!D151:O151)</f>
        <v>0.57999999999999996</v>
      </c>
      <c r="X166" s="712">
        <f>C166-W166</f>
        <v>0</v>
      </c>
    </row>
    <row r="167" spans="2:24" ht="14.4" x14ac:dyDescent="0.2">
      <c r="B167" s="545" t="s">
        <v>83</v>
      </c>
      <c r="C167" s="885">
        <f>[3]淋菌!C41</f>
        <v>0.43</v>
      </c>
      <c r="D167" s="885">
        <f>[3]淋菌!D41</f>
        <v>0</v>
      </c>
      <c r="E167" s="885">
        <f>[3]淋菌!E41</f>
        <v>0</v>
      </c>
      <c r="F167" s="885">
        <f>[3]淋菌!F41</f>
        <v>0</v>
      </c>
      <c r="G167" s="885">
        <f>[3]淋菌!G41</f>
        <v>0</v>
      </c>
      <c r="H167" s="885">
        <f>[3]淋菌!H41</f>
        <v>0.04</v>
      </c>
      <c r="I167" s="885">
        <f>[3]淋菌!I41</f>
        <v>0.08</v>
      </c>
      <c r="J167" s="885">
        <f>[3]淋菌!J41</f>
        <v>0.09</v>
      </c>
      <c r="K167" s="885">
        <f>[3]淋菌!K41</f>
        <v>0.06</v>
      </c>
      <c r="L167" s="885">
        <f>[3]淋菌!L41</f>
        <v>0.05</v>
      </c>
      <c r="M167" s="885">
        <f>[3]淋菌!M41</f>
        <v>0.04</v>
      </c>
      <c r="N167" s="885">
        <f>[3]淋菌!N41</f>
        <v>0.02</v>
      </c>
      <c r="O167" s="885">
        <f>[3]淋菌!O41</f>
        <v>0.02</v>
      </c>
      <c r="P167" s="885">
        <f>[3]淋菌!P41</f>
        <v>0.02</v>
      </c>
      <c r="Q167" s="885">
        <f>[3]淋菌!Q41</f>
        <v>0.01</v>
      </c>
      <c r="R167" s="885">
        <f>[3]淋菌!R41</f>
        <v>0</v>
      </c>
      <c r="S167" s="885">
        <f>[3]淋菌!S41</f>
        <v>0</v>
      </c>
      <c r="V167" s="710"/>
      <c r="W167">
        <v>0.43</v>
      </c>
      <c r="X167" s="712">
        <f t="shared" ref="X167:X177" si="48">C167-W167</f>
        <v>0</v>
      </c>
    </row>
    <row r="168" spans="2:24" ht="14.4" x14ac:dyDescent="0.2">
      <c r="B168" s="546" t="s">
        <v>84</v>
      </c>
      <c r="C168" s="885">
        <f>[3]淋菌!C42</f>
        <v>0.49</v>
      </c>
      <c r="D168" s="885">
        <f>[3]淋菌!D42</f>
        <v>0</v>
      </c>
      <c r="E168" s="885">
        <f>[3]淋菌!E42</f>
        <v>0</v>
      </c>
      <c r="F168" s="885">
        <f>[3]淋菌!F42</f>
        <v>0</v>
      </c>
      <c r="G168" s="885">
        <f>[3]淋菌!G42</f>
        <v>0</v>
      </c>
      <c r="H168" s="885">
        <f>[3]淋菌!H42</f>
        <v>0.05</v>
      </c>
      <c r="I168" s="885">
        <f>[3]淋菌!I42</f>
        <v>0.1</v>
      </c>
      <c r="J168" s="885">
        <f>[3]淋菌!J42</f>
        <v>0.08</v>
      </c>
      <c r="K168" s="885">
        <f>[3]淋菌!K42</f>
        <v>0.05</v>
      </c>
      <c r="L168" s="885">
        <f>[3]淋菌!L42</f>
        <v>0.05</v>
      </c>
      <c r="M168" s="885">
        <f>[3]淋菌!M42</f>
        <v>0.05</v>
      </c>
      <c r="N168" s="885">
        <f>[3]淋菌!N42</f>
        <v>0.03</v>
      </c>
      <c r="O168" s="885">
        <f>[3]淋菌!O42</f>
        <v>0.02</v>
      </c>
      <c r="P168" s="885">
        <f>[3]淋菌!P42</f>
        <v>0.02</v>
      </c>
      <c r="Q168" s="885">
        <f>[3]淋菌!Q42</f>
        <v>0.01</v>
      </c>
      <c r="R168" s="885">
        <f>[3]淋菌!R42</f>
        <v>0</v>
      </c>
      <c r="S168" s="885">
        <f>[3]淋菌!S42</f>
        <v>0.01</v>
      </c>
      <c r="V168" s="710"/>
      <c r="W168">
        <v>0.49</v>
      </c>
      <c r="X168" s="712">
        <f t="shared" si="48"/>
        <v>0</v>
      </c>
    </row>
    <row r="169" spans="2:24" ht="14.4" x14ac:dyDescent="0.2">
      <c r="B169" s="547" t="s">
        <v>85</v>
      </c>
      <c r="C169" s="885">
        <f>[3]淋菌!C43</f>
        <v>0.47</v>
      </c>
      <c r="D169" s="885">
        <f>[3]淋菌!D43</f>
        <v>0</v>
      </c>
      <c r="E169" s="885">
        <f>[3]淋菌!E43</f>
        <v>0</v>
      </c>
      <c r="F169" s="885">
        <f>[3]淋菌!F43</f>
        <v>0</v>
      </c>
      <c r="G169" s="885">
        <f>[3]淋菌!G43</f>
        <v>0</v>
      </c>
      <c r="H169" s="885">
        <f>[3]淋菌!H43</f>
        <v>0.04</v>
      </c>
      <c r="I169" s="885">
        <f>[3]淋菌!I43</f>
        <v>0.1</v>
      </c>
      <c r="J169" s="885">
        <f>[3]淋菌!J43</f>
        <v>0.09</v>
      </c>
      <c r="K169" s="885">
        <f>[3]淋菌!K43</f>
        <v>0.06</v>
      </c>
      <c r="L169" s="885">
        <f>[3]淋菌!L43</f>
        <v>0.05</v>
      </c>
      <c r="M169" s="885">
        <f>[3]淋菌!M43</f>
        <v>0.05</v>
      </c>
      <c r="N169" s="885">
        <f>[3]淋菌!N43</f>
        <v>0.04</v>
      </c>
      <c r="O169" s="885">
        <f>[3]淋菌!O43</f>
        <v>0.03</v>
      </c>
      <c r="P169" s="885">
        <f>[3]淋菌!P43</f>
        <v>0.02</v>
      </c>
      <c r="Q169" s="885">
        <f>[3]淋菌!Q43</f>
        <v>0.01</v>
      </c>
      <c r="R169" s="885">
        <f>[3]淋菌!R43</f>
        <v>0</v>
      </c>
      <c r="S169" s="885">
        <f>[3]淋菌!S43</f>
        <v>0</v>
      </c>
      <c r="V169" s="710"/>
      <c r="W169">
        <v>0.47</v>
      </c>
      <c r="X169" s="712">
        <f t="shared" si="48"/>
        <v>0</v>
      </c>
    </row>
    <row r="170" spans="2:24" ht="14.4" x14ac:dyDescent="0.2">
      <c r="B170" s="545" t="s">
        <v>86</v>
      </c>
      <c r="C170" s="885">
        <f>[3]淋菌!C44</f>
        <v>0.44</v>
      </c>
      <c r="D170" s="885">
        <f>[3]淋菌!D44</f>
        <v>0</v>
      </c>
      <c r="E170" s="885">
        <f>[3]淋菌!E44</f>
        <v>0</v>
      </c>
      <c r="F170" s="885">
        <f>[3]淋菌!F44</f>
        <v>0</v>
      </c>
      <c r="G170" s="885">
        <f>[3]淋菌!G44</f>
        <v>0</v>
      </c>
      <c r="H170" s="885">
        <f>[3]淋菌!H44</f>
        <v>0.04</v>
      </c>
      <c r="I170" s="885">
        <f>[3]淋菌!I44</f>
        <v>0.08</v>
      </c>
      <c r="J170" s="885">
        <f>[3]淋菌!J44</f>
        <v>0.09</v>
      </c>
      <c r="K170" s="885">
        <f>[3]淋菌!K44</f>
        <v>0.05</v>
      </c>
      <c r="L170" s="885">
        <f>[3]淋菌!L44</f>
        <v>0.05</v>
      </c>
      <c r="M170" s="885">
        <f>[3]淋菌!M44</f>
        <v>0.04</v>
      </c>
      <c r="N170" s="885">
        <f>[3]淋菌!N44</f>
        <v>0.03</v>
      </c>
      <c r="O170" s="885">
        <f>[3]淋菌!O44</f>
        <v>0.03</v>
      </c>
      <c r="P170" s="885">
        <f>[3]淋菌!P44</f>
        <v>0.02</v>
      </c>
      <c r="Q170" s="885">
        <f>[3]淋菌!Q44</f>
        <v>0.01</v>
      </c>
      <c r="R170" s="885">
        <f>[3]淋菌!R44</f>
        <v>0</v>
      </c>
      <c r="S170" s="885">
        <f>[3]淋菌!S44</f>
        <v>0</v>
      </c>
      <c r="V170" s="710"/>
      <c r="W170">
        <v>0.44</v>
      </c>
      <c r="X170" s="712">
        <f t="shared" si="48"/>
        <v>0</v>
      </c>
    </row>
    <row r="171" spans="2:24" ht="14.4" x14ac:dyDescent="0.2">
      <c r="B171" s="547" t="s">
        <v>87</v>
      </c>
      <c r="C171" s="885">
        <f>[3]淋菌!C45</f>
        <v>0.46</v>
      </c>
      <c r="D171" s="885">
        <f>[3]淋菌!D45</f>
        <v>0</v>
      </c>
      <c r="E171" s="885">
        <f>[3]淋菌!E45</f>
        <v>0</v>
      </c>
      <c r="F171" s="885">
        <f>[3]淋菌!F45</f>
        <v>0</v>
      </c>
      <c r="G171" s="885">
        <f>[3]淋菌!G45</f>
        <v>0</v>
      </c>
      <c r="H171" s="885">
        <f>[3]淋菌!H45</f>
        <v>0.04</v>
      </c>
      <c r="I171" s="885">
        <f>[3]淋菌!I45</f>
        <v>0.1</v>
      </c>
      <c r="J171" s="885">
        <f>[3]淋菌!J45</f>
        <v>0.08</v>
      </c>
      <c r="K171" s="885">
        <f>[3]淋菌!K45</f>
        <v>0.05</v>
      </c>
      <c r="L171" s="885">
        <f>[3]淋菌!L45</f>
        <v>0.04</v>
      </c>
      <c r="M171" s="885">
        <f>[3]淋菌!M45</f>
        <v>0.06</v>
      </c>
      <c r="N171" s="885">
        <f>[3]淋菌!N45</f>
        <v>0.04</v>
      </c>
      <c r="O171" s="885">
        <f>[3]淋菌!O45</f>
        <v>0.03</v>
      </c>
      <c r="P171" s="885">
        <f>[3]淋菌!P45</f>
        <v>0.01</v>
      </c>
      <c r="Q171" s="885">
        <f>[3]淋菌!Q45</f>
        <v>0.01</v>
      </c>
      <c r="R171" s="885">
        <f>[3]淋菌!R45</f>
        <v>0.01</v>
      </c>
      <c r="S171" s="885">
        <f>[3]淋菌!S45</f>
        <v>0</v>
      </c>
      <c r="V171" s="710"/>
      <c r="W171">
        <v>0.46</v>
      </c>
      <c r="X171" s="712">
        <f t="shared" si="48"/>
        <v>0</v>
      </c>
    </row>
    <row r="172" spans="2:24" ht="14.4" x14ac:dyDescent="0.2">
      <c r="B172" s="545" t="s">
        <v>88</v>
      </c>
      <c r="C172" s="885">
        <f>[3]淋菌!C46</f>
        <v>0.49</v>
      </c>
      <c r="D172" s="885">
        <f>[3]淋菌!D46</f>
        <v>0</v>
      </c>
      <c r="E172" s="885">
        <f>[3]淋菌!E46</f>
        <v>0</v>
      </c>
      <c r="F172" s="885">
        <f>[3]淋菌!F46</f>
        <v>0</v>
      </c>
      <c r="G172" s="885">
        <f>[3]淋菌!G46</f>
        <v>0</v>
      </c>
      <c r="H172" s="885">
        <f>[3]淋菌!H46</f>
        <v>0.03</v>
      </c>
      <c r="I172" s="885">
        <f>[3]淋菌!I46</f>
        <v>0.11</v>
      </c>
      <c r="J172" s="885">
        <f>[3]淋菌!J46</f>
        <v>0.08</v>
      </c>
      <c r="K172" s="885">
        <f>[3]淋菌!K46</f>
        <v>0.06</v>
      </c>
      <c r="L172" s="885">
        <f>[3]淋菌!L46</f>
        <v>0.05</v>
      </c>
      <c r="M172" s="885">
        <f>[3]淋菌!M46</f>
        <v>0.05</v>
      </c>
      <c r="N172" s="885">
        <f>[3]淋菌!N46</f>
        <v>0.04</v>
      </c>
      <c r="O172" s="885">
        <f>[3]淋菌!O46</f>
        <v>0.03</v>
      </c>
      <c r="P172" s="885">
        <f>[3]淋菌!P46</f>
        <v>0.02</v>
      </c>
      <c r="Q172" s="885">
        <f>[3]淋菌!Q46</f>
        <v>0.01</v>
      </c>
      <c r="R172" s="885">
        <f>[3]淋菌!R46</f>
        <v>0</v>
      </c>
      <c r="S172" s="885">
        <f>[3]淋菌!S46</f>
        <v>0</v>
      </c>
      <c r="V172" s="710"/>
      <c r="W172">
        <v>0.49</v>
      </c>
      <c r="X172" s="712">
        <f t="shared" si="48"/>
        <v>0</v>
      </c>
    </row>
    <row r="173" spans="2:24" ht="14.4" x14ac:dyDescent="0.2">
      <c r="B173" s="547" t="s">
        <v>89</v>
      </c>
      <c r="C173" s="885">
        <f>[3]淋菌!C47</f>
        <v>0.46</v>
      </c>
      <c r="D173" s="885">
        <f>[3]淋菌!D47</f>
        <v>0</v>
      </c>
      <c r="E173" s="885">
        <f>[3]淋菌!E47</f>
        <v>0</v>
      </c>
      <c r="F173" s="885">
        <f>[3]淋菌!F47</f>
        <v>0</v>
      </c>
      <c r="G173" s="885">
        <f>[3]淋菌!G47</f>
        <v>0</v>
      </c>
      <c r="H173" s="885">
        <f>[3]淋菌!H47</f>
        <v>0.03</v>
      </c>
      <c r="I173" s="885">
        <f>[3]淋菌!I47</f>
        <v>0.12</v>
      </c>
      <c r="J173" s="885">
        <f>[3]淋菌!J47</f>
        <v>7.0000000000000007E-2</v>
      </c>
      <c r="K173" s="885">
        <f>[3]淋菌!K47</f>
        <v>0.05</v>
      </c>
      <c r="L173" s="885">
        <f>[3]淋菌!L47</f>
        <v>0.05</v>
      </c>
      <c r="M173" s="885">
        <f>[3]淋菌!M47</f>
        <v>0.04</v>
      </c>
      <c r="N173" s="885">
        <f>[3]淋菌!N47</f>
        <v>0.04</v>
      </c>
      <c r="O173" s="885">
        <f>[3]淋菌!O47</f>
        <v>0.03</v>
      </c>
      <c r="P173" s="885">
        <f>[3]淋菌!P47</f>
        <v>0.02</v>
      </c>
      <c r="Q173" s="885">
        <f>[3]淋菌!Q47</f>
        <v>0.01</v>
      </c>
      <c r="R173" s="885">
        <f>[3]淋菌!R47</f>
        <v>0</v>
      </c>
      <c r="S173" s="885">
        <f>[3]淋菌!S47</f>
        <v>0</v>
      </c>
      <c r="V173" s="710"/>
      <c r="W173">
        <v>0.46</v>
      </c>
      <c r="X173" s="712">
        <f t="shared" si="48"/>
        <v>0</v>
      </c>
    </row>
    <row r="174" spans="2:24" ht="14.4" x14ac:dyDescent="0.2">
      <c r="B174" s="545" t="s">
        <v>90</v>
      </c>
      <c r="C174" s="885">
        <f>[3]淋菌!C48</f>
        <v>0</v>
      </c>
      <c r="D174" s="885">
        <f>[3]淋菌!D48</f>
        <v>0</v>
      </c>
      <c r="E174" s="885">
        <f>[3]淋菌!E48</f>
        <v>0</v>
      </c>
      <c r="F174" s="885">
        <f>[3]淋菌!F48</f>
        <v>0</v>
      </c>
      <c r="G174" s="885">
        <f>[3]淋菌!G48</f>
        <v>0</v>
      </c>
      <c r="H174" s="885">
        <f>[3]淋菌!H48</f>
        <v>0</v>
      </c>
      <c r="I174" s="885">
        <f>[3]淋菌!I48</f>
        <v>0</v>
      </c>
      <c r="J174" s="885">
        <f>[3]淋菌!J48</f>
        <v>0</v>
      </c>
      <c r="K174" s="885">
        <f>[3]淋菌!K48</f>
        <v>0</v>
      </c>
      <c r="L174" s="885">
        <f>[3]淋菌!L48</f>
        <v>0</v>
      </c>
      <c r="M174" s="885">
        <f>[3]淋菌!M48</f>
        <v>0</v>
      </c>
      <c r="N174" s="885">
        <f>[3]淋菌!N48</f>
        <v>0</v>
      </c>
      <c r="O174" s="885">
        <f>[3]淋菌!O48</f>
        <v>0</v>
      </c>
      <c r="P174" s="885">
        <f>[3]淋菌!P48</f>
        <v>0</v>
      </c>
      <c r="Q174" s="885">
        <f>[3]淋菌!Q48</f>
        <v>0</v>
      </c>
      <c r="R174" s="885">
        <f>[3]淋菌!R48</f>
        <v>0</v>
      </c>
      <c r="S174" s="885">
        <f>[3]淋菌!S48</f>
        <v>0</v>
      </c>
      <c r="V174" s="710"/>
      <c r="W174">
        <v>0</v>
      </c>
      <c r="X174" s="712">
        <f t="shared" si="48"/>
        <v>0</v>
      </c>
    </row>
    <row r="175" spans="2:24" ht="14.4" x14ac:dyDescent="0.2">
      <c r="B175" s="547" t="s">
        <v>91</v>
      </c>
      <c r="C175" s="885">
        <f>[3]淋菌!C49</f>
        <v>0</v>
      </c>
      <c r="D175" s="885">
        <f>[3]淋菌!D49</f>
        <v>0</v>
      </c>
      <c r="E175" s="885">
        <f>[3]淋菌!E49</f>
        <v>0</v>
      </c>
      <c r="F175" s="885">
        <f>[3]淋菌!F49</f>
        <v>0</v>
      </c>
      <c r="G175" s="885">
        <f>[3]淋菌!G49</f>
        <v>0</v>
      </c>
      <c r="H175" s="885">
        <f>[3]淋菌!H49</f>
        <v>0</v>
      </c>
      <c r="I175" s="885">
        <f>[3]淋菌!I49</f>
        <v>0</v>
      </c>
      <c r="J175" s="885">
        <f>[3]淋菌!J49</f>
        <v>0</v>
      </c>
      <c r="K175" s="885">
        <f>[3]淋菌!K49</f>
        <v>0</v>
      </c>
      <c r="L175" s="885">
        <f>[3]淋菌!L49</f>
        <v>0</v>
      </c>
      <c r="M175" s="885">
        <f>[3]淋菌!M49</f>
        <v>0</v>
      </c>
      <c r="N175" s="885">
        <f>[3]淋菌!N49</f>
        <v>0</v>
      </c>
      <c r="O175" s="885">
        <f>[3]淋菌!O49</f>
        <v>0</v>
      </c>
      <c r="P175" s="885">
        <f>[3]淋菌!P49</f>
        <v>0</v>
      </c>
      <c r="Q175" s="885">
        <f>[3]淋菌!Q49</f>
        <v>0</v>
      </c>
      <c r="R175" s="885">
        <f>[3]淋菌!R49</f>
        <v>0</v>
      </c>
      <c r="S175" s="885">
        <f>[3]淋菌!S49</f>
        <v>0</v>
      </c>
      <c r="V175" s="710"/>
      <c r="W175">
        <v>0</v>
      </c>
      <c r="X175" s="712">
        <f t="shared" si="48"/>
        <v>0</v>
      </c>
    </row>
    <row r="176" spans="2:24" ht="14.4" x14ac:dyDescent="0.2">
      <c r="B176" s="545" t="s">
        <v>92</v>
      </c>
      <c r="C176" s="885">
        <f>[3]淋菌!C50</f>
        <v>0</v>
      </c>
      <c r="D176" s="885">
        <f>[3]淋菌!D50</f>
        <v>0</v>
      </c>
      <c r="E176" s="885">
        <f>[3]淋菌!E50</f>
        <v>0</v>
      </c>
      <c r="F176" s="885">
        <f>[3]淋菌!F50</f>
        <v>0</v>
      </c>
      <c r="G176" s="885">
        <f>[3]淋菌!G50</f>
        <v>0</v>
      </c>
      <c r="H176" s="885">
        <f>[3]淋菌!H50</f>
        <v>0</v>
      </c>
      <c r="I176" s="885">
        <f>[3]淋菌!I50</f>
        <v>0</v>
      </c>
      <c r="J176" s="885">
        <f>[3]淋菌!J50</f>
        <v>0</v>
      </c>
      <c r="K176" s="885">
        <f>[3]淋菌!K50</f>
        <v>0</v>
      </c>
      <c r="L176" s="885">
        <f>[3]淋菌!L50</f>
        <v>0</v>
      </c>
      <c r="M176" s="885">
        <f>[3]淋菌!M50</f>
        <v>0</v>
      </c>
      <c r="N176" s="885">
        <f>[3]淋菌!N50</f>
        <v>0</v>
      </c>
      <c r="O176" s="885">
        <f>[3]淋菌!O50</f>
        <v>0</v>
      </c>
      <c r="P176" s="885">
        <f>[3]淋菌!P50</f>
        <v>0</v>
      </c>
      <c r="Q176" s="885">
        <f>[3]淋菌!Q50</f>
        <v>0</v>
      </c>
      <c r="R176" s="885">
        <f>[3]淋菌!R50</f>
        <v>0</v>
      </c>
      <c r="S176" s="885">
        <f>[3]淋菌!S50</f>
        <v>0</v>
      </c>
      <c r="V176" s="710"/>
      <c r="W176">
        <v>0</v>
      </c>
      <c r="X176" s="712">
        <f t="shared" si="48"/>
        <v>0</v>
      </c>
    </row>
    <row r="177" spans="2:24" ht="15" thickBot="1" x14ac:dyDescent="0.25">
      <c r="B177" s="785" t="s">
        <v>93</v>
      </c>
      <c r="C177" s="885">
        <f>[3]淋菌!C51</f>
        <v>0</v>
      </c>
      <c r="D177" s="885">
        <f>[3]淋菌!D51</f>
        <v>0</v>
      </c>
      <c r="E177" s="885">
        <f>[3]淋菌!E51</f>
        <v>0</v>
      </c>
      <c r="F177" s="885">
        <f>[3]淋菌!F51</f>
        <v>0</v>
      </c>
      <c r="G177" s="885">
        <f>[3]淋菌!G51</f>
        <v>0</v>
      </c>
      <c r="H177" s="885">
        <f>[3]淋菌!H51</f>
        <v>0</v>
      </c>
      <c r="I177" s="885">
        <f>[3]淋菌!I51</f>
        <v>0</v>
      </c>
      <c r="J177" s="885">
        <f>[3]淋菌!J51</f>
        <v>0</v>
      </c>
      <c r="K177" s="885">
        <f>[3]淋菌!K51</f>
        <v>0</v>
      </c>
      <c r="L177" s="885">
        <f>[3]淋菌!L51</f>
        <v>0</v>
      </c>
      <c r="M177" s="885">
        <f>[3]淋菌!M51</f>
        <v>0</v>
      </c>
      <c r="N177" s="885">
        <f>[3]淋菌!N51</f>
        <v>0</v>
      </c>
      <c r="O177" s="885">
        <f>[3]淋菌!O51</f>
        <v>0</v>
      </c>
      <c r="P177" s="885">
        <f>[3]淋菌!P51</f>
        <v>0</v>
      </c>
      <c r="Q177" s="885">
        <f>[3]淋菌!Q51</f>
        <v>0</v>
      </c>
      <c r="R177" s="885">
        <f>[3]淋菌!R51</f>
        <v>0</v>
      </c>
      <c r="S177" s="885">
        <f>[3]淋菌!S51</f>
        <v>0</v>
      </c>
      <c r="V177" s="711"/>
      <c r="W177">
        <v>0</v>
      </c>
      <c r="X177" s="712">
        <f t="shared" si="48"/>
        <v>0</v>
      </c>
    </row>
    <row r="178" spans="2:24" ht="15" thickBot="1" x14ac:dyDescent="0.25">
      <c r="B178" s="161" t="s">
        <v>39</v>
      </c>
      <c r="C178" s="786">
        <f>SUM(C166:C177)</f>
        <v>3.8200000000000003</v>
      </c>
      <c r="D178" s="885">
        <f>[3]淋菌!D52</f>
        <v>0</v>
      </c>
      <c r="E178" s="885">
        <f>[3]淋菌!E52</f>
        <v>0</v>
      </c>
      <c r="F178" s="885">
        <f>[3]淋菌!F52</f>
        <v>0</v>
      </c>
      <c r="G178" s="885">
        <f>[3]淋菌!G52</f>
        <v>0</v>
      </c>
      <c r="H178" s="885">
        <f>[3]淋菌!H52</f>
        <v>0.31000000000000005</v>
      </c>
      <c r="I178" s="885">
        <f>[3]淋菌!I52</f>
        <v>0.83</v>
      </c>
      <c r="J178" s="885">
        <f>[3]淋菌!J52</f>
        <v>0.67999999999999994</v>
      </c>
      <c r="K178" s="885">
        <f>[3]淋菌!K52</f>
        <v>0.45999999999999996</v>
      </c>
      <c r="L178" s="885">
        <f>[3]淋菌!L52</f>
        <v>0.41</v>
      </c>
      <c r="M178" s="885">
        <f>[3]淋菌!M52</f>
        <v>0.38</v>
      </c>
      <c r="N178" s="885">
        <f>[3]淋菌!N52</f>
        <v>0.28000000000000003</v>
      </c>
      <c r="O178" s="885">
        <f>[3]淋菌!O52</f>
        <v>0.22</v>
      </c>
      <c r="P178" s="885">
        <f>[3]淋菌!P52</f>
        <v>0.14000000000000001</v>
      </c>
      <c r="Q178" s="885">
        <f>[3]淋菌!Q52</f>
        <v>0.08</v>
      </c>
      <c r="R178" s="885">
        <f>[3]淋菌!R52</f>
        <v>0.02</v>
      </c>
      <c r="S178" s="885">
        <f>[3]淋菌!S52</f>
        <v>0.01</v>
      </c>
    </row>
    <row r="179" spans="2:24" ht="13.8" thickBot="1" x14ac:dyDescent="0.25">
      <c r="B179" s="724" t="s">
        <v>172</v>
      </c>
      <c r="C179" s="725">
        <f>C178/C178</f>
        <v>1</v>
      </c>
      <c r="D179" s="726">
        <f>D178/C178</f>
        <v>0</v>
      </c>
      <c r="E179" s="549">
        <f>E178/C178</f>
        <v>0</v>
      </c>
      <c r="F179" s="549">
        <f>F178/C178</f>
        <v>0</v>
      </c>
      <c r="G179" s="549">
        <f>G178/C178</f>
        <v>0</v>
      </c>
      <c r="H179" s="549">
        <f>H178/C178</f>
        <v>8.1151832460732987E-2</v>
      </c>
      <c r="I179" s="549">
        <f>I178/C178</f>
        <v>0.21727748691099474</v>
      </c>
      <c r="J179" s="549">
        <f>J178/C178</f>
        <v>0.17801047120418845</v>
      </c>
      <c r="K179" s="549">
        <f>K178/C178</f>
        <v>0.12041884816753926</v>
      </c>
      <c r="L179" s="549">
        <f>L178/C178</f>
        <v>0.10732984293193716</v>
      </c>
      <c r="M179" s="549">
        <f>M178/C178</f>
        <v>9.947643979057591E-2</v>
      </c>
      <c r="N179" s="549">
        <f>N178/C178</f>
        <v>7.3298429319371736E-2</v>
      </c>
      <c r="O179" s="549">
        <f>O178/C178</f>
        <v>5.7591623036649213E-2</v>
      </c>
      <c r="P179" s="549">
        <f>P178/C178</f>
        <v>3.6649214659685868E-2</v>
      </c>
      <c r="Q179" s="549">
        <f>Q178/C178</f>
        <v>2.0942408376963349E-2</v>
      </c>
      <c r="R179" s="549">
        <f>R178/C178</f>
        <v>5.2356020942408371E-3</v>
      </c>
      <c r="S179" s="719">
        <f>S178/C178</f>
        <v>2.6178010471204186E-3</v>
      </c>
    </row>
    <row r="181" spans="2:24" ht="19.8" thickBot="1" x14ac:dyDescent="0.25">
      <c r="B181" s="99" t="str">
        <f>B164</f>
        <v>令和8年　</v>
      </c>
      <c r="C181" t="s">
        <v>234</v>
      </c>
    </row>
    <row r="182" spans="2:24" ht="84.6" thickBot="1" x14ac:dyDescent="0.25">
      <c r="B182" s="552" t="s">
        <v>209</v>
      </c>
      <c r="C182" s="722" t="s">
        <v>65</v>
      </c>
      <c r="D182" s="713" t="s">
        <v>261</v>
      </c>
      <c r="E182" s="714" t="s">
        <v>80</v>
      </c>
      <c r="F182" s="714" t="s">
        <v>81</v>
      </c>
      <c r="G182" s="714" t="s">
        <v>68</v>
      </c>
      <c r="H182" s="714" t="s">
        <v>69</v>
      </c>
      <c r="I182" s="714" t="s">
        <v>70</v>
      </c>
      <c r="J182" s="714" t="s">
        <v>71</v>
      </c>
      <c r="K182" s="714" t="s">
        <v>72</v>
      </c>
      <c r="L182" s="714" t="s">
        <v>73</v>
      </c>
      <c r="M182" s="714" t="s">
        <v>74</v>
      </c>
      <c r="N182" s="714" t="s">
        <v>75</v>
      </c>
      <c r="O182" s="715" t="s">
        <v>76</v>
      </c>
      <c r="P182" s="715" t="s">
        <v>77</v>
      </c>
      <c r="Q182" s="715" t="s">
        <v>78</v>
      </c>
      <c r="R182" s="715" t="s">
        <v>79</v>
      </c>
      <c r="S182" s="716" t="s">
        <v>262</v>
      </c>
    </row>
    <row r="183" spans="2:24" ht="14.4" x14ac:dyDescent="0.2">
      <c r="B183" s="553" t="s">
        <v>82</v>
      </c>
      <c r="C183" s="789">
        <f>SUM(D183:S183)</f>
        <v>150</v>
      </c>
      <c r="D183" s="789">
        <f>[3]淋菌!D21</f>
        <v>0</v>
      </c>
      <c r="E183" s="789">
        <f>[3]淋菌!E21</f>
        <v>0</v>
      </c>
      <c r="F183" s="789">
        <f>[3]淋菌!F21</f>
        <v>0</v>
      </c>
      <c r="G183" s="789">
        <f>[3]淋菌!G21</f>
        <v>1</v>
      </c>
      <c r="H183" s="789">
        <f>[3]淋菌!H21</f>
        <v>24</v>
      </c>
      <c r="I183" s="789">
        <f>[3]淋菌!I21</f>
        <v>59</v>
      </c>
      <c r="J183" s="789">
        <f>[3]淋菌!J21</f>
        <v>31</v>
      </c>
      <c r="K183" s="789">
        <f>[3]淋菌!K21</f>
        <v>11</v>
      </c>
      <c r="L183" s="789">
        <f>[3]淋菌!L21</f>
        <v>10</v>
      </c>
      <c r="M183" s="789">
        <f>[3]淋菌!M21</f>
        <v>5</v>
      </c>
      <c r="N183" s="789">
        <f>[3]淋菌!N21</f>
        <v>2</v>
      </c>
      <c r="O183" s="789">
        <f>[3]淋菌!O21</f>
        <v>2</v>
      </c>
      <c r="P183" s="789">
        <f>[3]淋菌!P21</f>
        <v>3</v>
      </c>
      <c r="Q183" s="789">
        <f>[3]淋菌!Q21</f>
        <v>1</v>
      </c>
      <c r="R183" s="789">
        <f>[3]淋菌!R21</f>
        <v>1</v>
      </c>
      <c r="S183" s="789">
        <f>[3]淋菌!S21</f>
        <v>0</v>
      </c>
      <c r="V183">
        <f>'保健所別（令和8年）'!$D$245</f>
        <v>150</v>
      </c>
      <c r="W183">
        <f>C183-V183</f>
        <v>0</v>
      </c>
    </row>
    <row r="184" spans="2:24" ht="14.4" x14ac:dyDescent="0.2">
      <c r="B184" s="554" t="s">
        <v>83</v>
      </c>
      <c r="C184" s="789">
        <f t="shared" ref="C184:C194" si="49">SUM(D184:S184)</f>
        <v>146</v>
      </c>
      <c r="D184" s="789">
        <f>[3]淋菌!D22</f>
        <v>0</v>
      </c>
      <c r="E184" s="789">
        <f>[3]淋菌!E22</f>
        <v>0</v>
      </c>
      <c r="F184" s="789">
        <f>[3]淋菌!F22</f>
        <v>0</v>
      </c>
      <c r="G184" s="789">
        <f>[3]淋菌!G22</f>
        <v>2</v>
      </c>
      <c r="H184" s="789">
        <f>[3]淋菌!H22</f>
        <v>20</v>
      </c>
      <c r="I184" s="789">
        <f>[3]淋菌!I22</f>
        <v>43</v>
      </c>
      <c r="J184" s="789">
        <f>[3]淋菌!J22</f>
        <v>23</v>
      </c>
      <c r="K184" s="789">
        <f>[3]淋菌!K22</f>
        <v>17</v>
      </c>
      <c r="L184" s="789">
        <f>[3]淋菌!L22</f>
        <v>9</v>
      </c>
      <c r="M184" s="789">
        <f>[3]淋菌!M22</f>
        <v>10</v>
      </c>
      <c r="N184" s="789">
        <f>[3]淋菌!N22</f>
        <v>8</v>
      </c>
      <c r="O184" s="789">
        <f>[3]淋菌!O22</f>
        <v>7</v>
      </c>
      <c r="P184" s="789">
        <f>[3]淋菌!P22</f>
        <v>5</v>
      </c>
      <c r="Q184" s="789">
        <f>[3]淋菌!Q22</f>
        <v>1</v>
      </c>
      <c r="R184" s="789">
        <f>[3]淋菌!R22</f>
        <v>1</v>
      </c>
      <c r="S184" s="789">
        <f>[3]淋菌!S22</f>
        <v>0</v>
      </c>
      <c r="V184">
        <f>'保健所別（令和8年）'!$E$245</f>
        <v>146</v>
      </c>
      <c r="W184">
        <f t="shared" ref="W184:W194" si="50">C184-V184</f>
        <v>0</v>
      </c>
    </row>
    <row r="185" spans="2:24" ht="14.4" x14ac:dyDescent="0.2">
      <c r="B185" s="555" t="s">
        <v>84</v>
      </c>
      <c r="C185" s="789">
        <f t="shared" si="49"/>
        <v>150</v>
      </c>
      <c r="D185" s="789">
        <f>[3]淋菌!D23</f>
        <v>0</v>
      </c>
      <c r="E185" s="789">
        <f>[3]淋菌!E23</f>
        <v>0</v>
      </c>
      <c r="F185" s="789">
        <f>[3]淋菌!F23</f>
        <v>0</v>
      </c>
      <c r="G185" s="789">
        <f>[3]淋菌!G23</f>
        <v>3</v>
      </c>
      <c r="H185" s="789">
        <f>[3]淋菌!H23</f>
        <v>27</v>
      </c>
      <c r="I185" s="789">
        <f>[3]淋菌!I23</f>
        <v>33</v>
      </c>
      <c r="J185" s="789">
        <f>[3]淋菌!J23</f>
        <v>29</v>
      </c>
      <c r="K185" s="789">
        <f>[3]淋菌!K23</f>
        <v>21</v>
      </c>
      <c r="L185" s="789">
        <f>[3]淋菌!L23</f>
        <v>11</v>
      </c>
      <c r="M185" s="789">
        <f>[3]淋菌!M23</f>
        <v>9</v>
      </c>
      <c r="N185" s="789">
        <f>[3]淋菌!N23</f>
        <v>7</v>
      </c>
      <c r="O185" s="789">
        <f>[3]淋菌!O23</f>
        <v>6</v>
      </c>
      <c r="P185" s="789">
        <f>[3]淋菌!P23</f>
        <v>3</v>
      </c>
      <c r="Q185" s="789">
        <f>[3]淋菌!Q23</f>
        <v>0</v>
      </c>
      <c r="R185" s="789">
        <f>[3]淋菌!R23</f>
        <v>0</v>
      </c>
      <c r="S185" s="789">
        <f>[3]淋菌!S23</f>
        <v>1</v>
      </c>
      <c r="V185">
        <f>'保健所別（令和8年）'!$F$245</f>
        <v>150</v>
      </c>
      <c r="W185">
        <f t="shared" si="50"/>
        <v>0</v>
      </c>
    </row>
    <row r="186" spans="2:24" ht="14.4" x14ac:dyDescent="0.2">
      <c r="B186" s="556" t="s">
        <v>85</v>
      </c>
      <c r="C186" s="789">
        <f t="shared" si="49"/>
        <v>170</v>
      </c>
      <c r="D186" s="789">
        <f>[3]淋菌!D24</f>
        <v>0</v>
      </c>
      <c r="E186" s="789">
        <f>[3]淋菌!E24</f>
        <v>0</v>
      </c>
      <c r="F186" s="789">
        <f>[3]淋菌!F24</f>
        <v>0</v>
      </c>
      <c r="G186" s="789">
        <f>[3]淋菌!G24</f>
        <v>1</v>
      </c>
      <c r="H186" s="789">
        <f>[3]淋菌!H24</f>
        <v>40</v>
      </c>
      <c r="I186" s="789">
        <f>[3]淋菌!I24</f>
        <v>50</v>
      </c>
      <c r="J186" s="789">
        <f>[3]淋菌!J24</f>
        <v>25</v>
      </c>
      <c r="K186" s="789">
        <f>[3]淋菌!K24</f>
        <v>18</v>
      </c>
      <c r="L186" s="789">
        <f>[3]淋菌!L24</f>
        <v>7</v>
      </c>
      <c r="M186" s="789">
        <f>[3]淋菌!M24</f>
        <v>8</v>
      </c>
      <c r="N186" s="789">
        <f>[3]淋菌!N24</f>
        <v>5</v>
      </c>
      <c r="O186" s="789">
        <f>[3]淋菌!O24</f>
        <v>8</v>
      </c>
      <c r="P186" s="789">
        <f>[3]淋菌!P24</f>
        <v>7</v>
      </c>
      <c r="Q186" s="789">
        <f>[3]淋菌!Q24</f>
        <v>0</v>
      </c>
      <c r="R186" s="789">
        <f>[3]淋菌!R24</f>
        <v>1</v>
      </c>
      <c r="S186" s="789">
        <f>[3]淋菌!S24</f>
        <v>0</v>
      </c>
      <c r="V186">
        <f>'保健所別（令和8年）'!$G$245</f>
        <v>170</v>
      </c>
      <c r="W186">
        <f t="shared" si="50"/>
        <v>0</v>
      </c>
    </row>
    <row r="187" spans="2:24" ht="14.4" x14ac:dyDescent="0.2">
      <c r="B187" s="554" t="s">
        <v>86</v>
      </c>
      <c r="C187" s="789">
        <f t="shared" si="49"/>
        <v>159</v>
      </c>
      <c r="D187" s="789">
        <f>[3]淋菌!D25</f>
        <v>0</v>
      </c>
      <c r="E187" s="789">
        <f>[3]淋菌!E25</f>
        <v>0</v>
      </c>
      <c r="F187" s="789">
        <f>[3]淋菌!F25</f>
        <v>0</v>
      </c>
      <c r="G187" s="789">
        <f>[3]淋菌!G25</f>
        <v>1</v>
      </c>
      <c r="H187" s="789">
        <f>[3]淋菌!H25</f>
        <v>35</v>
      </c>
      <c r="I187" s="789">
        <f>[3]淋菌!I25</f>
        <v>49</v>
      </c>
      <c r="J187" s="789">
        <f>[3]淋菌!J25</f>
        <v>32</v>
      </c>
      <c r="K187" s="789">
        <f>[3]淋菌!K25</f>
        <v>7</v>
      </c>
      <c r="L187" s="789">
        <f>[3]淋菌!L25</f>
        <v>11</v>
      </c>
      <c r="M187" s="789">
        <f>[3]淋菌!M25</f>
        <v>6</v>
      </c>
      <c r="N187" s="789">
        <f>[3]淋菌!N25</f>
        <v>7</v>
      </c>
      <c r="O187" s="789">
        <f>[3]淋菌!O25</f>
        <v>7</v>
      </c>
      <c r="P187" s="789">
        <f>[3]淋菌!P25</f>
        <v>3</v>
      </c>
      <c r="Q187" s="789">
        <f>[3]淋菌!Q25</f>
        <v>0</v>
      </c>
      <c r="R187" s="789">
        <f>[3]淋菌!R25</f>
        <v>1</v>
      </c>
      <c r="S187" s="789">
        <f>[3]淋菌!S25</f>
        <v>0</v>
      </c>
      <c r="V187">
        <f>'保健所別（令和8年）'!$H$245</f>
        <v>159</v>
      </c>
      <c r="W187">
        <f t="shared" si="50"/>
        <v>0</v>
      </c>
    </row>
    <row r="188" spans="2:24" ht="14.4" x14ac:dyDescent="0.2">
      <c r="B188" s="556" t="s">
        <v>87</v>
      </c>
      <c r="C188" s="789">
        <f t="shared" si="49"/>
        <v>156</v>
      </c>
      <c r="D188" s="789">
        <f>[3]淋菌!D26</f>
        <v>0</v>
      </c>
      <c r="E188" s="789">
        <f>[3]淋菌!E26</f>
        <v>0</v>
      </c>
      <c r="F188" s="789">
        <f>[3]淋菌!F26</f>
        <v>0</v>
      </c>
      <c r="G188" s="789">
        <f>[3]淋菌!G26</f>
        <v>0</v>
      </c>
      <c r="H188" s="789">
        <f>[3]淋菌!H26</f>
        <v>34</v>
      </c>
      <c r="I188" s="789">
        <f>[3]淋菌!I26</f>
        <v>57</v>
      </c>
      <c r="J188" s="789">
        <f>[3]淋菌!J26</f>
        <v>21</v>
      </c>
      <c r="K188" s="789">
        <f>[3]淋菌!K26</f>
        <v>14</v>
      </c>
      <c r="L188" s="789">
        <f>[3]淋菌!L26</f>
        <v>10</v>
      </c>
      <c r="M188" s="789">
        <f>[3]淋菌!M26</f>
        <v>9</v>
      </c>
      <c r="N188" s="789">
        <f>[3]淋菌!N26</f>
        <v>4</v>
      </c>
      <c r="O188" s="789">
        <f>[3]淋菌!O26</f>
        <v>2</v>
      </c>
      <c r="P188" s="789">
        <f>[3]淋菌!P26</f>
        <v>3</v>
      </c>
      <c r="Q188" s="789">
        <f>[3]淋菌!Q26</f>
        <v>1</v>
      </c>
      <c r="R188" s="789">
        <f>[3]淋菌!R26</f>
        <v>1</v>
      </c>
      <c r="S188" s="789">
        <f>[3]淋菌!S26</f>
        <v>0</v>
      </c>
      <c r="V188">
        <f>'保健所別（令和8年）'!$I$245</f>
        <v>156</v>
      </c>
      <c r="W188">
        <f t="shared" si="50"/>
        <v>0</v>
      </c>
    </row>
    <row r="189" spans="2:24" ht="14.4" x14ac:dyDescent="0.2">
      <c r="B189" s="554" t="s">
        <v>88</v>
      </c>
      <c r="C189" s="789">
        <f t="shared" si="49"/>
        <v>178</v>
      </c>
      <c r="D189" s="789">
        <f>[3]淋菌!D27</f>
        <v>0</v>
      </c>
      <c r="E189" s="789">
        <f>[3]淋菌!E27</f>
        <v>0</v>
      </c>
      <c r="F189" s="789">
        <f>[3]淋菌!F27</f>
        <v>0</v>
      </c>
      <c r="G189" s="789">
        <f>[3]淋菌!G27</f>
        <v>0</v>
      </c>
      <c r="H189" s="789">
        <f>[3]淋菌!H27</f>
        <v>36</v>
      </c>
      <c r="I189" s="789">
        <f>[3]淋菌!I27</f>
        <v>50</v>
      </c>
      <c r="J189" s="789">
        <f>[3]淋菌!J27</f>
        <v>35</v>
      </c>
      <c r="K189" s="789">
        <f>[3]淋菌!K27</f>
        <v>15</v>
      </c>
      <c r="L189" s="789">
        <f>[3]淋菌!L27</f>
        <v>12</v>
      </c>
      <c r="M189" s="789">
        <f>[3]淋菌!M27</f>
        <v>7</v>
      </c>
      <c r="N189" s="789">
        <f>[3]淋菌!N27</f>
        <v>5</v>
      </c>
      <c r="O189" s="789">
        <f>[3]淋菌!O27</f>
        <v>14</v>
      </c>
      <c r="P189" s="789">
        <f>[3]淋菌!P27</f>
        <v>2</v>
      </c>
      <c r="Q189" s="789">
        <f>[3]淋菌!Q27</f>
        <v>1</v>
      </c>
      <c r="R189" s="789">
        <f>[3]淋菌!R27</f>
        <v>0</v>
      </c>
      <c r="S189" s="789">
        <f>[3]淋菌!S27</f>
        <v>1</v>
      </c>
      <c r="V189">
        <f>'保健所別（令和8年）'!$J$245</f>
        <v>178</v>
      </c>
      <c r="W189">
        <f t="shared" si="50"/>
        <v>0</v>
      </c>
    </row>
    <row r="190" spans="2:24" ht="14.4" x14ac:dyDescent="0.2">
      <c r="B190" s="556" t="s">
        <v>89</v>
      </c>
      <c r="C190" s="789">
        <f t="shared" si="49"/>
        <v>165</v>
      </c>
      <c r="D190" s="789">
        <f>[3]淋菌!D28</f>
        <v>0</v>
      </c>
      <c r="E190" s="789">
        <f>[3]淋菌!E28</f>
        <v>0</v>
      </c>
      <c r="F190" s="789">
        <f>[3]淋菌!F28</f>
        <v>0</v>
      </c>
      <c r="G190" s="789">
        <f>[3]淋菌!G28</f>
        <v>0</v>
      </c>
      <c r="H190" s="789">
        <f>[3]淋菌!H28</f>
        <v>32</v>
      </c>
      <c r="I190" s="789">
        <f>[3]淋菌!I28</f>
        <v>46</v>
      </c>
      <c r="J190" s="789">
        <f>[3]淋菌!J28</f>
        <v>26</v>
      </c>
      <c r="K190" s="789">
        <f>[3]淋菌!K28</f>
        <v>20</v>
      </c>
      <c r="L190" s="789">
        <f>[3]淋菌!L28</f>
        <v>11</v>
      </c>
      <c r="M190" s="789">
        <f>[3]淋菌!M28</f>
        <v>12</v>
      </c>
      <c r="N190" s="789">
        <f>[3]淋菌!N28</f>
        <v>7</v>
      </c>
      <c r="O190" s="789">
        <f>[3]淋菌!O28</f>
        <v>5</v>
      </c>
      <c r="P190" s="789">
        <f>[3]淋菌!P28</f>
        <v>3</v>
      </c>
      <c r="Q190" s="789">
        <f>[3]淋菌!Q28</f>
        <v>3</v>
      </c>
      <c r="R190" s="789">
        <f>[3]淋菌!R28</f>
        <v>0</v>
      </c>
      <c r="S190" s="789">
        <f>[3]淋菌!S28</f>
        <v>0</v>
      </c>
      <c r="V190">
        <f>'保健所別（令和8年）'!$K$245</f>
        <v>165</v>
      </c>
      <c r="W190">
        <f t="shared" si="50"/>
        <v>0</v>
      </c>
    </row>
    <row r="191" spans="2:24" ht="14.4" x14ac:dyDescent="0.2">
      <c r="B191" s="554" t="s">
        <v>90</v>
      </c>
      <c r="C191" s="789">
        <f t="shared" si="49"/>
        <v>0</v>
      </c>
      <c r="D191" s="789">
        <f>[3]淋菌!D29</f>
        <v>0</v>
      </c>
      <c r="E191" s="789">
        <f>[3]淋菌!E29</f>
        <v>0</v>
      </c>
      <c r="F191" s="789">
        <f>[3]淋菌!F29</f>
        <v>0</v>
      </c>
      <c r="G191" s="789">
        <f>[3]淋菌!G29</f>
        <v>0</v>
      </c>
      <c r="H191" s="789">
        <f>[3]淋菌!H29</f>
        <v>0</v>
      </c>
      <c r="I191" s="789">
        <f>[3]淋菌!I29</f>
        <v>0</v>
      </c>
      <c r="J191" s="789">
        <f>[3]淋菌!J29</f>
        <v>0</v>
      </c>
      <c r="K191" s="789">
        <f>[3]淋菌!K29</f>
        <v>0</v>
      </c>
      <c r="L191" s="789">
        <f>[3]淋菌!L29</f>
        <v>0</v>
      </c>
      <c r="M191" s="789">
        <f>[3]淋菌!M29</f>
        <v>0</v>
      </c>
      <c r="N191" s="789">
        <f>[3]淋菌!N29</f>
        <v>0</v>
      </c>
      <c r="O191" s="789">
        <f>[3]淋菌!O29</f>
        <v>0</v>
      </c>
      <c r="P191" s="789">
        <f>[3]淋菌!P29</f>
        <v>0</v>
      </c>
      <c r="Q191" s="789">
        <f>[3]淋菌!Q29</f>
        <v>0</v>
      </c>
      <c r="R191" s="789">
        <f>[3]淋菌!R29</f>
        <v>0</v>
      </c>
      <c r="S191" s="789">
        <f>[3]淋菌!S29</f>
        <v>0</v>
      </c>
      <c r="V191">
        <f>'保健所別（令和8年）'!$L$245</f>
        <v>0</v>
      </c>
      <c r="W191">
        <f t="shared" si="50"/>
        <v>0</v>
      </c>
    </row>
    <row r="192" spans="2:24" ht="14.4" x14ac:dyDescent="0.2">
      <c r="B192" s="556" t="s">
        <v>91</v>
      </c>
      <c r="C192" s="789">
        <f t="shared" si="49"/>
        <v>0</v>
      </c>
      <c r="D192" s="789">
        <f>[3]淋菌!D30</f>
        <v>0</v>
      </c>
      <c r="E192" s="789">
        <f>[3]淋菌!E30</f>
        <v>0</v>
      </c>
      <c r="F192" s="789">
        <f>[3]淋菌!F30</f>
        <v>0</v>
      </c>
      <c r="G192" s="789">
        <f>[3]淋菌!G30</f>
        <v>0</v>
      </c>
      <c r="H192" s="789">
        <f>[3]淋菌!H30</f>
        <v>0</v>
      </c>
      <c r="I192" s="789">
        <f>[3]淋菌!I30</f>
        <v>0</v>
      </c>
      <c r="J192" s="789">
        <f>[3]淋菌!J30</f>
        <v>0</v>
      </c>
      <c r="K192" s="789">
        <f>[3]淋菌!K30</f>
        <v>0</v>
      </c>
      <c r="L192" s="789">
        <f>[3]淋菌!L30</f>
        <v>0</v>
      </c>
      <c r="M192" s="789">
        <f>[3]淋菌!M30</f>
        <v>0</v>
      </c>
      <c r="N192" s="789">
        <f>[3]淋菌!N30</f>
        <v>0</v>
      </c>
      <c r="O192" s="789">
        <f>[3]淋菌!O30</f>
        <v>0</v>
      </c>
      <c r="P192" s="789">
        <f>[3]淋菌!P30</f>
        <v>0</v>
      </c>
      <c r="Q192" s="789">
        <f>[3]淋菌!Q30</f>
        <v>0</v>
      </c>
      <c r="R192" s="789">
        <f>[3]淋菌!R30</f>
        <v>0</v>
      </c>
      <c r="S192" s="789">
        <f>[3]淋菌!S30</f>
        <v>0</v>
      </c>
      <c r="V192">
        <f>'保健所別（令和8年）'!$M$245</f>
        <v>0</v>
      </c>
      <c r="W192">
        <f t="shared" si="50"/>
        <v>0</v>
      </c>
    </row>
    <row r="193" spans="2:24" ht="14.4" x14ac:dyDescent="0.2">
      <c r="B193" s="554" t="s">
        <v>92</v>
      </c>
      <c r="C193" s="789">
        <f t="shared" si="49"/>
        <v>0</v>
      </c>
      <c r="D193" s="789">
        <f>[3]淋菌!D31</f>
        <v>0</v>
      </c>
      <c r="E193" s="789">
        <f>[3]淋菌!E31</f>
        <v>0</v>
      </c>
      <c r="F193" s="789">
        <f>[3]淋菌!F31</f>
        <v>0</v>
      </c>
      <c r="G193" s="789">
        <f>[3]淋菌!G31</f>
        <v>0</v>
      </c>
      <c r="H193" s="789">
        <f>[3]淋菌!H31</f>
        <v>0</v>
      </c>
      <c r="I193" s="789">
        <f>[3]淋菌!I31</f>
        <v>0</v>
      </c>
      <c r="J193" s="789">
        <f>[3]淋菌!J31</f>
        <v>0</v>
      </c>
      <c r="K193" s="789">
        <f>[3]淋菌!K31</f>
        <v>0</v>
      </c>
      <c r="L193" s="789">
        <f>[3]淋菌!L31</f>
        <v>0</v>
      </c>
      <c r="M193" s="789">
        <f>[3]淋菌!M31</f>
        <v>0</v>
      </c>
      <c r="N193" s="789">
        <f>[3]淋菌!N31</f>
        <v>0</v>
      </c>
      <c r="O193" s="789">
        <f>[3]淋菌!O31</f>
        <v>0</v>
      </c>
      <c r="P193" s="789">
        <f>[3]淋菌!P31</f>
        <v>0</v>
      </c>
      <c r="Q193" s="789">
        <f>[3]淋菌!Q31</f>
        <v>0</v>
      </c>
      <c r="R193" s="789">
        <f>[3]淋菌!R31</f>
        <v>0</v>
      </c>
      <c r="S193" s="789">
        <f>[3]淋菌!S31</f>
        <v>0</v>
      </c>
      <c r="V193">
        <f>'保健所別（令和8年）'!$N$245</f>
        <v>0</v>
      </c>
      <c r="W193">
        <f t="shared" si="50"/>
        <v>0</v>
      </c>
    </row>
    <row r="194" spans="2:24" ht="15" thickBot="1" x14ac:dyDescent="0.25">
      <c r="B194" s="727" t="s">
        <v>93</v>
      </c>
      <c r="C194" s="789">
        <f t="shared" si="49"/>
        <v>0</v>
      </c>
      <c r="D194" s="789">
        <f>[3]淋菌!D32</f>
        <v>0</v>
      </c>
      <c r="E194" s="789">
        <f>[3]淋菌!E32</f>
        <v>0</v>
      </c>
      <c r="F194" s="789">
        <f>[3]淋菌!F32</f>
        <v>0</v>
      </c>
      <c r="G194" s="789">
        <f>[3]淋菌!G32</f>
        <v>0</v>
      </c>
      <c r="H194" s="789">
        <f>[3]淋菌!H32</f>
        <v>0</v>
      </c>
      <c r="I194" s="789">
        <f>[3]淋菌!I32</f>
        <v>0</v>
      </c>
      <c r="J194" s="789">
        <f>[3]淋菌!J32</f>
        <v>0</v>
      </c>
      <c r="K194" s="789">
        <f>[3]淋菌!K32</f>
        <v>0</v>
      </c>
      <c r="L194" s="789">
        <f>[3]淋菌!L32</f>
        <v>0</v>
      </c>
      <c r="M194" s="789">
        <f>[3]淋菌!M32</f>
        <v>0</v>
      </c>
      <c r="N194" s="789">
        <f>[3]淋菌!N32</f>
        <v>0</v>
      </c>
      <c r="O194" s="789">
        <f>[3]淋菌!O32</f>
        <v>0</v>
      </c>
      <c r="P194" s="789">
        <f>[3]淋菌!P32</f>
        <v>0</v>
      </c>
      <c r="Q194" s="789">
        <f>[3]淋菌!Q32</f>
        <v>0</v>
      </c>
      <c r="R194" s="789">
        <f>[3]淋菌!R32</f>
        <v>0</v>
      </c>
      <c r="S194" s="789">
        <f>[3]淋菌!S32</f>
        <v>0</v>
      </c>
      <c r="V194">
        <f>'保健所別（令和8年）'!$O$245</f>
        <v>0</v>
      </c>
      <c r="W194">
        <f t="shared" si="50"/>
        <v>0</v>
      </c>
    </row>
    <row r="195" spans="2:24" ht="15" thickBot="1" x14ac:dyDescent="0.25">
      <c r="B195" s="164" t="s">
        <v>39</v>
      </c>
      <c r="C195" s="729">
        <f t="shared" ref="C195:S195" si="51">SUM(C183:C194)</f>
        <v>1274</v>
      </c>
      <c r="D195" s="767">
        <f t="shared" si="51"/>
        <v>0</v>
      </c>
      <c r="E195" s="767">
        <f t="shared" si="51"/>
        <v>0</v>
      </c>
      <c r="F195" s="767">
        <f t="shared" si="51"/>
        <v>0</v>
      </c>
      <c r="G195" s="767">
        <f t="shared" si="51"/>
        <v>8</v>
      </c>
      <c r="H195" s="767">
        <f t="shared" si="51"/>
        <v>248</v>
      </c>
      <c r="I195" s="767">
        <f t="shared" si="51"/>
        <v>387</v>
      </c>
      <c r="J195" s="767">
        <f t="shared" si="51"/>
        <v>222</v>
      </c>
      <c r="K195" s="767">
        <f t="shared" si="51"/>
        <v>123</v>
      </c>
      <c r="L195" s="767">
        <f t="shared" si="51"/>
        <v>81</v>
      </c>
      <c r="M195" s="767">
        <f t="shared" si="51"/>
        <v>66</v>
      </c>
      <c r="N195" s="767">
        <f t="shared" si="51"/>
        <v>45</v>
      </c>
      <c r="O195" s="767">
        <f t="shared" si="51"/>
        <v>51</v>
      </c>
      <c r="P195" s="767">
        <f t="shared" si="51"/>
        <v>29</v>
      </c>
      <c r="Q195" s="767">
        <f t="shared" si="51"/>
        <v>7</v>
      </c>
      <c r="R195" s="767">
        <f t="shared" si="51"/>
        <v>5</v>
      </c>
      <c r="S195" s="782">
        <f t="shared" si="51"/>
        <v>2</v>
      </c>
    </row>
    <row r="196" spans="2:24" ht="13.8" thickBot="1" x14ac:dyDescent="0.25">
      <c r="B196" s="557" t="s">
        <v>129</v>
      </c>
      <c r="C196" s="730">
        <f>C195/C195</f>
        <v>1</v>
      </c>
      <c r="D196" s="558">
        <f>D195/$C$195</f>
        <v>0</v>
      </c>
      <c r="E196" s="558">
        <f t="shared" ref="E196:S196" si="52">E195/$C$195</f>
        <v>0</v>
      </c>
      <c r="F196" s="558">
        <f t="shared" si="52"/>
        <v>0</v>
      </c>
      <c r="G196" s="558">
        <f t="shared" si="52"/>
        <v>6.2794348508634227E-3</v>
      </c>
      <c r="H196" s="558">
        <f t="shared" si="52"/>
        <v>0.19466248037676609</v>
      </c>
      <c r="I196" s="558">
        <f t="shared" si="52"/>
        <v>0.30376766091051804</v>
      </c>
      <c r="J196" s="558">
        <f t="shared" si="52"/>
        <v>0.17425431711145997</v>
      </c>
      <c r="K196" s="558">
        <f t="shared" si="52"/>
        <v>9.6546310832025112E-2</v>
      </c>
      <c r="L196" s="558">
        <f t="shared" si="52"/>
        <v>6.3579277864992151E-2</v>
      </c>
      <c r="M196" s="558">
        <f t="shared" si="52"/>
        <v>5.1805337519623233E-2</v>
      </c>
      <c r="N196" s="558">
        <f t="shared" si="52"/>
        <v>3.5321821036106753E-2</v>
      </c>
      <c r="O196" s="558">
        <f t="shared" si="52"/>
        <v>4.0031397174254316E-2</v>
      </c>
      <c r="P196" s="558">
        <f t="shared" si="52"/>
        <v>2.2762951334379906E-2</v>
      </c>
      <c r="Q196" s="558">
        <f t="shared" si="52"/>
        <v>5.4945054945054949E-3</v>
      </c>
      <c r="R196" s="558">
        <f t="shared" si="52"/>
        <v>3.9246467817896386E-3</v>
      </c>
      <c r="S196" s="728">
        <f t="shared" si="52"/>
        <v>1.5698587127158557E-3</v>
      </c>
    </row>
    <row r="198" spans="2:24" ht="19.8" thickBot="1" x14ac:dyDescent="0.25">
      <c r="B198" s="99" t="str">
        <f>B181</f>
        <v>令和8年　</v>
      </c>
      <c r="C198" t="s">
        <v>229</v>
      </c>
    </row>
    <row r="199" spans="2:24" ht="84.6" thickBot="1" x14ac:dyDescent="0.25">
      <c r="B199" s="552" t="s">
        <v>210</v>
      </c>
      <c r="C199" s="734" t="s">
        <v>67</v>
      </c>
      <c r="D199" s="713" t="s">
        <v>261</v>
      </c>
      <c r="E199" s="714" t="s">
        <v>80</v>
      </c>
      <c r="F199" s="714" t="s">
        <v>81</v>
      </c>
      <c r="G199" s="714" t="s">
        <v>68</v>
      </c>
      <c r="H199" s="714" t="s">
        <v>69</v>
      </c>
      <c r="I199" s="714" t="s">
        <v>70</v>
      </c>
      <c r="J199" s="714" t="s">
        <v>71</v>
      </c>
      <c r="K199" s="714" t="s">
        <v>72</v>
      </c>
      <c r="L199" s="714" t="s">
        <v>73</v>
      </c>
      <c r="M199" s="714" t="s">
        <v>74</v>
      </c>
      <c r="N199" s="714" t="s">
        <v>75</v>
      </c>
      <c r="O199" s="715" t="s">
        <v>76</v>
      </c>
      <c r="P199" s="715" t="s">
        <v>77</v>
      </c>
      <c r="Q199" s="715" t="s">
        <v>78</v>
      </c>
      <c r="R199" s="715" t="s">
        <v>79</v>
      </c>
      <c r="S199" s="715" t="s">
        <v>262</v>
      </c>
    </row>
    <row r="200" spans="2:24" ht="14.4" x14ac:dyDescent="0.2">
      <c r="B200" s="553" t="s">
        <v>82</v>
      </c>
      <c r="C200" s="893">
        <f>[3]淋菌!C57</f>
        <v>0.15</v>
      </c>
      <c r="D200" s="893">
        <f>[3]淋菌!D57</f>
        <v>0</v>
      </c>
      <c r="E200" s="893">
        <f>[3]淋菌!E57</f>
        <v>0</v>
      </c>
      <c r="F200" s="893">
        <f>[3]淋菌!F57</f>
        <v>0</v>
      </c>
      <c r="G200" s="893">
        <f>[3]淋菌!G57</f>
        <v>0</v>
      </c>
      <c r="H200" s="893">
        <f>[3]淋菌!H57</f>
        <v>0.02</v>
      </c>
      <c r="I200" s="893">
        <f>[3]淋菌!I57</f>
        <v>0.06</v>
      </c>
      <c r="J200" s="893">
        <f>[3]淋菌!J57</f>
        <v>0.03</v>
      </c>
      <c r="K200" s="893">
        <f>[3]淋菌!K57</f>
        <v>0.01</v>
      </c>
      <c r="L200" s="893">
        <f>[3]淋菌!L57</f>
        <v>0.01</v>
      </c>
      <c r="M200" s="893">
        <f>[3]淋菌!M57</f>
        <v>0.01</v>
      </c>
      <c r="N200" s="893">
        <f>[3]淋菌!N57</f>
        <v>0</v>
      </c>
      <c r="O200" s="893">
        <f>[3]淋菌!O57</f>
        <v>0</v>
      </c>
      <c r="P200" s="893">
        <f>[3]淋菌!P57</f>
        <v>0</v>
      </c>
      <c r="Q200" s="893">
        <f>[3]淋菌!Q57</f>
        <v>0</v>
      </c>
      <c r="R200" s="893">
        <f>[3]淋菌!R57</f>
        <v>0</v>
      </c>
      <c r="S200" s="893">
        <f>[3]淋菌!S57</f>
        <v>0</v>
      </c>
      <c r="V200" s="709"/>
      <c r="W200">
        <f t="array" ref="W200:W211">TRANSPOSE('保健所別（令和8年）'!D251:O251)</f>
        <v>0.15</v>
      </c>
      <c r="X200" s="712">
        <f>C200-W200</f>
        <v>0</v>
      </c>
    </row>
    <row r="201" spans="2:24" ht="14.4" x14ac:dyDescent="0.2">
      <c r="B201" s="554" t="s">
        <v>83</v>
      </c>
      <c r="C201" s="893">
        <f>[3]淋菌!C58</f>
        <v>0.15</v>
      </c>
      <c r="D201" s="893">
        <f>[3]淋菌!D58</f>
        <v>0</v>
      </c>
      <c r="E201" s="893">
        <f>[3]淋菌!E58</f>
        <v>0</v>
      </c>
      <c r="F201" s="893">
        <f>[3]淋菌!F58</f>
        <v>0</v>
      </c>
      <c r="G201" s="893">
        <f>[3]淋菌!G58</f>
        <v>0</v>
      </c>
      <c r="H201" s="893">
        <f>[3]淋菌!H58</f>
        <v>0.02</v>
      </c>
      <c r="I201" s="893">
        <f>[3]淋菌!I58</f>
        <v>0.04</v>
      </c>
      <c r="J201" s="893">
        <f>[3]淋菌!J58</f>
        <v>0.02</v>
      </c>
      <c r="K201" s="893">
        <f>[3]淋菌!K58</f>
        <v>0.02</v>
      </c>
      <c r="L201" s="893">
        <f>[3]淋菌!L58</f>
        <v>0.01</v>
      </c>
      <c r="M201" s="893">
        <f>[3]淋菌!M58</f>
        <v>0.01</v>
      </c>
      <c r="N201" s="893">
        <f>[3]淋菌!N58</f>
        <v>0.01</v>
      </c>
      <c r="O201" s="893">
        <f>[3]淋菌!O58</f>
        <v>0.01</v>
      </c>
      <c r="P201" s="893">
        <f>[3]淋菌!P58</f>
        <v>0.01</v>
      </c>
      <c r="Q201" s="893">
        <f>[3]淋菌!Q58</f>
        <v>0</v>
      </c>
      <c r="R201" s="893">
        <f>[3]淋菌!R58</f>
        <v>0</v>
      </c>
      <c r="S201" s="893">
        <f>[3]淋菌!S58</f>
        <v>0</v>
      </c>
      <c r="V201" s="710"/>
      <c r="W201">
        <v>0.15</v>
      </c>
      <c r="X201" s="712">
        <f t="shared" ref="X201:X211" si="53">C201-W201</f>
        <v>0</v>
      </c>
    </row>
    <row r="202" spans="2:24" ht="14.4" x14ac:dyDescent="0.2">
      <c r="B202" s="555" t="s">
        <v>84</v>
      </c>
      <c r="C202" s="893">
        <f>[3]淋菌!C59</f>
        <v>0.15</v>
      </c>
      <c r="D202" s="893">
        <f>[3]淋菌!D59</f>
        <v>0</v>
      </c>
      <c r="E202" s="893">
        <f>[3]淋菌!E59</f>
        <v>0</v>
      </c>
      <c r="F202" s="893">
        <f>[3]淋菌!F59</f>
        <v>0</v>
      </c>
      <c r="G202" s="893">
        <f>[3]淋菌!G59</f>
        <v>0</v>
      </c>
      <c r="H202" s="893">
        <f>[3]淋菌!H59</f>
        <v>0.03</v>
      </c>
      <c r="I202" s="893">
        <f>[3]淋菌!I59</f>
        <v>0.03</v>
      </c>
      <c r="J202" s="893">
        <f>[3]淋菌!J59</f>
        <v>0.03</v>
      </c>
      <c r="K202" s="893">
        <f>[3]淋菌!K59</f>
        <v>0.02</v>
      </c>
      <c r="L202" s="893">
        <f>[3]淋菌!L59</f>
        <v>0.01</v>
      </c>
      <c r="M202" s="893">
        <f>[3]淋菌!M59</f>
        <v>0.01</v>
      </c>
      <c r="N202" s="893">
        <f>[3]淋菌!N59</f>
        <v>0.01</v>
      </c>
      <c r="O202" s="893">
        <f>[3]淋菌!O59</f>
        <v>0.01</v>
      </c>
      <c r="P202" s="893">
        <f>[3]淋菌!P59</f>
        <v>0</v>
      </c>
      <c r="Q202" s="893">
        <f>[3]淋菌!Q59</f>
        <v>0</v>
      </c>
      <c r="R202" s="893">
        <f>[3]淋菌!R59</f>
        <v>0</v>
      </c>
      <c r="S202" s="893">
        <f>[3]淋菌!S59</f>
        <v>0</v>
      </c>
      <c r="V202" s="710"/>
      <c r="W202">
        <v>0.15</v>
      </c>
      <c r="X202" s="712">
        <f t="shared" si="53"/>
        <v>0</v>
      </c>
    </row>
    <row r="203" spans="2:24" ht="14.4" x14ac:dyDescent="0.2">
      <c r="B203" s="556" t="s">
        <v>85</v>
      </c>
      <c r="C203" s="893">
        <f>[3]淋菌!C60</f>
        <v>0.18</v>
      </c>
      <c r="D203" s="893">
        <f>[3]淋菌!D60</f>
        <v>0</v>
      </c>
      <c r="E203" s="893">
        <f>[3]淋菌!E60</f>
        <v>0</v>
      </c>
      <c r="F203" s="893">
        <f>[3]淋菌!F60</f>
        <v>0</v>
      </c>
      <c r="G203" s="893">
        <f>[3]淋菌!G60</f>
        <v>0</v>
      </c>
      <c r="H203" s="893">
        <f>[3]淋菌!H60</f>
        <v>0.04</v>
      </c>
      <c r="I203" s="893">
        <f>[3]淋菌!I60</f>
        <v>0.05</v>
      </c>
      <c r="J203" s="893">
        <f>[3]淋菌!J60</f>
        <v>0.03</v>
      </c>
      <c r="K203" s="893">
        <f>[3]淋菌!K60</f>
        <v>0.02</v>
      </c>
      <c r="L203" s="893">
        <f>[3]淋菌!L60</f>
        <v>0.01</v>
      </c>
      <c r="M203" s="893">
        <f>[3]淋菌!M60</f>
        <v>0.01</v>
      </c>
      <c r="N203" s="893">
        <f>[3]淋菌!N60</f>
        <v>0.01</v>
      </c>
      <c r="O203" s="893">
        <f>[3]淋菌!O60</f>
        <v>0.01</v>
      </c>
      <c r="P203" s="893">
        <f>[3]淋菌!P60</f>
        <v>0.01</v>
      </c>
      <c r="Q203" s="893">
        <f>[3]淋菌!Q60</f>
        <v>0</v>
      </c>
      <c r="R203" s="893">
        <f>[3]淋菌!R60</f>
        <v>0</v>
      </c>
      <c r="S203" s="893">
        <f>[3]淋菌!S60</f>
        <v>0</v>
      </c>
      <c r="V203" s="710"/>
      <c r="W203">
        <v>0.18</v>
      </c>
      <c r="X203" s="712">
        <f t="shared" si="53"/>
        <v>0</v>
      </c>
    </row>
    <row r="204" spans="2:24" ht="14.4" x14ac:dyDescent="0.2">
      <c r="B204" s="554" t="s">
        <v>86</v>
      </c>
      <c r="C204" s="893">
        <f>[3]淋菌!C61</f>
        <v>0.16</v>
      </c>
      <c r="D204" s="893">
        <f>[3]淋菌!D61</f>
        <v>0</v>
      </c>
      <c r="E204" s="893">
        <f>[3]淋菌!E61</f>
        <v>0</v>
      </c>
      <c r="F204" s="893">
        <f>[3]淋菌!F61</f>
        <v>0</v>
      </c>
      <c r="G204" s="893">
        <f>[3]淋菌!G61</f>
        <v>0</v>
      </c>
      <c r="H204" s="893">
        <f>[3]淋菌!H61</f>
        <v>0.04</v>
      </c>
      <c r="I204" s="893">
        <f>[3]淋菌!I61</f>
        <v>0.05</v>
      </c>
      <c r="J204" s="893">
        <f>[3]淋菌!J61</f>
        <v>0.03</v>
      </c>
      <c r="K204" s="893">
        <f>[3]淋菌!K61</f>
        <v>0.01</v>
      </c>
      <c r="L204" s="893">
        <f>[3]淋菌!L61</f>
        <v>0.01</v>
      </c>
      <c r="M204" s="893">
        <f>[3]淋菌!M61</f>
        <v>0.01</v>
      </c>
      <c r="N204" s="893">
        <f>[3]淋菌!N61</f>
        <v>0.01</v>
      </c>
      <c r="O204" s="893">
        <f>[3]淋菌!O61</f>
        <v>0.01</v>
      </c>
      <c r="P204" s="893">
        <f>[3]淋菌!P61</f>
        <v>0</v>
      </c>
      <c r="Q204" s="893">
        <f>[3]淋菌!Q61</f>
        <v>0</v>
      </c>
      <c r="R204" s="893">
        <f>[3]淋菌!R61</f>
        <v>0</v>
      </c>
      <c r="S204" s="893">
        <f>[3]淋菌!S61</f>
        <v>0</v>
      </c>
      <c r="V204" s="710"/>
      <c r="W204">
        <v>0.16</v>
      </c>
      <c r="X204" s="712">
        <f t="shared" si="53"/>
        <v>0</v>
      </c>
    </row>
    <row r="205" spans="2:24" ht="14.4" x14ac:dyDescent="0.2">
      <c r="B205" s="556" t="s">
        <v>87</v>
      </c>
      <c r="C205" s="893">
        <f>[3]淋菌!C62</f>
        <v>0.16</v>
      </c>
      <c r="D205" s="893">
        <f>[3]淋菌!D62</f>
        <v>0</v>
      </c>
      <c r="E205" s="893">
        <f>[3]淋菌!E62</f>
        <v>0</v>
      </c>
      <c r="F205" s="893">
        <f>[3]淋菌!F62</f>
        <v>0</v>
      </c>
      <c r="G205" s="893">
        <f>[3]淋菌!G62</f>
        <v>0</v>
      </c>
      <c r="H205" s="893">
        <f>[3]淋菌!H62</f>
        <v>0.04</v>
      </c>
      <c r="I205" s="893">
        <f>[3]淋菌!I62</f>
        <v>0.06</v>
      </c>
      <c r="J205" s="893">
        <f>[3]淋菌!J62</f>
        <v>0.02</v>
      </c>
      <c r="K205" s="893">
        <f>[3]淋菌!K62</f>
        <v>0.01</v>
      </c>
      <c r="L205" s="893">
        <f>[3]淋菌!L62</f>
        <v>0.01</v>
      </c>
      <c r="M205" s="893">
        <f>[3]淋菌!M62</f>
        <v>0.01</v>
      </c>
      <c r="N205" s="893">
        <f>[3]淋菌!N62</f>
        <v>0</v>
      </c>
      <c r="O205" s="893">
        <f>[3]淋菌!O62</f>
        <v>0</v>
      </c>
      <c r="P205" s="893">
        <f>[3]淋菌!P62</f>
        <v>0</v>
      </c>
      <c r="Q205" s="893">
        <f>[3]淋菌!Q62</f>
        <v>0</v>
      </c>
      <c r="R205" s="893">
        <f>[3]淋菌!R62</f>
        <v>0</v>
      </c>
      <c r="S205" s="893">
        <f>[3]淋菌!S62</f>
        <v>0</v>
      </c>
      <c r="V205" s="710"/>
      <c r="W205">
        <v>0.16</v>
      </c>
      <c r="X205" s="712">
        <f t="shared" si="53"/>
        <v>0</v>
      </c>
    </row>
    <row r="206" spans="2:24" ht="14.4" x14ac:dyDescent="0.2">
      <c r="B206" s="554" t="s">
        <v>88</v>
      </c>
      <c r="C206" s="893">
        <f>[3]淋菌!C63</f>
        <v>0.18</v>
      </c>
      <c r="D206" s="893">
        <f>[3]淋菌!D63</f>
        <v>0</v>
      </c>
      <c r="E206" s="893">
        <f>[3]淋菌!E63</f>
        <v>0</v>
      </c>
      <c r="F206" s="893">
        <f>[3]淋菌!F63</f>
        <v>0</v>
      </c>
      <c r="G206" s="893">
        <f>[3]淋菌!G63</f>
        <v>0</v>
      </c>
      <c r="H206" s="893">
        <f>[3]淋菌!H63</f>
        <v>0.04</v>
      </c>
      <c r="I206" s="893">
        <f>[3]淋菌!I63</f>
        <v>0.05</v>
      </c>
      <c r="J206" s="893">
        <f>[3]淋菌!J63</f>
        <v>0.04</v>
      </c>
      <c r="K206" s="893">
        <f>[3]淋菌!K63</f>
        <v>0.02</v>
      </c>
      <c r="L206" s="893">
        <f>[3]淋菌!L63</f>
        <v>0.01</v>
      </c>
      <c r="M206" s="893">
        <f>[3]淋菌!M63</f>
        <v>0.01</v>
      </c>
      <c r="N206" s="893">
        <f>[3]淋菌!N63</f>
        <v>0.01</v>
      </c>
      <c r="O206" s="893">
        <f>[3]淋菌!O63</f>
        <v>0.01</v>
      </c>
      <c r="P206" s="893">
        <f>[3]淋菌!P63</f>
        <v>0</v>
      </c>
      <c r="Q206" s="893">
        <f>[3]淋菌!Q63</f>
        <v>0</v>
      </c>
      <c r="R206" s="893">
        <f>[3]淋菌!R63</f>
        <v>0</v>
      </c>
      <c r="S206" s="893">
        <f>[3]淋菌!S63</f>
        <v>0</v>
      </c>
      <c r="V206" s="710"/>
      <c r="W206">
        <v>0.18</v>
      </c>
      <c r="X206" s="712">
        <f t="shared" si="53"/>
        <v>0</v>
      </c>
    </row>
    <row r="207" spans="2:24" ht="14.4" x14ac:dyDescent="0.2">
      <c r="B207" s="556" t="s">
        <v>89</v>
      </c>
      <c r="C207" s="893">
        <f>[3]淋菌!C64</f>
        <v>0.17</v>
      </c>
      <c r="D207" s="893">
        <f>[3]淋菌!D64</f>
        <v>0</v>
      </c>
      <c r="E207" s="893">
        <f>[3]淋菌!E64</f>
        <v>0</v>
      </c>
      <c r="F207" s="893">
        <f>[3]淋菌!F64</f>
        <v>0</v>
      </c>
      <c r="G207" s="893">
        <f>[3]淋菌!G64</f>
        <v>0</v>
      </c>
      <c r="H207" s="893">
        <f>[3]淋菌!H64</f>
        <v>0.03</v>
      </c>
      <c r="I207" s="893">
        <f>[3]淋菌!I64</f>
        <v>0.05</v>
      </c>
      <c r="J207" s="893">
        <f>[3]淋菌!J64</f>
        <v>0.03</v>
      </c>
      <c r="K207" s="893">
        <f>[3]淋菌!K64</f>
        <v>0.02</v>
      </c>
      <c r="L207" s="893">
        <f>[3]淋菌!L64</f>
        <v>0.01</v>
      </c>
      <c r="M207" s="893">
        <f>[3]淋菌!M64</f>
        <v>0.01</v>
      </c>
      <c r="N207" s="893">
        <f>[3]淋菌!N64</f>
        <v>0.01</v>
      </c>
      <c r="O207" s="893">
        <f>[3]淋菌!O64</f>
        <v>0.01</v>
      </c>
      <c r="P207" s="893">
        <f>[3]淋菌!P64</f>
        <v>0</v>
      </c>
      <c r="Q207" s="893">
        <f>[3]淋菌!Q64</f>
        <v>0</v>
      </c>
      <c r="R207" s="893">
        <f>[3]淋菌!R64</f>
        <v>0</v>
      </c>
      <c r="S207" s="893">
        <f>[3]淋菌!S64</f>
        <v>0</v>
      </c>
      <c r="V207" s="710"/>
      <c r="W207">
        <v>0.17</v>
      </c>
      <c r="X207" s="712">
        <f t="shared" si="53"/>
        <v>0</v>
      </c>
    </row>
    <row r="208" spans="2:24" ht="14.4" x14ac:dyDescent="0.2">
      <c r="B208" s="554" t="s">
        <v>90</v>
      </c>
      <c r="C208" s="893">
        <f>[3]淋菌!C65</f>
        <v>0</v>
      </c>
      <c r="D208" s="893">
        <f>[3]淋菌!D65</f>
        <v>0</v>
      </c>
      <c r="E208" s="893">
        <f>[3]淋菌!E65</f>
        <v>0</v>
      </c>
      <c r="F208" s="893">
        <f>[3]淋菌!F65</f>
        <v>0</v>
      </c>
      <c r="G208" s="893">
        <f>[3]淋菌!G65</f>
        <v>0</v>
      </c>
      <c r="H208" s="893">
        <f>[3]淋菌!H65</f>
        <v>0</v>
      </c>
      <c r="I208" s="893">
        <f>[3]淋菌!I65</f>
        <v>0</v>
      </c>
      <c r="J208" s="893">
        <f>[3]淋菌!J65</f>
        <v>0</v>
      </c>
      <c r="K208" s="893">
        <f>[3]淋菌!K65</f>
        <v>0</v>
      </c>
      <c r="L208" s="893">
        <f>[3]淋菌!L65</f>
        <v>0</v>
      </c>
      <c r="M208" s="893">
        <f>[3]淋菌!M65</f>
        <v>0</v>
      </c>
      <c r="N208" s="893">
        <f>[3]淋菌!N65</f>
        <v>0</v>
      </c>
      <c r="O208" s="893">
        <f>[3]淋菌!O65</f>
        <v>0</v>
      </c>
      <c r="P208" s="893">
        <f>[3]淋菌!P65</f>
        <v>0</v>
      </c>
      <c r="Q208" s="893">
        <f>[3]淋菌!Q65</f>
        <v>0</v>
      </c>
      <c r="R208" s="893">
        <f>[3]淋菌!R65</f>
        <v>0</v>
      </c>
      <c r="S208" s="893">
        <f>[3]淋菌!S65</f>
        <v>0</v>
      </c>
      <c r="V208" s="710"/>
      <c r="W208">
        <v>0</v>
      </c>
      <c r="X208" s="712">
        <f t="shared" si="53"/>
        <v>0</v>
      </c>
    </row>
    <row r="209" spans="2:24" ht="14.4" x14ac:dyDescent="0.2">
      <c r="B209" s="556" t="s">
        <v>91</v>
      </c>
      <c r="C209" s="893">
        <f>[3]淋菌!C66</f>
        <v>0</v>
      </c>
      <c r="D209" s="893">
        <f>[3]淋菌!D66</f>
        <v>0</v>
      </c>
      <c r="E209" s="893">
        <f>[3]淋菌!E66</f>
        <v>0</v>
      </c>
      <c r="F209" s="893">
        <f>[3]淋菌!F66</f>
        <v>0</v>
      </c>
      <c r="G209" s="893">
        <f>[3]淋菌!G66</f>
        <v>0</v>
      </c>
      <c r="H209" s="893">
        <f>[3]淋菌!H66</f>
        <v>0</v>
      </c>
      <c r="I209" s="893">
        <f>[3]淋菌!I66</f>
        <v>0</v>
      </c>
      <c r="J209" s="893">
        <f>[3]淋菌!J66</f>
        <v>0</v>
      </c>
      <c r="K209" s="893">
        <f>[3]淋菌!K66</f>
        <v>0</v>
      </c>
      <c r="L209" s="893">
        <f>[3]淋菌!L66</f>
        <v>0</v>
      </c>
      <c r="M209" s="893">
        <f>[3]淋菌!M66</f>
        <v>0</v>
      </c>
      <c r="N209" s="893">
        <f>[3]淋菌!N66</f>
        <v>0</v>
      </c>
      <c r="O209" s="893">
        <f>[3]淋菌!O66</f>
        <v>0</v>
      </c>
      <c r="P209" s="893">
        <f>[3]淋菌!P66</f>
        <v>0</v>
      </c>
      <c r="Q209" s="893">
        <f>[3]淋菌!Q66</f>
        <v>0</v>
      </c>
      <c r="R209" s="893">
        <f>[3]淋菌!R66</f>
        <v>0</v>
      </c>
      <c r="S209" s="893">
        <f>[3]淋菌!S66</f>
        <v>0</v>
      </c>
      <c r="V209" s="710"/>
      <c r="W209">
        <v>0</v>
      </c>
      <c r="X209" s="712">
        <f t="shared" si="53"/>
        <v>0</v>
      </c>
    </row>
    <row r="210" spans="2:24" ht="14.4" x14ac:dyDescent="0.2">
      <c r="B210" s="554" t="s">
        <v>92</v>
      </c>
      <c r="C210" s="893">
        <f>[3]淋菌!C67</f>
        <v>0</v>
      </c>
      <c r="D210" s="893">
        <f>[3]淋菌!D67</f>
        <v>0</v>
      </c>
      <c r="E210" s="893">
        <f>[3]淋菌!E67</f>
        <v>0</v>
      </c>
      <c r="F210" s="893">
        <f>[3]淋菌!F67</f>
        <v>0</v>
      </c>
      <c r="G210" s="893">
        <f>[3]淋菌!G67</f>
        <v>0</v>
      </c>
      <c r="H210" s="893">
        <f>[3]淋菌!H67</f>
        <v>0</v>
      </c>
      <c r="I210" s="893">
        <f>[3]淋菌!I67</f>
        <v>0</v>
      </c>
      <c r="J210" s="893">
        <f>[3]淋菌!J67</f>
        <v>0</v>
      </c>
      <c r="K210" s="893">
        <f>[3]淋菌!K67</f>
        <v>0</v>
      </c>
      <c r="L210" s="893">
        <f>[3]淋菌!L67</f>
        <v>0</v>
      </c>
      <c r="M210" s="893">
        <f>[3]淋菌!M67</f>
        <v>0</v>
      </c>
      <c r="N210" s="893">
        <f>[3]淋菌!N67</f>
        <v>0</v>
      </c>
      <c r="O210" s="893">
        <f>[3]淋菌!O67</f>
        <v>0</v>
      </c>
      <c r="P210" s="893">
        <f>[3]淋菌!P67</f>
        <v>0</v>
      </c>
      <c r="Q210" s="893">
        <f>[3]淋菌!Q67</f>
        <v>0</v>
      </c>
      <c r="R210" s="893">
        <f>[3]淋菌!R67</f>
        <v>0</v>
      </c>
      <c r="S210" s="893">
        <f>[3]淋菌!S67</f>
        <v>0</v>
      </c>
      <c r="V210" s="710"/>
      <c r="W210">
        <v>0</v>
      </c>
      <c r="X210" s="712">
        <f t="shared" si="53"/>
        <v>0</v>
      </c>
    </row>
    <row r="211" spans="2:24" ht="15" thickBot="1" x14ac:dyDescent="0.25">
      <c r="B211" s="556" t="s">
        <v>93</v>
      </c>
      <c r="C211" s="893">
        <f>[3]淋菌!C68</f>
        <v>0</v>
      </c>
      <c r="D211" s="893">
        <f>[3]淋菌!D68</f>
        <v>0</v>
      </c>
      <c r="E211" s="893">
        <f>[3]淋菌!E68</f>
        <v>0</v>
      </c>
      <c r="F211" s="893">
        <f>[3]淋菌!F68</f>
        <v>0</v>
      </c>
      <c r="G211" s="893">
        <f>[3]淋菌!G68</f>
        <v>0</v>
      </c>
      <c r="H211" s="893">
        <f>[3]淋菌!H68</f>
        <v>0</v>
      </c>
      <c r="I211" s="893">
        <f>[3]淋菌!I68</f>
        <v>0</v>
      </c>
      <c r="J211" s="893">
        <f>[3]淋菌!J68</f>
        <v>0</v>
      </c>
      <c r="K211" s="893">
        <f>[3]淋菌!K68</f>
        <v>0</v>
      </c>
      <c r="L211" s="893">
        <f>[3]淋菌!L68</f>
        <v>0</v>
      </c>
      <c r="M211" s="893">
        <f>[3]淋菌!M68</f>
        <v>0</v>
      </c>
      <c r="N211" s="893">
        <f>[3]淋菌!N68</f>
        <v>0</v>
      </c>
      <c r="O211" s="893">
        <f>[3]淋菌!O68</f>
        <v>0</v>
      </c>
      <c r="P211" s="893">
        <f>[3]淋菌!P68</f>
        <v>0</v>
      </c>
      <c r="Q211" s="893">
        <f>[3]淋菌!Q68</f>
        <v>0</v>
      </c>
      <c r="R211" s="893">
        <f>[3]淋菌!R68</f>
        <v>0</v>
      </c>
      <c r="S211" s="893">
        <f>[3]淋菌!S68</f>
        <v>0</v>
      </c>
      <c r="V211" s="711"/>
      <c r="W211">
        <v>0</v>
      </c>
      <c r="X211" s="712">
        <f t="shared" si="53"/>
        <v>0</v>
      </c>
    </row>
    <row r="212" spans="2:24" ht="15" thickBot="1" x14ac:dyDescent="0.25">
      <c r="B212" s="164" t="s">
        <v>39</v>
      </c>
      <c r="C212" s="775">
        <f>SUM(C200:C211)</f>
        <v>1.2999999999999998</v>
      </c>
      <c r="D212" s="893">
        <f>[3]淋菌!D69</f>
        <v>0</v>
      </c>
      <c r="E212" s="893">
        <f>[3]淋菌!E69</f>
        <v>0</v>
      </c>
      <c r="F212" s="893">
        <f>[3]淋菌!F69</f>
        <v>0</v>
      </c>
      <c r="G212" s="893">
        <f>[3]淋菌!G69</f>
        <v>0</v>
      </c>
      <c r="H212" s="893">
        <f>[3]淋菌!H69</f>
        <v>0.26</v>
      </c>
      <c r="I212" s="893">
        <f>[3]淋菌!I69</f>
        <v>0.38999999999999996</v>
      </c>
      <c r="J212" s="893">
        <f>[3]淋菌!J69</f>
        <v>0.23</v>
      </c>
      <c r="K212" s="893">
        <f>[3]淋菌!K69</f>
        <v>0.13</v>
      </c>
      <c r="L212" s="893">
        <f>[3]淋菌!L69</f>
        <v>0.08</v>
      </c>
      <c r="M212" s="893">
        <f>[3]淋菌!M69</f>
        <v>0.08</v>
      </c>
      <c r="N212" s="893">
        <f>[3]淋菌!N69</f>
        <v>6.0000000000000005E-2</v>
      </c>
      <c r="O212" s="893">
        <f>[3]淋菌!O69</f>
        <v>6.0000000000000005E-2</v>
      </c>
      <c r="P212" s="893">
        <f>[3]淋菌!P69</f>
        <v>0.02</v>
      </c>
      <c r="Q212" s="893">
        <f>[3]淋菌!Q69</f>
        <v>0</v>
      </c>
      <c r="R212" s="893">
        <f>[3]淋菌!R69</f>
        <v>0</v>
      </c>
      <c r="S212" s="893">
        <f>[3]淋菌!S69</f>
        <v>0</v>
      </c>
    </row>
    <row r="213" spans="2:24" ht="13.8" thickBot="1" x14ac:dyDescent="0.25">
      <c r="B213" s="557" t="s">
        <v>129</v>
      </c>
      <c r="C213" s="560">
        <f>C212/C212</f>
        <v>1</v>
      </c>
      <c r="D213" s="558">
        <f>D212/C212</f>
        <v>0</v>
      </c>
      <c r="E213" s="558">
        <f>E212/C212</f>
        <v>0</v>
      </c>
      <c r="F213" s="558">
        <f>F212/C212</f>
        <v>0</v>
      </c>
      <c r="G213" s="558">
        <f>G212/C212</f>
        <v>0</v>
      </c>
      <c r="H213" s="558">
        <f>H212/C212</f>
        <v>0.20000000000000004</v>
      </c>
      <c r="I213" s="558">
        <f>I212/C212</f>
        <v>0.3</v>
      </c>
      <c r="J213" s="558">
        <f>J212/C212</f>
        <v>0.17692307692307696</v>
      </c>
      <c r="K213" s="558">
        <f>K212/C212</f>
        <v>0.10000000000000002</v>
      </c>
      <c r="L213" s="558">
        <f>L212/C212</f>
        <v>6.1538461538461549E-2</v>
      </c>
      <c r="M213" s="558">
        <f>M212/C212</f>
        <v>6.1538461538461549E-2</v>
      </c>
      <c r="N213" s="558">
        <f>N212/C212</f>
        <v>4.6153846153846163E-2</v>
      </c>
      <c r="O213" s="558">
        <f>O212/C212</f>
        <v>4.6153846153846163E-2</v>
      </c>
      <c r="P213" s="558">
        <f>P212/C212</f>
        <v>1.5384615384615387E-2</v>
      </c>
      <c r="Q213" s="558">
        <f>Q212/C212</f>
        <v>0</v>
      </c>
      <c r="R213" s="558">
        <f>R212/C212</f>
        <v>0</v>
      </c>
      <c r="S213" s="559">
        <f>S212/C212</f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B1:AL151"/>
  <sheetViews>
    <sheetView topLeftCell="A3" zoomScale="80" zoomScaleNormal="80" workbookViewId="0">
      <selection activeCell="AO16" sqref="AO16"/>
    </sheetView>
  </sheetViews>
  <sheetFormatPr defaultRowHeight="13.2" x14ac:dyDescent="0.2"/>
  <cols>
    <col min="1" max="1" width="2.44140625" customWidth="1"/>
    <col min="2" max="2" width="9.6640625" customWidth="1"/>
    <col min="3" max="3" width="8" bestFit="1" customWidth="1"/>
    <col min="4" max="18" width="5.6640625" customWidth="1"/>
    <col min="19" max="19" width="6.77734375" customWidth="1"/>
    <col min="20" max="20" width="5.6640625" customWidth="1"/>
    <col min="21" max="21" width="2.44140625" customWidth="1"/>
    <col min="22" max="22" width="5" customWidth="1"/>
    <col min="23" max="23" width="6" customWidth="1"/>
    <col min="24" max="25" width="5" customWidth="1"/>
    <col min="26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8" thickBot="1" x14ac:dyDescent="0.3">
      <c r="B3" s="93" t="str">
        <f>淋菌!B3</f>
        <v>令和8年　</v>
      </c>
      <c r="C3" s="510" t="s">
        <v>235</v>
      </c>
    </row>
    <row r="4" spans="2:38" ht="39" customHeight="1" thickBot="1" x14ac:dyDescent="0.25">
      <c r="B4" s="511" t="s">
        <v>203</v>
      </c>
      <c r="C4" s="734" t="s">
        <v>65</v>
      </c>
      <c r="D4" s="713" t="s">
        <v>261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4" x14ac:dyDescent="0.2">
      <c r="B5" s="516" t="s">
        <v>82</v>
      </c>
      <c r="C5" s="766">
        <f>SUM(D5:S5)</f>
        <v>29</v>
      </c>
      <c r="D5" s="766">
        <f>[4]ﾒﾁｼﾘﾝ!D38</f>
        <v>0</v>
      </c>
      <c r="E5" s="766">
        <f>[4]ﾒﾁｼﾘﾝ!E38</f>
        <v>2</v>
      </c>
      <c r="F5" s="766">
        <f>[4]ﾒﾁｼﾘﾝ!F38</f>
        <v>2</v>
      </c>
      <c r="G5" s="766">
        <f>[4]ﾒﾁｼﾘﾝ!G38</f>
        <v>0</v>
      </c>
      <c r="H5" s="766">
        <f>[4]ﾒﾁｼﾘﾝ!H38</f>
        <v>0</v>
      </c>
      <c r="I5" s="766">
        <f>[4]ﾒﾁｼﾘﾝ!I38</f>
        <v>0</v>
      </c>
      <c r="J5" s="766">
        <f>[4]ﾒﾁｼﾘﾝ!J38</f>
        <v>0</v>
      </c>
      <c r="K5" s="766">
        <f>[4]ﾒﾁｼﾘﾝ!K38</f>
        <v>1</v>
      </c>
      <c r="L5" s="766">
        <f>[4]ﾒﾁｼﾘﾝ!L38</f>
        <v>2</v>
      </c>
      <c r="M5" s="766">
        <f>[4]ﾒﾁｼﾘﾝ!M38</f>
        <v>3</v>
      </c>
      <c r="N5" s="766">
        <f>[4]ﾒﾁｼﾘﾝ!N38</f>
        <v>1</v>
      </c>
      <c r="O5" s="766">
        <f>[4]ﾒﾁｼﾘﾝ!O38</f>
        <v>1</v>
      </c>
      <c r="P5" s="766">
        <f>[4]ﾒﾁｼﾘﾝ!P38</f>
        <v>1</v>
      </c>
      <c r="Q5" s="766">
        <f>[4]ﾒﾁｼﾘﾝ!Q38</f>
        <v>2</v>
      </c>
      <c r="R5" s="766">
        <f>[4]ﾒﾁｼﾘﾝ!R38</f>
        <v>1</v>
      </c>
      <c r="S5" s="766">
        <f>[4]ﾒﾁｼﾘﾝ!S38</f>
        <v>13</v>
      </c>
      <c r="V5">
        <f t="array" ref="V5:V16">TRANSPOSE('保健所別（令和8年）'!D58:O58)</f>
        <v>28</v>
      </c>
      <c r="W5">
        <f>C5-V5</f>
        <v>1</v>
      </c>
      <c r="Z5" s="516" t="s">
        <v>82</v>
      </c>
      <c r="AA5" s="517">
        <f t="shared" ref="AA5:AA16" si="0">SUM(AB5:AL5)</f>
        <v>29</v>
      </c>
      <c r="AB5" s="518">
        <f>SUM(D5:F5)</f>
        <v>4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1</v>
      </c>
      <c r="AH5" s="518">
        <f t="shared" si="1"/>
        <v>2</v>
      </c>
      <c r="AI5" s="518">
        <f>SUM(M5:N5)</f>
        <v>4</v>
      </c>
      <c r="AJ5" s="518">
        <f>SUM(O5:P5)</f>
        <v>2</v>
      </c>
      <c r="AK5" s="518">
        <f>SUM(Q5:R5)</f>
        <v>3</v>
      </c>
      <c r="AL5" s="642">
        <f>S5</f>
        <v>13</v>
      </c>
    </row>
    <row r="6" spans="2:38" ht="14.4" x14ac:dyDescent="0.2">
      <c r="B6" s="520" t="s">
        <v>83</v>
      </c>
      <c r="C6" s="766">
        <f t="shared" ref="C6:C16" si="2">SUM(D6:S6)</f>
        <v>30</v>
      </c>
      <c r="D6" s="766">
        <f>[4]ﾒﾁｼﾘﾝ!D39</f>
        <v>0</v>
      </c>
      <c r="E6" s="766">
        <f>[4]ﾒﾁｼﾘﾝ!E39</f>
        <v>0</v>
      </c>
      <c r="F6" s="766">
        <f>[4]ﾒﾁｼﾘﾝ!F39</f>
        <v>1</v>
      </c>
      <c r="G6" s="766">
        <f>[4]ﾒﾁｼﾘﾝ!G39</f>
        <v>1</v>
      </c>
      <c r="H6" s="766">
        <f>[4]ﾒﾁｼﾘﾝ!H39</f>
        <v>1</v>
      </c>
      <c r="I6" s="766">
        <f>[4]ﾒﾁｼﾘﾝ!I39</f>
        <v>1</v>
      </c>
      <c r="J6" s="766">
        <f>[4]ﾒﾁｼﾘﾝ!J39</f>
        <v>1</v>
      </c>
      <c r="K6" s="766">
        <f>[4]ﾒﾁｼﾘﾝ!K39</f>
        <v>1</v>
      </c>
      <c r="L6" s="766">
        <f>[4]ﾒﾁｼﾘﾝ!L39</f>
        <v>0</v>
      </c>
      <c r="M6" s="766">
        <f>[4]ﾒﾁｼﾘﾝ!M39</f>
        <v>1</v>
      </c>
      <c r="N6" s="766">
        <f>[4]ﾒﾁｼﾘﾝ!N39</f>
        <v>0</v>
      </c>
      <c r="O6" s="766">
        <f>[4]ﾒﾁｼﾘﾝ!O39</f>
        <v>0</v>
      </c>
      <c r="P6" s="766">
        <f>[4]ﾒﾁｼﾘﾝ!P39</f>
        <v>0</v>
      </c>
      <c r="Q6" s="766">
        <f>[4]ﾒﾁｼﾘﾝ!Q39</f>
        <v>1</v>
      </c>
      <c r="R6" s="766">
        <f>[4]ﾒﾁｼﾘﾝ!R39</f>
        <v>5</v>
      </c>
      <c r="S6" s="766">
        <f>[4]ﾒﾁｼﾘﾝ!S39</f>
        <v>17</v>
      </c>
      <c r="V6">
        <v>30</v>
      </c>
      <c r="W6">
        <f t="shared" ref="W6:W16" si="3">C6-V6</f>
        <v>0</v>
      </c>
      <c r="Z6" s="520" t="s">
        <v>83</v>
      </c>
      <c r="AA6" s="521">
        <f t="shared" si="0"/>
        <v>30</v>
      </c>
      <c r="AB6" s="451">
        <f t="shared" ref="AB6:AB16" si="4">SUM(D6:F6)</f>
        <v>1</v>
      </c>
      <c r="AC6" s="451">
        <f t="shared" si="1"/>
        <v>1</v>
      </c>
      <c r="AD6" s="451">
        <f t="shared" si="1"/>
        <v>1</v>
      </c>
      <c r="AE6" s="451">
        <f t="shared" si="1"/>
        <v>1</v>
      </c>
      <c r="AF6" s="451">
        <f t="shared" si="1"/>
        <v>1</v>
      </c>
      <c r="AG6" s="522">
        <f t="shared" si="1"/>
        <v>1</v>
      </c>
      <c r="AH6" s="522">
        <f t="shared" si="1"/>
        <v>0</v>
      </c>
      <c r="AI6" s="451">
        <f t="shared" ref="AI6:AI16" si="5">SUM(M6:N6)</f>
        <v>1</v>
      </c>
      <c r="AJ6" s="451">
        <f t="shared" ref="AJ6:AJ16" si="6">SUM(O6:P6)</f>
        <v>0</v>
      </c>
      <c r="AK6" s="451">
        <f t="shared" ref="AK6:AK16" si="7">SUM(Q6:R6)</f>
        <v>6</v>
      </c>
      <c r="AL6" s="643">
        <f t="shared" ref="AL6:AL16" si="8">S6</f>
        <v>17</v>
      </c>
    </row>
    <row r="7" spans="2:38" ht="14.4" x14ac:dyDescent="0.2">
      <c r="B7" s="523" t="s">
        <v>84</v>
      </c>
      <c r="C7" s="766">
        <f t="shared" si="2"/>
        <v>20</v>
      </c>
      <c r="D7" s="766">
        <f>[4]ﾒﾁｼﾘﾝ!D40</f>
        <v>0</v>
      </c>
      <c r="E7" s="766">
        <f>[4]ﾒﾁｼﾘﾝ!E40</f>
        <v>1</v>
      </c>
      <c r="F7" s="766">
        <f>[4]ﾒﾁｼﾘﾝ!F40</f>
        <v>0</v>
      </c>
      <c r="G7" s="766">
        <f>[4]ﾒﾁｼﾘﾝ!G40</f>
        <v>1</v>
      </c>
      <c r="H7" s="766">
        <f>[4]ﾒﾁｼﾘﾝ!H40</f>
        <v>1</v>
      </c>
      <c r="I7" s="766">
        <f>[4]ﾒﾁｼﾘﾝ!I40</f>
        <v>0</v>
      </c>
      <c r="J7" s="766">
        <f>[4]ﾒﾁｼﾘﾝ!J40</f>
        <v>0</v>
      </c>
      <c r="K7" s="766">
        <f>[4]ﾒﾁｼﾘﾝ!K40</f>
        <v>0</v>
      </c>
      <c r="L7" s="766">
        <f>[4]ﾒﾁｼﾘﾝ!L40</f>
        <v>0</v>
      </c>
      <c r="M7" s="766">
        <f>[4]ﾒﾁｼﾘﾝ!M40</f>
        <v>2</v>
      </c>
      <c r="N7" s="766">
        <f>[4]ﾒﾁｼﾘﾝ!N40</f>
        <v>1</v>
      </c>
      <c r="O7" s="766">
        <f>[4]ﾒﾁｼﾘﾝ!O40</f>
        <v>2</v>
      </c>
      <c r="P7" s="766">
        <f>[4]ﾒﾁｼﾘﾝ!P40</f>
        <v>2</v>
      </c>
      <c r="Q7" s="766">
        <f>[4]ﾒﾁｼﾘﾝ!Q40</f>
        <v>1</v>
      </c>
      <c r="R7" s="766">
        <f>[4]ﾒﾁｼﾘﾝ!R40</f>
        <v>1</v>
      </c>
      <c r="S7" s="766">
        <f>[4]ﾒﾁｼﾘﾝ!S40</f>
        <v>8</v>
      </c>
      <c r="T7" s="103"/>
      <c r="V7">
        <v>20</v>
      </c>
      <c r="W7">
        <f t="shared" si="3"/>
        <v>0</v>
      </c>
      <c r="Z7" s="523" t="s">
        <v>84</v>
      </c>
      <c r="AA7" s="524">
        <f t="shared" si="0"/>
        <v>20</v>
      </c>
      <c r="AB7" s="525">
        <f t="shared" si="4"/>
        <v>1</v>
      </c>
      <c r="AC7" s="525">
        <f t="shared" si="1"/>
        <v>1</v>
      </c>
      <c r="AD7" s="525">
        <f t="shared" si="1"/>
        <v>1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3</v>
      </c>
      <c r="AJ7" s="525">
        <f t="shared" si="6"/>
        <v>4</v>
      </c>
      <c r="AK7" s="525">
        <f t="shared" si="7"/>
        <v>2</v>
      </c>
      <c r="AL7" s="644">
        <f t="shared" si="8"/>
        <v>8</v>
      </c>
    </row>
    <row r="8" spans="2:38" ht="14.4" x14ac:dyDescent="0.2">
      <c r="B8" s="527" t="s">
        <v>85</v>
      </c>
      <c r="C8" s="766">
        <f t="shared" si="2"/>
        <v>21</v>
      </c>
      <c r="D8" s="766">
        <f>[4]ﾒﾁｼﾘﾝ!D41</f>
        <v>0</v>
      </c>
      <c r="E8" s="766">
        <f>[4]ﾒﾁｼﾘﾝ!E41</f>
        <v>0</v>
      </c>
      <c r="F8" s="766">
        <f>[4]ﾒﾁｼﾘﾝ!F41</f>
        <v>1</v>
      </c>
      <c r="G8" s="766">
        <f>[4]ﾒﾁｼﾘﾝ!G41</f>
        <v>1</v>
      </c>
      <c r="H8" s="766">
        <f>[4]ﾒﾁｼﾘﾝ!H41</f>
        <v>0</v>
      </c>
      <c r="I8" s="766">
        <f>[4]ﾒﾁｼﾘﾝ!I41</f>
        <v>0</v>
      </c>
      <c r="J8" s="766">
        <f>[4]ﾒﾁｼﾘﾝ!J41</f>
        <v>0</v>
      </c>
      <c r="K8" s="766">
        <f>[4]ﾒﾁｼﾘﾝ!K41</f>
        <v>1</v>
      </c>
      <c r="L8" s="766">
        <f>[4]ﾒﾁｼﾘﾝ!L41</f>
        <v>0</v>
      </c>
      <c r="M8" s="766">
        <f>[4]ﾒﾁｼﾘﾝ!M41</f>
        <v>2</v>
      </c>
      <c r="N8" s="766">
        <f>[4]ﾒﾁｼﾘﾝ!N41</f>
        <v>0</v>
      </c>
      <c r="O8" s="766">
        <f>[4]ﾒﾁｼﾘﾝ!O41</f>
        <v>2</v>
      </c>
      <c r="P8" s="766">
        <f>[4]ﾒﾁｼﾘﾝ!P41</f>
        <v>0</v>
      </c>
      <c r="Q8" s="766">
        <f>[4]ﾒﾁｼﾘﾝ!Q41</f>
        <v>1</v>
      </c>
      <c r="R8" s="766">
        <f>[4]ﾒﾁｼﾘﾝ!R41</f>
        <v>2</v>
      </c>
      <c r="S8" s="766">
        <f>[4]ﾒﾁｼﾘﾝ!S41</f>
        <v>11</v>
      </c>
      <c r="V8">
        <v>21</v>
      </c>
      <c r="W8">
        <f t="shared" si="3"/>
        <v>0</v>
      </c>
      <c r="Z8" s="527" t="s">
        <v>85</v>
      </c>
      <c r="AA8" s="528">
        <f t="shared" si="0"/>
        <v>21</v>
      </c>
      <c r="AB8" s="103">
        <f t="shared" si="4"/>
        <v>1</v>
      </c>
      <c r="AC8" s="103">
        <f t="shared" si="1"/>
        <v>1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1</v>
      </c>
      <c r="AH8" s="103">
        <f t="shared" si="1"/>
        <v>0</v>
      </c>
      <c r="AI8" s="103">
        <f t="shared" si="5"/>
        <v>2</v>
      </c>
      <c r="AJ8" s="103">
        <f t="shared" si="6"/>
        <v>2</v>
      </c>
      <c r="AK8" s="103">
        <f t="shared" si="7"/>
        <v>3</v>
      </c>
      <c r="AL8" s="645">
        <f t="shared" si="8"/>
        <v>11</v>
      </c>
    </row>
    <row r="9" spans="2:38" ht="14.4" x14ac:dyDescent="0.2">
      <c r="B9" s="520" t="s">
        <v>86</v>
      </c>
      <c r="C9" s="766">
        <f t="shared" si="2"/>
        <v>17</v>
      </c>
      <c r="D9" s="766">
        <f>[4]ﾒﾁｼﾘﾝ!D42</f>
        <v>0</v>
      </c>
      <c r="E9" s="766">
        <f>[4]ﾒﾁｼﾘﾝ!E42</f>
        <v>0</v>
      </c>
      <c r="F9" s="766">
        <f>[4]ﾒﾁｼﾘﾝ!F42</f>
        <v>1</v>
      </c>
      <c r="G9" s="766">
        <f>[4]ﾒﾁｼﾘﾝ!G42</f>
        <v>0</v>
      </c>
      <c r="H9" s="766">
        <f>[4]ﾒﾁｼﾘﾝ!H42</f>
        <v>0</v>
      </c>
      <c r="I9" s="766">
        <f>[4]ﾒﾁｼﾘﾝ!I42</f>
        <v>0</v>
      </c>
      <c r="J9" s="766">
        <f>[4]ﾒﾁｼﾘﾝ!J42</f>
        <v>0</v>
      </c>
      <c r="K9" s="766">
        <f>[4]ﾒﾁｼﾘﾝ!K42</f>
        <v>1</v>
      </c>
      <c r="L9" s="766">
        <f>[4]ﾒﾁｼﾘﾝ!L42</f>
        <v>1</v>
      </c>
      <c r="M9" s="766">
        <f>[4]ﾒﾁｼﾘﾝ!M42</f>
        <v>1</v>
      </c>
      <c r="N9" s="766">
        <f>[4]ﾒﾁｼﾘﾝ!N42</f>
        <v>1</v>
      </c>
      <c r="O9" s="766">
        <f>[4]ﾒﾁｼﾘﾝ!O42</f>
        <v>0</v>
      </c>
      <c r="P9" s="766">
        <f>[4]ﾒﾁｼﾘﾝ!P42</f>
        <v>0</v>
      </c>
      <c r="Q9" s="766">
        <f>[4]ﾒﾁｼﾘﾝ!Q42</f>
        <v>0</v>
      </c>
      <c r="R9" s="766">
        <f>[4]ﾒﾁｼﾘﾝ!R42</f>
        <v>3</v>
      </c>
      <c r="S9" s="766">
        <f>[4]ﾒﾁｼﾘﾝ!S42</f>
        <v>9</v>
      </c>
      <c r="V9">
        <v>17</v>
      </c>
      <c r="W9">
        <f t="shared" si="3"/>
        <v>0</v>
      </c>
      <c r="Z9" s="520" t="s">
        <v>86</v>
      </c>
      <c r="AA9" s="529">
        <f t="shared" si="0"/>
        <v>17</v>
      </c>
      <c r="AB9" s="451">
        <f>SUM(D9:F9)</f>
        <v>1</v>
      </c>
      <c r="AC9" s="451">
        <f t="shared" si="1"/>
        <v>0</v>
      </c>
      <c r="AD9" s="451">
        <f t="shared" si="1"/>
        <v>0</v>
      </c>
      <c r="AE9" s="451">
        <f t="shared" si="1"/>
        <v>0</v>
      </c>
      <c r="AF9" s="451">
        <f t="shared" si="1"/>
        <v>0</v>
      </c>
      <c r="AG9" s="522">
        <f t="shared" si="1"/>
        <v>1</v>
      </c>
      <c r="AH9" s="522">
        <f t="shared" si="1"/>
        <v>1</v>
      </c>
      <c r="AI9" s="451">
        <f t="shared" si="5"/>
        <v>2</v>
      </c>
      <c r="AJ9" s="451">
        <f t="shared" si="6"/>
        <v>0</v>
      </c>
      <c r="AK9" s="451">
        <f t="shared" si="7"/>
        <v>3</v>
      </c>
      <c r="AL9" s="643">
        <f t="shared" si="8"/>
        <v>9</v>
      </c>
    </row>
    <row r="10" spans="2:38" ht="14.4" x14ac:dyDescent="0.2">
      <c r="B10" s="527" t="s">
        <v>87</v>
      </c>
      <c r="C10" s="766">
        <f t="shared" si="2"/>
        <v>37</v>
      </c>
      <c r="D10" s="766">
        <f>[4]ﾒﾁｼﾘﾝ!D43</f>
        <v>0</v>
      </c>
      <c r="E10" s="766">
        <f>[4]ﾒﾁｼﾘﾝ!E43</f>
        <v>2</v>
      </c>
      <c r="F10" s="766">
        <f>[4]ﾒﾁｼﾘﾝ!F43</f>
        <v>0</v>
      </c>
      <c r="G10" s="766">
        <f>[4]ﾒﾁｼﾘﾝ!G43</f>
        <v>2</v>
      </c>
      <c r="H10" s="766">
        <f>[4]ﾒﾁｼﾘﾝ!H43</f>
        <v>0</v>
      </c>
      <c r="I10" s="766">
        <f>[4]ﾒﾁｼﾘﾝ!I43</f>
        <v>2</v>
      </c>
      <c r="J10" s="766">
        <f>[4]ﾒﾁｼﾘﾝ!J43</f>
        <v>0</v>
      </c>
      <c r="K10" s="766">
        <f>[4]ﾒﾁｼﾘﾝ!K43</f>
        <v>1</v>
      </c>
      <c r="L10" s="766">
        <f>[4]ﾒﾁｼﾘﾝ!L43</f>
        <v>1</v>
      </c>
      <c r="M10" s="766">
        <f>[4]ﾒﾁｼﾘﾝ!M43</f>
        <v>1</v>
      </c>
      <c r="N10" s="766">
        <f>[4]ﾒﾁｼﾘﾝ!N43</f>
        <v>1</v>
      </c>
      <c r="O10" s="766">
        <f>[4]ﾒﾁｼﾘﾝ!O43</f>
        <v>1</v>
      </c>
      <c r="P10" s="766">
        <f>[4]ﾒﾁｼﾘﾝ!P43</f>
        <v>1</v>
      </c>
      <c r="Q10" s="766">
        <f>[4]ﾒﾁｼﾘﾝ!Q43</f>
        <v>2</v>
      </c>
      <c r="R10" s="766">
        <f>[4]ﾒﾁｼﾘﾝ!R43</f>
        <v>5</v>
      </c>
      <c r="S10" s="766">
        <f>[4]ﾒﾁｼﾘﾝ!S43</f>
        <v>18</v>
      </c>
      <c r="V10">
        <v>37</v>
      </c>
      <c r="W10">
        <f t="shared" si="3"/>
        <v>0</v>
      </c>
      <c r="Z10" s="527" t="s">
        <v>87</v>
      </c>
      <c r="AA10" s="530">
        <f t="shared" si="0"/>
        <v>37</v>
      </c>
      <c r="AB10" s="531">
        <f t="shared" si="4"/>
        <v>2</v>
      </c>
      <c r="AC10" s="531">
        <f t="shared" si="1"/>
        <v>2</v>
      </c>
      <c r="AD10" s="531">
        <f t="shared" si="1"/>
        <v>0</v>
      </c>
      <c r="AE10" s="531">
        <f t="shared" si="1"/>
        <v>2</v>
      </c>
      <c r="AF10" s="531">
        <f t="shared" si="1"/>
        <v>0</v>
      </c>
      <c r="AG10" s="531">
        <f t="shared" si="1"/>
        <v>1</v>
      </c>
      <c r="AH10" s="531">
        <f t="shared" si="1"/>
        <v>1</v>
      </c>
      <c r="AI10" s="531">
        <f t="shared" si="5"/>
        <v>2</v>
      </c>
      <c r="AJ10" s="531">
        <f t="shared" si="6"/>
        <v>2</v>
      </c>
      <c r="AK10" s="531">
        <f t="shared" si="7"/>
        <v>7</v>
      </c>
      <c r="AL10" s="645">
        <f t="shared" si="8"/>
        <v>18</v>
      </c>
    </row>
    <row r="11" spans="2:38" ht="14.4" x14ac:dyDescent="0.2">
      <c r="B11" s="520" t="s">
        <v>88</v>
      </c>
      <c r="C11" s="766">
        <f t="shared" si="2"/>
        <v>23</v>
      </c>
      <c r="D11" s="766">
        <f>[4]ﾒﾁｼﾘﾝ!D44</f>
        <v>1</v>
      </c>
      <c r="E11" s="766">
        <f>[4]ﾒﾁｼﾘﾝ!E44</f>
        <v>3</v>
      </c>
      <c r="F11" s="766">
        <f>[4]ﾒﾁｼﾘﾝ!F44</f>
        <v>1</v>
      </c>
      <c r="G11" s="766">
        <f>[4]ﾒﾁｼﾘﾝ!G44</f>
        <v>0</v>
      </c>
      <c r="H11" s="766">
        <f>[4]ﾒﾁｼﾘﾝ!H44</f>
        <v>1</v>
      </c>
      <c r="I11" s="766">
        <f>[4]ﾒﾁｼﾘﾝ!I44</f>
        <v>0</v>
      </c>
      <c r="J11" s="766">
        <f>[4]ﾒﾁｼﾘﾝ!J44</f>
        <v>1</v>
      </c>
      <c r="K11" s="766">
        <f>[4]ﾒﾁｼﾘﾝ!K44</f>
        <v>0</v>
      </c>
      <c r="L11" s="766">
        <f>[4]ﾒﾁｼﾘﾝ!L44</f>
        <v>0</v>
      </c>
      <c r="M11" s="766">
        <f>[4]ﾒﾁｼﾘﾝ!M44</f>
        <v>0</v>
      </c>
      <c r="N11" s="766">
        <f>[4]ﾒﾁｼﾘﾝ!N44</f>
        <v>0</v>
      </c>
      <c r="O11" s="766">
        <f>[4]ﾒﾁｼﾘﾝ!O44</f>
        <v>1</v>
      </c>
      <c r="P11" s="766">
        <f>[4]ﾒﾁｼﾘﾝ!P44</f>
        <v>0</v>
      </c>
      <c r="Q11" s="766">
        <f>[4]ﾒﾁｼﾘﾝ!Q44</f>
        <v>2</v>
      </c>
      <c r="R11" s="766">
        <f>[4]ﾒﾁｼﾘﾝ!R44</f>
        <v>2</v>
      </c>
      <c r="S11" s="766">
        <f>[4]ﾒﾁｼﾘﾝ!S44</f>
        <v>11</v>
      </c>
      <c r="V11">
        <v>20</v>
      </c>
      <c r="W11">
        <f t="shared" si="3"/>
        <v>3</v>
      </c>
      <c r="Z11" s="520" t="s">
        <v>88</v>
      </c>
      <c r="AA11" s="521">
        <f t="shared" si="0"/>
        <v>23</v>
      </c>
      <c r="AB11" s="451">
        <f t="shared" si="4"/>
        <v>5</v>
      </c>
      <c r="AC11" s="451">
        <f t="shared" si="1"/>
        <v>0</v>
      </c>
      <c r="AD11" s="451">
        <f t="shared" si="1"/>
        <v>1</v>
      </c>
      <c r="AE11" s="451">
        <f t="shared" si="1"/>
        <v>0</v>
      </c>
      <c r="AF11" s="451">
        <f t="shared" si="1"/>
        <v>1</v>
      </c>
      <c r="AG11" s="451">
        <f t="shared" si="1"/>
        <v>0</v>
      </c>
      <c r="AH11" s="451">
        <f t="shared" si="1"/>
        <v>0</v>
      </c>
      <c r="AI11" s="451">
        <f t="shared" si="5"/>
        <v>0</v>
      </c>
      <c r="AJ11" s="451">
        <f t="shared" si="6"/>
        <v>1</v>
      </c>
      <c r="AK11" s="451">
        <f t="shared" si="7"/>
        <v>4</v>
      </c>
      <c r="AL11" s="643">
        <f t="shared" si="8"/>
        <v>11</v>
      </c>
    </row>
    <row r="12" spans="2:38" ht="14.4" x14ac:dyDescent="0.2">
      <c r="B12" s="527" t="s">
        <v>89</v>
      </c>
      <c r="C12" s="766">
        <f t="shared" si="2"/>
        <v>18</v>
      </c>
      <c r="D12" s="766">
        <f>[4]ﾒﾁｼﾘﾝ!D45</f>
        <v>0</v>
      </c>
      <c r="E12" s="766">
        <f>[4]ﾒﾁｼﾘﾝ!E45</f>
        <v>0</v>
      </c>
      <c r="F12" s="766">
        <f>[4]ﾒﾁｼﾘﾝ!F45</f>
        <v>2</v>
      </c>
      <c r="G12" s="766">
        <f>[4]ﾒﾁｼﾘﾝ!G45</f>
        <v>0</v>
      </c>
      <c r="H12" s="766">
        <f>[4]ﾒﾁｼﾘﾝ!H45</f>
        <v>1</v>
      </c>
      <c r="I12" s="766">
        <f>[4]ﾒﾁｼﾘﾝ!I45</f>
        <v>0</v>
      </c>
      <c r="J12" s="766">
        <f>[4]ﾒﾁｼﾘﾝ!J45</f>
        <v>0</v>
      </c>
      <c r="K12" s="766">
        <f>[4]ﾒﾁｼﾘﾝ!K45</f>
        <v>0</v>
      </c>
      <c r="L12" s="766">
        <f>[4]ﾒﾁｼﾘﾝ!L45</f>
        <v>0</v>
      </c>
      <c r="M12" s="766">
        <f>[4]ﾒﾁｼﾘﾝ!M45</f>
        <v>1</v>
      </c>
      <c r="N12" s="766">
        <f>[4]ﾒﾁｼﾘﾝ!N45</f>
        <v>0</v>
      </c>
      <c r="O12" s="766">
        <f>[4]ﾒﾁｼﾘﾝ!O45</f>
        <v>0</v>
      </c>
      <c r="P12" s="766">
        <f>[4]ﾒﾁｼﾘﾝ!P45</f>
        <v>0</v>
      </c>
      <c r="Q12" s="766">
        <f>[4]ﾒﾁｼﾘﾝ!Q45</f>
        <v>0</v>
      </c>
      <c r="R12" s="766">
        <f>[4]ﾒﾁｼﾘﾝ!R45</f>
        <v>4</v>
      </c>
      <c r="S12" s="766">
        <f>[4]ﾒﾁｼﾘﾝ!S45</f>
        <v>10</v>
      </c>
      <c r="V12">
        <v>17</v>
      </c>
      <c r="W12">
        <f t="shared" si="3"/>
        <v>1</v>
      </c>
      <c r="Z12" s="527" t="s">
        <v>89</v>
      </c>
      <c r="AA12" s="528">
        <f t="shared" si="0"/>
        <v>18</v>
      </c>
      <c r="AB12" s="103">
        <f t="shared" si="4"/>
        <v>2</v>
      </c>
      <c r="AC12" s="103">
        <f t="shared" si="1"/>
        <v>0</v>
      </c>
      <c r="AD12" s="103">
        <f t="shared" si="1"/>
        <v>1</v>
      </c>
      <c r="AE12" s="103">
        <f t="shared" si="1"/>
        <v>0</v>
      </c>
      <c r="AF12" s="103">
        <f t="shared" si="1"/>
        <v>0</v>
      </c>
      <c r="AG12" s="103">
        <f t="shared" si="1"/>
        <v>0</v>
      </c>
      <c r="AH12" s="103">
        <f t="shared" si="1"/>
        <v>0</v>
      </c>
      <c r="AI12" s="103">
        <f t="shared" si="5"/>
        <v>1</v>
      </c>
      <c r="AJ12" s="103">
        <f t="shared" si="6"/>
        <v>0</v>
      </c>
      <c r="AK12" s="103">
        <f t="shared" si="7"/>
        <v>4</v>
      </c>
      <c r="AL12" s="645">
        <f t="shared" si="8"/>
        <v>10</v>
      </c>
    </row>
    <row r="13" spans="2:38" ht="14.4" x14ac:dyDescent="0.2">
      <c r="B13" s="520" t="s">
        <v>90</v>
      </c>
      <c r="C13" s="766">
        <f t="shared" si="2"/>
        <v>0</v>
      </c>
      <c r="D13" s="766">
        <f>[4]ﾒﾁｼﾘﾝ!D46</f>
        <v>0</v>
      </c>
      <c r="E13" s="766">
        <f>[4]ﾒﾁｼﾘﾝ!E46</f>
        <v>0</v>
      </c>
      <c r="F13" s="766">
        <f>[4]ﾒﾁｼﾘﾝ!F46</f>
        <v>0</v>
      </c>
      <c r="G13" s="766">
        <f>[4]ﾒﾁｼﾘﾝ!G46</f>
        <v>0</v>
      </c>
      <c r="H13" s="766">
        <f>[4]ﾒﾁｼﾘﾝ!H46</f>
        <v>0</v>
      </c>
      <c r="I13" s="766">
        <f>[4]ﾒﾁｼﾘﾝ!I46</f>
        <v>0</v>
      </c>
      <c r="J13" s="766">
        <f>[4]ﾒﾁｼﾘﾝ!J46</f>
        <v>0</v>
      </c>
      <c r="K13" s="766">
        <f>[4]ﾒﾁｼﾘﾝ!K46</f>
        <v>0</v>
      </c>
      <c r="L13" s="766">
        <f>[4]ﾒﾁｼﾘﾝ!L46</f>
        <v>0</v>
      </c>
      <c r="M13" s="766">
        <f>[4]ﾒﾁｼﾘﾝ!M46</f>
        <v>0</v>
      </c>
      <c r="N13" s="766">
        <f>[4]ﾒﾁｼﾘﾝ!N46</f>
        <v>0</v>
      </c>
      <c r="O13" s="766">
        <f>[4]ﾒﾁｼﾘﾝ!O46</f>
        <v>0</v>
      </c>
      <c r="P13" s="766">
        <f>[4]ﾒﾁｼﾘﾝ!P46</f>
        <v>0</v>
      </c>
      <c r="Q13" s="766">
        <f>[4]ﾒﾁｼﾘﾝ!Q46</f>
        <v>0</v>
      </c>
      <c r="R13" s="766">
        <f>[4]ﾒﾁｼﾘﾝ!R46</f>
        <v>0</v>
      </c>
      <c r="S13" s="766">
        <f>[4]ﾒﾁｼﾘﾝ!S46</f>
        <v>0</v>
      </c>
      <c r="V13">
        <v>0</v>
      </c>
      <c r="W13">
        <f t="shared" si="3"/>
        <v>0</v>
      </c>
      <c r="Z13" s="520" t="s">
        <v>90</v>
      </c>
      <c r="AA13" s="521">
        <f t="shared" si="0"/>
        <v>0</v>
      </c>
      <c r="AB13" s="451">
        <f t="shared" si="4"/>
        <v>0</v>
      </c>
      <c r="AC13" s="451">
        <f t="shared" si="1"/>
        <v>0</v>
      </c>
      <c r="AD13" s="522">
        <f t="shared" si="1"/>
        <v>0</v>
      </c>
      <c r="AE13" s="522">
        <f t="shared" si="1"/>
        <v>0</v>
      </c>
      <c r="AF13" s="522">
        <f t="shared" si="1"/>
        <v>0</v>
      </c>
      <c r="AG13" s="451">
        <f t="shared" si="1"/>
        <v>0</v>
      </c>
      <c r="AH13" s="451">
        <f t="shared" si="1"/>
        <v>0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>
        <f t="shared" si="8"/>
        <v>0</v>
      </c>
    </row>
    <row r="14" spans="2:38" ht="14.4" x14ac:dyDescent="0.2">
      <c r="B14" s="527" t="s">
        <v>91</v>
      </c>
      <c r="C14" s="766">
        <f t="shared" si="2"/>
        <v>0</v>
      </c>
      <c r="D14" s="766">
        <f>[4]ﾒﾁｼﾘﾝ!D47</f>
        <v>0</v>
      </c>
      <c r="E14" s="766">
        <f>[4]ﾒﾁｼﾘﾝ!E47</f>
        <v>0</v>
      </c>
      <c r="F14" s="766">
        <f>[4]ﾒﾁｼﾘﾝ!F47</f>
        <v>0</v>
      </c>
      <c r="G14" s="766">
        <f>[4]ﾒﾁｼﾘﾝ!G47</f>
        <v>0</v>
      </c>
      <c r="H14" s="766">
        <f>[4]ﾒﾁｼﾘﾝ!H47</f>
        <v>0</v>
      </c>
      <c r="I14" s="766">
        <f>[4]ﾒﾁｼﾘﾝ!I47</f>
        <v>0</v>
      </c>
      <c r="J14" s="766">
        <f>[4]ﾒﾁｼﾘﾝ!J47</f>
        <v>0</v>
      </c>
      <c r="K14" s="766">
        <f>[4]ﾒﾁｼﾘﾝ!K47</f>
        <v>0</v>
      </c>
      <c r="L14" s="766">
        <f>[4]ﾒﾁｼﾘﾝ!L47</f>
        <v>0</v>
      </c>
      <c r="M14" s="766">
        <f>[4]ﾒﾁｼﾘﾝ!M47</f>
        <v>0</v>
      </c>
      <c r="N14" s="766">
        <f>[4]ﾒﾁｼﾘﾝ!N47</f>
        <v>0</v>
      </c>
      <c r="O14" s="766">
        <f>[4]ﾒﾁｼﾘﾝ!O47</f>
        <v>0</v>
      </c>
      <c r="P14" s="766">
        <f>[4]ﾒﾁｼﾘﾝ!P47</f>
        <v>0</v>
      </c>
      <c r="Q14" s="766">
        <f>[4]ﾒﾁｼﾘﾝ!Q47</f>
        <v>0</v>
      </c>
      <c r="R14" s="766">
        <f>[4]ﾒﾁｼﾘﾝ!R47</f>
        <v>0</v>
      </c>
      <c r="S14" s="766">
        <f>[4]ﾒﾁｼﾘﾝ!S47</f>
        <v>0</v>
      </c>
      <c r="V14">
        <v>0</v>
      </c>
      <c r="W14">
        <f t="shared" si="3"/>
        <v>0</v>
      </c>
      <c r="Z14" s="527" t="s">
        <v>91</v>
      </c>
      <c r="AA14" s="528">
        <f t="shared" si="0"/>
        <v>0</v>
      </c>
      <c r="AB14" s="103">
        <f t="shared" si="4"/>
        <v>0</v>
      </c>
      <c r="AC14" s="103">
        <f t="shared" si="1"/>
        <v>0</v>
      </c>
      <c r="AD14" s="104">
        <f t="shared" si="1"/>
        <v>0</v>
      </c>
      <c r="AE14" s="104">
        <f t="shared" si="1"/>
        <v>0</v>
      </c>
      <c r="AF14" s="104">
        <f t="shared" si="1"/>
        <v>0</v>
      </c>
      <c r="AG14" s="103">
        <f t="shared" si="1"/>
        <v>0</v>
      </c>
      <c r="AH14" s="103">
        <f t="shared" si="1"/>
        <v>0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>
        <f t="shared" si="8"/>
        <v>0</v>
      </c>
    </row>
    <row r="15" spans="2:38" ht="14.4" x14ac:dyDescent="0.2">
      <c r="B15" s="520" t="s">
        <v>92</v>
      </c>
      <c r="C15" s="766">
        <f t="shared" si="2"/>
        <v>0</v>
      </c>
      <c r="D15" s="766">
        <f>[4]ﾒﾁｼﾘﾝ!D48</f>
        <v>0</v>
      </c>
      <c r="E15" s="766">
        <f>[4]ﾒﾁｼﾘﾝ!E48</f>
        <v>0</v>
      </c>
      <c r="F15" s="766">
        <f>[4]ﾒﾁｼﾘﾝ!F48</f>
        <v>0</v>
      </c>
      <c r="G15" s="766">
        <f>[4]ﾒﾁｼﾘﾝ!G48</f>
        <v>0</v>
      </c>
      <c r="H15" s="766">
        <f>[4]ﾒﾁｼﾘﾝ!H48</f>
        <v>0</v>
      </c>
      <c r="I15" s="766">
        <f>[4]ﾒﾁｼﾘﾝ!I48</f>
        <v>0</v>
      </c>
      <c r="J15" s="766">
        <f>[4]ﾒﾁｼﾘﾝ!J48</f>
        <v>0</v>
      </c>
      <c r="K15" s="766">
        <f>[4]ﾒﾁｼﾘﾝ!K48</f>
        <v>0</v>
      </c>
      <c r="L15" s="766">
        <f>[4]ﾒﾁｼﾘﾝ!L48</f>
        <v>0</v>
      </c>
      <c r="M15" s="766">
        <f>[4]ﾒﾁｼﾘﾝ!M48</f>
        <v>0</v>
      </c>
      <c r="N15" s="766">
        <f>[4]ﾒﾁｼﾘﾝ!N48</f>
        <v>0</v>
      </c>
      <c r="O15" s="766">
        <f>[4]ﾒﾁｼﾘﾝ!O48</f>
        <v>0</v>
      </c>
      <c r="P15" s="766">
        <f>[4]ﾒﾁｼﾘﾝ!P48</f>
        <v>0</v>
      </c>
      <c r="Q15" s="766">
        <f>[4]ﾒﾁｼﾘﾝ!Q48</f>
        <v>0</v>
      </c>
      <c r="R15" s="766">
        <f>[4]ﾒﾁｼﾘﾝ!R48</f>
        <v>0</v>
      </c>
      <c r="S15" s="766">
        <f>[4]ﾒﾁｼﾘﾝ!S48</f>
        <v>0</v>
      </c>
      <c r="V15">
        <v>0</v>
      </c>
      <c r="W15">
        <f t="shared" si="3"/>
        <v>0</v>
      </c>
      <c r="Z15" s="520" t="s">
        <v>92</v>
      </c>
      <c r="AA15" s="521">
        <f t="shared" si="0"/>
        <v>0</v>
      </c>
      <c r="AB15" s="451">
        <f t="shared" si="4"/>
        <v>0</v>
      </c>
      <c r="AC15" s="451">
        <f t="shared" si="1"/>
        <v>0</v>
      </c>
      <c r="AD15" s="451">
        <f t="shared" si="1"/>
        <v>0</v>
      </c>
      <c r="AE15" s="451">
        <f t="shared" si="1"/>
        <v>0</v>
      </c>
      <c r="AF15" s="451">
        <f t="shared" si="1"/>
        <v>0</v>
      </c>
      <c r="AG15" s="451">
        <f t="shared" si="1"/>
        <v>0</v>
      </c>
      <c r="AH15" s="451">
        <f t="shared" si="1"/>
        <v>0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>
        <f t="shared" si="8"/>
        <v>0</v>
      </c>
    </row>
    <row r="16" spans="2:38" ht="15" thickBot="1" x14ac:dyDescent="0.25">
      <c r="B16" s="527" t="s">
        <v>93</v>
      </c>
      <c r="C16" s="766">
        <f t="shared" si="2"/>
        <v>0</v>
      </c>
      <c r="D16" s="766">
        <f>[4]ﾒﾁｼﾘﾝ!D49</f>
        <v>0</v>
      </c>
      <c r="E16" s="766">
        <f>[4]ﾒﾁｼﾘﾝ!E49</f>
        <v>0</v>
      </c>
      <c r="F16" s="766">
        <f>[4]ﾒﾁｼﾘﾝ!F49</f>
        <v>0</v>
      </c>
      <c r="G16" s="766">
        <f>[4]ﾒﾁｼﾘﾝ!G49</f>
        <v>0</v>
      </c>
      <c r="H16" s="766">
        <f>[4]ﾒﾁｼﾘﾝ!H49</f>
        <v>0</v>
      </c>
      <c r="I16" s="766">
        <f>[4]ﾒﾁｼﾘﾝ!I49</f>
        <v>0</v>
      </c>
      <c r="J16" s="766">
        <f>[4]ﾒﾁｼﾘﾝ!J49</f>
        <v>0</v>
      </c>
      <c r="K16" s="766">
        <f>[4]ﾒﾁｼﾘﾝ!K49</f>
        <v>0</v>
      </c>
      <c r="L16" s="766">
        <f>[4]ﾒﾁｼﾘﾝ!L49</f>
        <v>0</v>
      </c>
      <c r="M16" s="766">
        <f>[4]ﾒﾁｼﾘﾝ!M49</f>
        <v>0</v>
      </c>
      <c r="N16" s="766">
        <f>[4]ﾒﾁｼﾘﾝ!N49</f>
        <v>0</v>
      </c>
      <c r="O16" s="766">
        <f>[4]ﾒﾁｼﾘﾝ!O49</f>
        <v>0</v>
      </c>
      <c r="P16" s="766">
        <f>[4]ﾒﾁｼﾘﾝ!P49</f>
        <v>0</v>
      </c>
      <c r="Q16" s="766">
        <f>[4]ﾒﾁｼﾘﾝ!Q49</f>
        <v>0</v>
      </c>
      <c r="R16" s="766">
        <f>[4]ﾒﾁｼﾘﾝ!R49</f>
        <v>0</v>
      </c>
      <c r="S16" s="766">
        <f>[4]ﾒﾁｼﾘﾝ!S49</f>
        <v>0</v>
      </c>
      <c r="V16">
        <v>0</v>
      </c>
      <c r="W16">
        <f t="shared" si="3"/>
        <v>0</v>
      </c>
      <c r="Z16" s="527" t="s">
        <v>93</v>
      </c>
      <c r="AA16" s="528">
        <f t="shared" si="0"/>
        <v>0</v>
      </c>
      <c r="AB16" s="103">
        <f t="shared" si="4"/>
        <v>0</v>
      </c>
      <c r="AC16" s="103">
        <f t="shared" si="1"/>
        <v>0</v>
      </c>
      <c r="AD16" s="103">
        <f t="shared" si="1"/>
        <v>0</v>
      </c>
      <c r="AE16" s="103">
        <f t="shared" si="1"/>
        <v>0</v>
      </c>
      <c r="AF16" s="103">
        <f t="shared" si="1"/>
        <v>0</v>
      </c>
      <c r="AG16" s="103">
        <f t="shared" si="1"/>
        <v>0</v>
      </c>
      <c r="AH16" s="103">
        <f t="shared" si="1"/>
        <v>0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>
        <f t="shared" si="8"/>
        <v>0</v>
      </c>
    </row>
    <row r="17" spans="2:38" ht="15" thickBot="1" x14ac:dyDescent="0.25">
      <c r="B17" s="94" t="s">
        <v>39</v>
      </c>
      <c r="C17" s="736">
        <f t="shared" ref="C17:S17" si="9">SUM(C5:C16)</f>
        <v>195</v>
      </c>
      <c r="D17" s="737">
        <f t="shared" si="9"/>
        <v>1</v>
      </c>
      <c r="E17" s="737">
        <f t="shared" si="9"/>
        <v>8</v>
      </c>
      <c r="F17" s="737">
        <f t="shared" si="9"/>
        <v>8</v>
      </c>
      <c r="G17" s="737">
        <f t="shared" si="9"/>
        <v>5</v>
      </c>
      <c r="H17" s="737">
        <f t="shared" si="9"/>
        <v>4</v>
      </c>
      <c r="I17" s="737">
        <f t="shared" si="9"/>
        <v>3</v>
      </c>
      <c r="J17" s="737">
        <f t="shared" si="9"/>
        <v>2</v>
      </c>
      <c r="K17" s="737">
        <f t="shared" si="9"/>
        <v>5</v>
      </c>
      <c r="L17" s="737">
        <f t="shared" si="9"/>
        <v>4</v>
      </c>
      <c r="M17" s="737">
        <f t="shared" si="9"/>
        <v>11</v>
      </c>
      <c r="N17" s="737">
        <f t="shared" si="9"/>
        <v>4</v>
      </c>
      <c r="O17" s="737">
        <f t="shared" si="9"/>
        <v>7</v>
      </c>
      <c r="P17" s="737">
        <f t="shared" si="9"/>
        <v>4</v>
      </c>
      <c r="Q17" s="737">
        <f t="shared" si="9"/>
        <v>9</v>
      </c>
      <c r="R17" s="737">
        <f t="shared" si="9"/>
        <v>23</v>
      </c>
      <c r="S17" s="738">
        <f t="shared" si="9"/>
        <v>97</v>
      </c>
      <c r="Z17" s="94" t="s">
        <v>39</v>
      </c>
      <c r="AA17" s="534">
        <f t="shared" ref="AA17:AL17" si="10">SUM(AA5:AA16)</f>
        <v>195</v>
      </c>
      <c r="AB17" s="535">
        <f t="shared" si="10"/>
        <v>17</v>
      </c>
      <c r="AC17" s="535">
        <f t="shared" si="10"/>
        <v>5</v>
      </c>
      <c r="AD17" s="535">
        <f t="shared" si="10"/>
        <v>4</v>
      </c>
      <c r="AE17" s="535">
        <f t="shared" si="10"/>
        <v>3</v>
      </c>
      <c r="AF17" s="535">
        <f t="shared" si="10"/>
        <v>2</v>
      </c>
      <c r="AG17" s="535">
        <f t="shared" si="10"/>
        <v>5</v>
      </c>
      <c r="AH17" s="535">
        <f t="shared" si="10"/>
        <v>4</v>
      </c>
      <c r="AI17" s="535">
        <f t="shared" si="10"/>
        <v>15</v>
      </c>
      <c r="AJ17" s="535">
        <f t="shared" si="10"/>
        <v>11</v>
      </c>
      <c r="AK17" s="535">
        <f t="shared" si="10"/>
        <v>32</v>
      </c>
      <c r="AL17" s="648">
        <f t="shared" si="10"/>
        <v>97</v>
      </c>
    </row>
    <row r="18" spans="2:38" ht="13.8" thickBot="1" x14ac:dyDescent="0.25">
      <c r="B18" s="537" t="s">
        <v>66</v>
      </c>
      <c r="C18" s="581">
        <f>C17/C17</f>
        <v>1</v>
      </c>
      <c r="D18" s="582">
        <f>D17/C17</f>
        <v>5.1282051282051282E-3</v>
      </c>
      <c r="E18" s="582">
        <f>E17/C17</f>
        <v>4.1025641025641026E-2</v>
      </c>
      <c r="F18" s="582">
        <f>F17/C17</f>
        <v>4.1025641025641026E-2</v>
      </c>
      <c r="G18" s="582">
        <f>G17/C17</f>
        <v>2.564102564102564E-2</v>
      </c>
      <c r="H18" s="582">
        <f>H17/C17</f>
        <v>2.0512820512820513E-2</v>
      </c>
      <c r="I18" s="582">
        <f>I17/C17</f>
        <v>1.5384615384615385E-2</v>
      </c>
      <c r="J18" s="582">
        <f>J17/C17</f>
        <v>1.0256410256410256E-2</v>
      </c>
      <c r="K18" s="582">
        <f>K17/C17</f>
        <v>2.564102564102564E-2</v>
      </c>
      <c r="L18" s="582">
        <f>L17/C17</f>
        <v>2.0512820512820513E-2</v>
      </c>
      <c r="M18" s="582">
        <f>M17/C17</f>
        <v>5.6410256410256411E-2</v>
      </c>
      <c r="N18" s="582">
        <f>N17/C17</f>
        <v>2.0512820512820513E-2</v>
      </c>
      <c r="O18" s="582">
        <f>O17/C17</f>
        <v>3.5897435897435895E-2</v>
      </c>
      <c r="P18" s="582">
        <f>P17/C17</f>
        <v>2.0512820512820513E-2</v>
      </c>
      <c r="Q18" s="582">
        <f>Q17/C17</f>
        <v>4.6153846153846156E-2</v>
      </c>
      <c r="R18" s="582">
        <f>R17/C17</f>
        <v>0.11794871794871795</v>
      </c>
      <c r="S18" s="583">
        <f>S17/C17</f>
        <v>0.49743589743589745</v>
      </c>
      <c r="Z18" s="537" t="s">
        <v>66</v>
      </c>
      <c r="AA18" s="581">
        <f>AA17/AA17</f>
        <v>1</v>
      </c>
      <c r="AB18" s="582">
        <f>AB17/AA17</f>
        <v>8.7179487179487175E-2</v>
      </c>
      <c r="AC18" s="582">
        <f>AC17/AA17</f>
        <v>2.564102564102564E-2</v>
      </c>
      <c r="AD18" s="582">
        <f>AD17/AA17</f>
        <v>2.0512820512820513E-2</v>
      </c>
      <c r="AE18" s="582">
        <f>AE17/AA17</f>
        <v>1.5384615384615385E-2</v>
      </c>
      <c r="AF18" s="582">
        <f>AF17/AA17</f>
        <v>1.0256410256410256E-2</v>
      </c>
      <c r="AG18" s="582">
        <f>AG17/AA17</f>
        <v>2.564102564102564E-2</v>
      </c>
      <c r="AH18" s="582">
        <f>AH17/AA17</f>
        <v>2.0512820512820513E-2</v>
      </c>
      <c r="AI18" s="582">
        <f>AI17/AA17</f>
        <v>7.6923076923076927E-2</v>
      </c>
      <c r="AJ18" s="582">
        <f>AJ17/AA17</f>
        <v>5.6410256410256411E-2</v>
      </c>
      <c r="AK18" s="582">
        <f>AK17/AA17</f>
        <v>0.1641025641025641</v>
      </c>
      <c r="AL18" s="650">
        <f>AL17/AA17</f>
        <v>0.49743589743589745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8" thickBot="1" x14ac:dyDescent="0.25">
      <c r="B20" s="93" t="str">
        <f>B3</f>
        <v>令和8年　</v>
      </c>
      <c r="C20" t="s">
        <v>236</v>
      </c>
    </row>
    <row r="21" spans="2:38" ht="63.75" customHeight="1" thickBot="1" x14ac:dyDescent="0.25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4" x14ac:dyDescent="0.2">
      <c r="B22" s="516" t="s">
        <v>82</v>
      </c>
      <c r="C22" s="764">
        <f>[4]ﾒﾁｼﾘﾝ!C90</f>
        <v>4.1399999999999997</v>
      </c>
      <c r="D22" s="764">
        <f>[4]ﾒﾁｼﾘﾝ!D90</f>
        <v>0</v>
      </c>
      <c r="E22" s="764">
        <f>[4]ﾒﾁｼﾘﾝ!E90</f>
        <v>0.28999999999999998</v>
      </c>
      <c r="F22" s="764">
        <f>[4]ﾒﾁｼﾘﾝ!F90</f>
        <v>0.28999999999999998</v>
      </c>
      <c r="G22" s="764">
        <f>[4]ﾒﾁｼﾘﾝ!G90</f>
        <v>0</v>
      </c>
      <c r="H22" s="764">
        <f>[4]ﾒﾁｼﾘﾝ!H90</f>
        <v>0</v>
      </c>
      <c r="I22" s="764">
        <f>[4]ﾒﾁｼﾘﾝ!I90</f>
        <v>0</v>
      </c>
      <c r="J22" s="764">
        <f>[4]ﾒﾁｼﾘﾝ!J90</f>
        <v>0</v>
      </c>
      <c r="K22" s="764">
        <f>[4]ﾒﾁｼﾘﾝ!K90</f>
        <v>0.14000000000000001</v>
      </c>
      <c r="L22" s="764">
        <f>[4]ﾒﾁｼﾘﾝ!L90</f>
        <v>0.28999999999999998</v>
      </c>
      <c r="M22" s="764">
        <f>[4]ﾒﾁｼﾘﾝ!M90</f>
        <v>0.43</v>
      </c>
      <c r="N22" s="764">
        <f>[4]ﾒﾁｼﾘﾝ!N90</f>
        <v>0.14000000000000001</v>
      </c>
      <c r="O22" s="764">
        <f>[4]ﾒﾁｼﾘﾝ!O90</f>
        <v>0.14000000000000001</v>
      </c>
      <c r="P22" s="764">
        <f>[4]ﾒﾁｼﾘﾝ!P90</f>
        <v>0.14000000000000001</v>
      </c>
      <c r="Q22" s="764">
        <f>[4]ﾒﾁｼﾘﾝ!Q90</f>
        <v>0.28999999999999998</v>
      </c>
      <c r="R22" s="764">
        <f>[4]ﾒﾁｼﾘﾝ!R90</f>
        <v>0.14000000000000001</v>
      </c>
      <c r="S22" s="764">
        <f>[4]ﾒﾁｼﾘﾝ!S90</f>
        <v>1.86</v>
      </c>
    </row>
    <row r="23" spans="2:38" ht="14.4" x14ac:dyDescent="0.2">
      <c r="B23" s="520" t="s">
        <v>83</v>
      </c>
      <c r="C23" s="764">
        <f>[4]ﾒﾁｼﾘﾝ!C91</f>
        <v>4.29</v>
      </c>
      <c r="D23" s="764">
        <f>[4]ﾒﾁｼﾘﾝ!D91</f>
        <v>0</v>
      </c>
      <c r="E23" s="764">
        <f>[4]ﾒﾁｼﾘﾝ!E91</f>
        <v>0</v>
      </c>
      <c r="F23" s="764">
        <f>[4]ﾒﾁｼﾘﾝ!F91</f>
        <v>0.14000000000000001</v>
      </c>
      <c r="G23" s="764">
        <f>[4]ﾒﾁｼﾘﾝ!G91</f>
        <v>0.14000000000000001</v>
      </c>
      <c r="H23" s="764">
        <f>[4]ﾒﾁｼﾘﾝ!H91</f>
        <v>0.14000000000000001</v>
      </c>
      <c r="I23" s="764">
        <f>[4]ﾒﾁｼﾘﾝ!I91</f>
        <v>0.14000000000000001</v>
      </c>
      <c r="J23" s="764">
        <f>[4]ﾒﾁｼﾘﾝ!J91</f>
        <v>0.14000000000000001</v>
      </c>
      <c r="K23" s="764">
        <f>[4]ﾒﾁｼﾘﾝ!K91</f>
        <v>0.14000000000000001</v>
      </c>
      <c r="L23" s="764">
        <f>[4]ﾒﾁｼﾘﾝ!L91</f>
        <v>0</v>
      </c>
      <c r="M23" s="764">
        <f>[4]ﾒﾁｼﾘﾝ!M91</f>
        <v>0.14000000000000001</v>
      </c>
      <c r="N23" s="764">
        <f>[4]ﾒﾁｼﾘﾝ!N91</f>
        <v>0</v>
      </c>
      <c r="O23" s="764">
        <f>[4]ﾒﾁｼﾘﾝ!O91</f>
        <v>0</v>
      </c>
      <c r="P23" s="764">
        <f>[4]ﾒﾁｼﾘﾝ!P91</f>
        <v>0</v>
      </c>
      <c r="Q23" s="764">
        <f>[4]ﾒﾁｼﾘﾝ!Q91</f>
        <v>0.14000000000000001</v>
      </c>
      <c r="R23" s="764">
        <f>[4]ﾒﾁｼﾘﾝ!R91</f>
        <v>0.71</v>
      </c>
      <c r="S23" s="764">
        <f>[4]ﾒﾁｼﾘﾝ!S91</f>
        <v>2.4300000000000002</v>
      </c>
    </row>
    <row r="24" spans="2:38" ht="14.4" x14ac:dyDescent="0.2">
      <c r="B24" s="523" t="s">
        <v>84</v>
      </c>
      <c r="C24" s="764">
        <f>[4]ﾒﾁｼﾘﾝ!C92</f>
        <v>2.86</v>
      </c>
      <c r="D24" s="764">
        <f>[4]ﾒﾁｼﾘﾝ!D92</f>
        <v>0</v>
      </c>
      <c r="E24" s="764">
        <f>[4]ﾒﾁｼﾘﾝ!E92</f>
        <v>0.14000000000000001</v>
      </c>
      <c r="F24" s="764">
        <f>[4]ﾒﾁｼﾘﾝ!F92</f>
        <v>0</v>
      </c>
      <c r="G24" s="764">
        <f>[4]ﾒﾁｼﾘﾝ!G92</f>
        <v>0.14000000000000001</v>
      </c>
      <c r="H24" s="764">
        <f>[4]ﾒﾁｼﾘﾝ!H92</f>
        <v>0.14000000000000001</v>
      </c>
      <c r="I24" s="764">
        <f>[4]ﾒﾁｼﾘﾝ!I92</f>
        <v>0</v>
      </c>
      <c r="J24" s="764">
        <f>[4]ﾒﾁｼﾘﾝ!J92</f>
        <v>0</v>
      </c>
      <c r="K24" s="764">
        <f>[4]ﾒﾁｼﾘﾝ!K92</f>
        <v>0</v>
      </c>
      <c r="L24" s="764">
        <f>[4]ﾒﾁｼﾘﾝ!L92</f>
        <v>0</v>
      </c>
      <c r="M24" s="764">
        <f>[4]ﾒﾁｼﾘﾝ!M92</f>
        <v>0.28999999999999998</v>
      </c>
      <c r="N24" s="764">
        <f>[4]ﾒﾁｼﾘﾝ!N92</f>
        <v>0.14000000000000001</v>
      </c>
      <c r="O24" s="764">
        <f>[4]ﾒﾁｼﾘﾝ!O92</f>
        <v>0.28999999999999998</v>
      </c>
      <c r="P24" s="764">
        <f>[4]ﾒﾁｼﾘﾝ!P92</f>
        <v>0.28999999999999998</v>
      </c>
      <c r="Q24" s="764">
        <f>[4]ﾒﾁｼﾘﾝ!Q92</f>
        <v>0.14000000000000001</v>
      </c>
      <c r="R24" s="764">
        <f>[4]ﾒﾁｼﾘﾝ!R92</f>
        <v>0.14000000000000001</v>
      </c>
      <c r="S24" s="764">
        <f>[4]ﾒﾁｼﾘﾝ!S92</f>
        <v>1.1399999999999999</v>
      </c>
    </row>
    <row r="25" spans="2:38" ht="14.4" x14ac:dyDescent="0.2">
      <c r="B25" s="527" t="s">
        <v>85</v>
      </c>
      <c r="C25" s="764">
        <f>[4]ﾒﾁｼﾘﾝ!C93</f>
        <v>3</v>
      </c>
      <c r="D25" s="764">
        <f>[4]ﾒﾁｼﾘﾝ!D93</f>
        <v>0</v>
      </c>
      <c r="E25" s="764">
        <f>[4]ﾒﾁｼﾘﾝ!E93</f>
        <v>0</v>
      </c>
      <c r="F25" s="764">
        <f>[4]ﾒﾁｼﾘﾝ!F93</f>
        <v>0.14000000000000001</v>
      </c>
      <c r="G25" s="764">
        <f>[4]ﾒﾁｼﾘﾝ!G93</f>
        <v>0.14000000000000001</v>
      </c>
      <c r="H25" s="764">
        <f>[4]ﾒﾁｼﾘﾝ!H93</f>
        <v>0</v>
      </c>
      <c r="I25" s="764">
        <f>[4]ﾒﾁｼﾘﾝ!I93</f>
        <v>0</v>
      </c>
      <c r="J25" s="764">
        <f>[4]ﾒﾁｼﾘﾝ!J93</f>
        <v>0</v>
      </c>
      <c r="K25" s="764">
        <f>[4]ﾒﾁｼﾘﾝ!K93</f>
        <v>0.14000000000000001</v>
      </c>
      <c r="L25" s="764">
        <f>[4]ﾒﾁｼﾘﾝ!L93</f>
        <v>0</v>
      </c>
      <c r="M25" s="764">
        <f>[4]ﾒﾁｼﾘﾝ!M93</f>
        <v>0.28999999999999998</v>
      </c>
      <c r="N25" s="764">
        <f>[4]ﾒﾁｼﾘﾝ!N93</f>
        <v>0</v>
      </c>
      <c r="O25" s="764">
        <f>[4]ﾒﾁｼﾘﾝ!O93</f>
        <v>0.28999999999999998</v>
      </c>
      <c r="P25" s="764">
        <f>[4]ﾒﾁｼﾘﾝ!P93</f>
        <v>0</v>
      </c>
      <c r="Q25" s="764">
        <f>[4]ﾒﾁｼﾘﾝ!Q93</f>
        <v>0.14000000000000001</v>
      </c>
      <c r="R25" s="764">
        <f>[4]ﾒﾁｼﾘﾝ!R93</f>
        <v>0.28999999999999998</v>
      </c>
      <c r="S25" s="764">
        <f>[4]ﾒﾁｼﾘﾝ!S93</f>
        <v>1.57</v>
      </c>
    </row>
    <row r="26" spans="2:38" ht="14.4" x14ac:dyDescent="0.2">
      <c r="B26" s="520" t="s">
        <v>86</v>
      </c>
      <c r="C26" s="764">
        <f>[4]ﾒﾁｼﾘﾝ!C94</f>
        <v>2.4300000000000002</v>
      </c>
      <c r="D26" s="764">
        <f>[4]ﾒﾁｼﾘﾝ!D94</f>
        <v>0</v>
      </c>
      <c r="E26" s="764">
        <f>[4]ﾒﾁｼﾘﾝ!E94</f>
        <v>0</v>
      </c>
      <c r="F26" s="764">
        <f>[4]ﾒﾁｼﾘﾝ!F94</f>
        <v>0.14000000000000001</v>
      </c>
      <c r="G26" s="764">
        <f>[4]ﾒﾁｼﾘﾝ!G94</f>
        <v>0</v>
      </c>
      <c r="H26" s="764">
        <f>[4]ﾒﾁｼﾘﾝ!H94</f>
        <v>0</v>
      </c>
      <c r="I26" s="764">
        <f>[4]ﾒﾁｼﾘﾝ!I94</f>
        <v>0</v>
      </c>
      <c r="J26" s="764">
        <f>[4]ﾒﾁｼﾘﾝ!J94</f>
        <v>0</v>
      </c>
      <c r="K26" s="764">
        <f>[4]ﾒﾁｼﾘﾝ!K94</f>
        <v>0.14000000000000001</v>
      </c>
      <c r="L26" s="764">
        <f>[4]ﾒﾁｼﾘﾝ!L94</f>
        <v>0.14000000000000001</v>
      </c>
      <c r="M26" s="764">
        <f>[4]ﾒﾁｼﾘﾝ!M94</f>
        <v>0.14000000000000001</v>
      </c>
      <c r="N26" s="764">
        <f>[4]ﾒﾁｼﾘﾝ!N94</f>
        <v>0.14000000000000001</v>
      </c>
      <c r="O26" s="764">
        <f>[4]ﾒﾁｼﾘﾝ!O94</f>
        <v>0</v>
      </c>
      <c r="P26" s="764">
        <f>[4]ﾒﾁｼﾘﾝ!P94</f>
        <v>0</v>
      </c>
      <c r="Q26" s="764">
        <f>[4]ﾒﾁｼﾘﾝ!Q94</f>
        <v>0</v>
      </c>
      <c r="R26" s="764">
        <f>[4]ﾒﾁｼﾘﾝ!R94</f>
        <v>0.43</v>
      </c>
      <c r="S26" s="764">
        <f>[4]ﾒﾁｼﾘﾝ!S94</f>
        <v>1.29</v>
      </c>
    </row>
    <row r="27" spans="2:38" ht="14.4" x14ac:dyDescent="0.2">
      <c r="B27" s="527" t="s">
        <v>87</v>
      </c>
      <c r="C27" s="764">
        <f>[4]ﾒﾁｼﾘﾝ!C95</f>
        <v>5.29</v>
      </c>
      <c r="D27" s="764">
        <f>[4]ﾒﾁｼﾘﾝ!D95</f>
        <v>0</v>
      </c>
      <c r="E27" s="764">
        <f>[4]ﾒﾁｼﾘﾝ!E95</f>
        <v>0.28999999999999998</v>
      </c>
      <c r="F27" s="764">
        <f>[4]ﾒﾁｼﾘﾝ!F95</f>
        <v>0</v>
      </c>
      <c r="G27" s="764">
        <f>[4]ﾒﾁｼﾘﾝ!G95</f>
        <v>0.28999999999999998</v>
      </c>
      <c r="H27" s="764">
        <f>[4]ﾒﾁｼﾘﾝ!H95</f>
        <v>0</v>
      </c>
      <c r="I27" s="764">
        <f>[4]ﾒﾁｼﾘﾝ!I95</f>
        <v>0.28999999999999998</v>
      </c>
      <c r="J27" s="764">
        <f>[4]ﾒﾁｼﾘﾝ!J95</f>
        <v>0</v>
      </c>
      <c r="K27" s="764">
        <f>[4]ﾒﾁｼﾘﾝ!K95</f>
        <v>0.14000000000000001</v>
      </c>
      <c r="L27" s="764">
        <f>[4]ﾒﾁｼﾘﾝ!L95</f>
        <v>0.14000000000000001</v>
      </c>
      <c r="M27" s="764">
        <f>[4]ﾒﾁｼﾘﾝ!M95</f>
        <v>0.14000000000000001</v>
      </c>
      <c r="N27" s="764">
        <f>[4]ﾒﾁｼﾘﾝ!N95</f>
        <v>0.14000000000000001</v>
      </c>
      <c r="O27" s="764">
        <f>[4]ﾒﾁｼﾘﾝ!O95</f>
        <v>0.14000000000000001</v>
      </c>
      <c r="P27" s="764">
        <f>[4]ﾒﾁｼﾘﾝ!P95</f>
        <v>0.14000000000000001</v>
      </c>
      <c r="Q27" s="764">
        <f>[4]ﾒﾁｼﾘﾝ!Q95</f>
        <v>0.28999999999999998</v>
      </c>
      <c r="R27" s="764">
        <f>[4]ﾒﾁｼﾘﾝ!R95</f>
        <v>0.71</v>
      </c>
      <c r="S27" s="764">
        <f>[4]ﾒﾁｼﾘﾝ!S95</f>
        <v>2.57</v>
      </c>
    </row>
    <row r="28" spans="2:38" ht="14.4" x14ac:dyDescent="0.2">
      <c r="B28" s="520" t="s">
        <v>88</v>
      </c>
      <c r="C28" s="764">
        <f>[4]ﾒﾁｼﾘﾝ!C96</f>
        <v>3.29</v>
      </c>
      <c r="D28" s="764">
        <f>[4]ﾒﾁｼﾘﾝ!D96</f>
        <v>0.14000000000000001</v>
      </c>
      <c r="E28" s="764">
        <f>[4]ﾒﾁｼﾘﾝ!E96</f>
        <v>0.43</v>
      </c>
      <c r="F28" s="764">
        <f>[4]ﾒﾁｼﾘﾝ!F96</f>
        <v>0.14000000000000001</v>
      </c>
      <c r="G28" s="764">
        <f>[4]ﾒﾁｼﾘﾝ!G96</f>
        <v>0</v>
      </c>
      <c r="H28" s="764">
        <f>[4]ﾒﾁｼﾘﾝ!H96</f>
        <v>0.14000000000000001</v>
      </c>
      <c r="I28" s="764">
        <f>[4]ﾒﾁｼﾘﾝ!I96</f>
        <v>0</v>
      </c>
      <c r="J28" s="764">
        <f>[4]ﾒﾁｼﾘﾝ!J96</f>
        <v>0.14000000000000001</v>
      </c>
      <c r="K28" s="764">
        <f>[4]ﾒﾁｼﾘﾝ!K96</f>
        <v>0</v>
      </c>
      <c r="L28" s="764">
        <f>[4]ﾒﾁｼﾘﾝ!L96</f>
        <v>0</v>
      </c>
      <c r="M28" s="764">
        <f>[4]ﾒﾁｼﾘﾝ!M96</f>
        <v>0</v>
      </c>
      <c r="N28" s="764">
        <f>[4]ﾒﾁｼﾘﾝ!N96</f>
        <v>0</v>
      </c>
      <c r="O28" s="764">
        <f>[4]ﾒﾁｼﾘﾝ!O96</f>
        <v>0.14000000000000001</v>
      </c>
      <c r="P28" s="764">
        <f>[4]ﾒﾁｼﾘﾝ!P96</f>
        <v>0</v>
      </c>
      <c r="Q28" s="764">
        <f>[4]ﾒﾁｼﾘﾝ!Q96</f>
        <v>0.28999999999999998</v>
      </c>
      <c r="R28" s="764">
        <f>[4]ﾒﾁｼﾘﾝ!R96</f>
        <v>0.28999999999999998</v>
      </c>
      <c r="S28" s="764">
        <f>[4]ﾒﾁｼﾘﾝ!S96</f>
        <v>1.57</v>
      </c>
    </row>
    <row r="29" spans="2:38" ht="14.4" x14ac:dyDescent="0.2">
      <c r="B29" s="527" t="s">
        <v>89</v>
      </c>
      <c r="C29" s="764">
        <f>[4]ﾒﾁｼﾘﾝ!C97</f>
        <v>2.57</v>
      </c>
      <c r="D29" s="764">
        <f>[4]ﾒﾁｼﾘﾝ!D97</f>
        <v>0</v>
      </c>
      <c r="E29" s="764">
        <f>[4]ﾒﾁｼﾘﾝ!E97</f>
        <v>0</v>
      </c>
      <c r="F29" s="764">
        <f>[4]ﾒﾁｼﾘﾝ!F97</f>
        <v>0.28999999999999998</v>
      </c>
      <c r="G29" s="764">
        <f>[4]ﾒﾁｼﾘﾝ!G97</f>
        <v>0</v>
      </c>
      <c r="H29" s="764">
        <f>[4]ﾒﾁｼﾘﾝ!H97</f>
        <v>0.14000000000000001</v>
      </c>
      <c r="I29" s="764">
        <f>[4]ﾒﾁｼﾘﾝ!I97</f>
        <v>0</v>
      </c>
      <c r="J29" s="764">
        <f>[4]ﾒﾁｼﾘﾝ!J97</f>
        <v>0</v>
      </c>
      <c r="K29" s="764">
        <f>[4]ﾒﾁｼﾘﾝ!K97</f>
        <v>0</v>
      </c>
      <c r="L29" s="764">
        <f>[4]ﾒﾁｼﾘﾝ!L97</f>
        <v>0</v>
      </c>
      <c r="M29" s="764">
        <f>[4]ﾒﾁｼﾘﾝ!M97</f>
        <v>0.14000000000000001</v>
      </c>
      <c r="N29" s="764">
        <f>[4]ﾒﾁｼﾘﾝ!N97</f>
        <v>0</v>
      </c>
      <c r="O29" s="764">
        <f>[4]ﾒﾁｼﾘﾝ!O97</f>
        <v>0</v>
      </c>
      <c r="P29" s="764">
        <f>[4]ﾒﾁｼﾘﾝ!P97</f>
        <v>0</v>
      </c>
      <c r="Q29" s="764">
        <f>[4]ﾒﾁｼﾘﾝ!Q97</f>
        <v>0</v>
      </c>
      <c r="R29" s="764">
        <f>[4]ﾒﾁｼﾘﾝ!R97</f>
        <v>0.56999999999999995</v>
      </c>
      <c r="S29" s="764">
        <f>[4]ﾒﾁｼﾘﾝ!S97</f>
        <v>1.43</v>
      </c>
    </row>
    <row r="30" spans="2:38" ht="14.4" x14ac:dyDescent="0.2">
      <c r="B30" s="520" t="s">
        <v>90</v>
      </c>
      <c r="C30" s="764">
        <f>[4]ﾒﾁｼﾘﾝ!C98</f>
        <v>0</v>
      </c>
      <c r="D30" s="764">
        <f>[4]ﾒﾁｼﾘﾝ!D98</f>
        <v>0</v>
      </c>
      <c r="E30" s="764">
        <f>[4]ﾒﾁｼﾘﾝ!E98</f>
        <v>0</v>
      </c>
      <c r="F30" s="764">
        <f>[4]ﾒﾁｼﾘﾝ!F98</f>
        <v>0</v>
      </c>
      <c r="G30" s="764">
        <f>[4]ﾒﾁｼﾘﾝ!G98</f>
        <v>0</v>
      </c>
      <c r="H30" s="764">
        <f>[4]ﾒﾁｼﾘﾝ!H98</f>
        <v>0</v>
      </c>
      <c r="I30" s="764">
        <f>[4]ﾒﾁｼﾘﾝ!I98</f>
        <v>0</v>
      </c>
      <c r="J30" s="764">
        <f>[4]ﾒﾁｼﾘﾝ!J98</f>
        <v>0</v>
      </c>
      <c r="K30" s="764">
        <f>[4]ﾒﾁｼﾘﾝ!K98</f>
        <v>0</v>
      </c>
      <c r="L30" s="764">
        <f>[4]ﾒﾁｼﾘﾝ!L98</f>
        <v>0</v>
      </c>
      <c r="M30" s="764">
        <f>[4]ﾒﾁｼﾘﾝ!M98</f>
        <v>0</v>
      </c>
      <c r="N30" s="764">
        <f>[4]ﾒﾁｼﾘﾝ!N98</f>
        <v>0</v>
      </c>
      <c r="O30" s="764">
        <f>[4]ﾒﾁｼﾘﾝ!O98</f>
        <v>0</v>
      </c>
      <c r="P30" s="764">
        <f>[4]ﾒﾁｼﾘﾝ!P98</f>
        <v>0</v>
      </c>
      <c r="Q30" s="764">
        <f>[4]ﾒﾁｼﾘﾝ!Q98</f>
        <v>0</v>
      </c>
      <c r="R30" s="764">
        <f>[4]ﾒﾁｼﾘﾝ!R98</f>
        <v>0</v>
      </c>
      <c r="S30" s="764">
        <f>[4]ﾒﾁｼﾘﾝ!S98</f>
        <v>0</v>
      </c>
    </row>
    <row r="31" spans="2:38" ht="14.4" x14ac:dyDescent="0.2">
      <c r="B31" s="527" t="s">
        <v>91</v>
      </c>
      <c r="C31" s="764">
        <f>[4]ﾒﾁｼﾘﾝ!C99</f>
        <v>0</v>
      </c>
      <c r="D31" s="764">
        <f>[4]ﾒﾁｼﾘﾝ!D99</f>
        <v>0</v>
      </c>
      <c r="E31" s="764">
        <f>[4]ﾒﾁｼﾘﾝ!E99</f>
        <v>0</v>
      </c>
      <c r="F31" s="764">
        <f>[4]ﾒﾁｼﾘﾝ!F99</f>
        <v>0</v>
      </c>
      <c r="G31" s="764">
        <f>[4]ﾒﾁｼﾘﾝ!G99</f>
        <v>0</v>
      </c>
      <c r="H31" s="764">
        <f>[4]ﾒﾁｼﾘﾝ!H99</f>
        <v>0</v>
      </c>
      <c r="I31" s="764">
        <f>[4]ﾒﾁｼﾘﾝ!I99</f>
        <v>0</v>
      </c>
      <c r="J31" s="764">
        <f>[4]ﾒﾁｼﾘﾝ!J99</f>
        <v>0</v>
      </c>
      <c r="K31" s="764">
        <f>[4]ﾒﾁｼﾘﾝ!K99</f>
        <v>0</v>
      </c>
      <c r="L31" s="764">
        <f>[4]ﾒﾁｼﾘﾝ!L99</f>
        <v>0</v>
      </c>
      <c r="M31" s="764">
        <f>[4]ﾒﾁｼﾘﾝ!M99</f>
        <v>0</v>
      </c>
      <c r="N31" s="764">
        <f>[4]ﾒﾁｼﾘﾝ!N99</f>
        <v>0</v>
      </c>
      <c r="O31" s="764">
        <f>[4]ﾒﾁｼﾘﾝ!O99</f>
        <v>0</v>
      </c>
      <c r="P31" s="764">
        <f>[4]ﾒﾁｼﾘﾝ!P99</f>
        <v>0</v>
      </c>
      <c r="Q31" s="764">
        <f>[4]ﾒﾁｼﾘﾝ!Q99</f>
        <v>0</v>
      </c>
      <c r="R31" s="764">
        <f>[4]ﾒﾁｼﾘﾝ!R99</f>
        <v>0</v>
      </c>
      <c r="S31" s="764">
        <f>[4]ﾒﾁｼﾘﾝ!S99</f>
        <v>0</v>
      </c>
    </row>
    <row r="32" spans="2:38" ht="14.4" x14ac:dyDescent="0.2">
      <c r="B32" s="520" t="s">
        <v>92</v>
      </c>
      <c r="C32" s="764">
        <f>[4]ﾒﾁｼﾘﾝ!C100</f>
        <v>0</v>
      </c>
      <c r="D32" s="764">
        <f>[4]ﾒﾁｼﾘﾝ!D100</f>
        <v>0</v>
      </c>
      <c r="E32" s="764">
        <f>[4]ﾒﾁｼﾘﾝ!E100</f>
        <v>0</v>
      </c>
      <c r="F32" s="764">
        <f>[4]ﾒﾁｼﾘﾝ!F100</f>
        <v>0</v>
      </c>
      <c r="G32" s="764">
        <f>[4]ﾒﾁｼﾘﾝ!G100</f>
        <v>0</v>
      </c>
      <c r="H32" s="764">
        <f>[4]ﾒﾁｼﾘﾝ!H100</f>
        <v>0</v>
      </c>
      <c r="I32" s="764">
        <f>[4]ﾒﾁｼﾘﾝ!I100</f>
        <v>0</v>
      </c>
      <c r="J32" s="764">
        <f>[4]ﾒﾁｼﾘﾝ!J100</f>
        <v>0</v>
      </c>
      <c r="K32" s="764">
        <f>[4]ﾒﾁｼﾘﾝ!K100</f>
        <v>0</v>
      </c>
      <c r="L32" s="764">
        <f>[4]ﾒﾁｼﾘﾝ!L100</f>
        <v>0</v>
      </c>
      <c r="M32" s="764">
        <f>[4]ﾒﾁｼﾘﾝ!M100</f>
        <v>0</v>
      </c>
      <c r="N32" s="764">
        <f>[4]ﾒﾁｼﾘﾝ!N100</f>
        <v>0</v>
      </c>
      <c r="O32" s="764">
        <f>[4]ﾒﾁｼﾘﾝ!O100</f>
        <v>0</v>
      </c>
      <c r="P32" s="764">
        <f>[4]ﾒﾁｼﾘﾝ!P100</f>
        <v>0</v>
      </c>
      <c r="Q32" s="764">
        <f>[4]ﾒﾁｼﾘﾝ!Q100</f>
        <v>0</v>
      </c>
      <c r="R32" s="764">
        <f>[4]ﾒﾁｼﾘﾝ!R100</f>
        <v>0</v>
      </c>
      <c r="S32" s="764">
        <f>[4]ﾒﾁｼﾘﾝ!S100</f>
        <v>0</v>
      </c>
    </row>
    <row r="33" spans="2:23" ht="15" thickBot="1" x14ac:dyDescent="0.25">
      <c r="B33" s="527" t="s">
        <v>93</v>
      </c>
      <c r="C33" s="764">
        <f>[4]ﾒﾁｼﾘﾝ!C101</f>
        <v>0</v>
      </c>
      <c r="D33" s="764">
        <f>[4]ﾒﾁｼﾘﾝ!D101</f>
        <v>0</v>
      </c>
      <c r="E33" s="764">
        <f>[4]ﾒﾁｼﾘﾝ!E101</f>
        <v>0</v>
      </c>
      <c r="F33" s="764">
        <f>[4]ﾒﾁｼﾘﾝ!F101</f>
        <v>0</v>
      </c>
      <c r="G33" s="764">
        <f>[4]ﾒﾁｼﾘﾝ!G101</f>
        <v>0</v>
      </c>
      <c r="H33" s="764">
        <f>[4]ﾒﾁｼﾘﾝ!H101</f>
        <v>0</v>
      </c>
      <c r="I33" s="764">
        <f>[4]ﾒﾁｼﾘﾝ!I101</f>
        <v>0</v>
      </c>
      <c r="J33" s="764">
        <f>[4]ﾒﾁｼﾘﾝ!J101</f>
        <v>0</v>
      </c>
      <c r="K33" s="764">
        <f>[4]ﾒﾁｼﾘﾝ!K101</f>
        <v>0</v>
      </c>
      <c r="L33" s="764">
        <f>[4]ﾒﾁｼﾘﾝ!L101</f>
        <v>0</v>
      </c>
      <c r="M33" s="764">
        <f>[4]ﾒﾁｼﾘﾝ!M101</f>
        <v>0</v>
      </c>
      <c r="N33" s="764">
        <f>[4]ﾒﾁｼﾘﾝ!N101</f>
        <v>0</v>
      </c>
      <c r="O33" s="764">
        <f>[4]ﾒﾁｼﾘﾝ!O101</f>
        <v>0</v>
      </c>
      <c r="P33" s="764">
        <f>[4]ﾒﾁｼﾘﾝ!P101</f>
        <v>0</v>
      </c>
      <c r="Q33" s="764">
        <f>[4]ﾒﾁｼﾘﾝ!Q101</f>
        <v>0</v>
      </c>
      <c r="R33" s="764">
        <f>[4]ﾒﾁｼﾘﾝ!R101</f>
        <v>0</v>
      </c>
      <c r="S33" s="764">
        <f>[4]ﾒﾁｼﾘﾝ!S101</f>
        <v>0</v>
      </c>
    </row>
    <row r="34" spans="2:23" ht="15" thickBot="1" x14ac:dyDescent="0.25">
      <c r="B34" s="94" t="s">
        <v>39</v>
      </c>
      <c r="C34" s="774">
        <f>SUM(C22:C33)</f>
        <v>27.869999999999997</v>
      </c>
      <c r="D34" s="764">
        <f>[4]ﾒﾁｼﾘﾝ!D102</f>
        <v>0.14000000000000001</v>
      </c>
      <c r="E34" s="764">
        <f>[4]ﾒﾁｼﾘﾝ!E102</f>
        <v>1.1499999999999999</v>
      </c>
      <c r="F34" s="764">
        <f>[4]ﾒﾁｼﾘﾝ!F102</f>
        <v>1.1400000000000001</v>
      </c>
      <c r="G34" s="764">
        <f>[4]ﾒﾁｼﾘﾝ!G102</f>
        <v>0.71</v>
      </c>
      <c r="H34" s="764">
        <f>[4]ﾒﾁｼﾘﾝ!H102</f>
        <v>0.56000000000000005</v>
      </c>
      <c r="I34" s="764">
        <f>[4]ﾒﾁｼﾘﾝ!I102</f>
        <v>0.43</v>
      </c>
      <c r="J34" s="764">
        <f>[4]ﾒﾁｼﾘﾝ!J102</f>
        <v>0.28000000000000003</v>
      </c>
      <c r="K34" s="764">
        <f>[4]ﾒﾁｼﾘﾝ!K102</f>
        <v>0.70000000000000007</v>
      </c>
      <c r="L34" s="764">
        <f>[4]ﾒﾁｼﾘﾝ!L102</f>
        <v>0.57000000000000006</v>
      </c>
      <c r="M34" s="764">
        <f>[4]ﾒﾁｼﾘﾝ!M102</f>
        <v>1.5700000000000003</v>
      </c>
      <c r="N34" s="764">
        <f>[4]ﾒﾁｼﾘﾝ!N102</f>
        <v>0.56000000000000005</v>
      </c>
      <c r="O34" s="764">
        <f>[4]ﾒﾁｼﾘﾝ!O102</f>
        <v>1</v>
      </c>
      <c r="P34" s="764">
        <f>[4]ﾒﾁｼﾘﾝ!P102</f>
        <v>0.57000000000000006</v>
      </c>
      <c r="Q34" s="764">
        <f>[4]ﾒﾁｼﾘﾝ!Q102</f>
        <v>1.29</v>
      </c>
      <c r="R34" s="764">
        <f>[4]ﾒﾁｼﾘﾝ!R102</f>
        <v>3.28</v>
      </c>
      <c r="S34" s="764">
        <f>[4]ﾒﾁｼﾘﾝ!S102</f>
        <v>13.86</v>
      </c>
    </row>
    <row r="35" spans="2:23" ht="15" thickBot="1" x14ac:dyDescent="0.25">
      <c r="B35" s="94" t="s">
        <v>128</v>
      </c>
      <c r="C35" s="613">
        <f>C34/C34</f>
        <v>1</v>
      </c>
      <c r="D35" s="614">
        <f>D34/C34</f>
        <v>5.0233225690706866E-3</v>
      </c>
      <c r="E35" s="614">
        <f>E34/C34</f>
        <v>4.1263006817366346E-2</v>
      </c>
      <c r="F35" s="614">
        <f>F34/C34</f>
        <v>4.0904198062432728E-2</v>
      </c>
      <c r="G35" s="614">
        <f>G34/C34</f>
        <v>2.5475421600287047E-2</v>
      </c>
      <c r="H35" s="614">
        <f>H34/C34</f>
        <v>2.0093290276282746E-2</v>
      </c>
      <c r="I35" s="614">
        <f>I34/C34</f>
        <v>1.5428776462145678E-2</v>
      </c>
      <c r="J35" s="614">
        <f>J34/C34</f>
        <v>1.0046645138141373E-2</v>
      </c>
      <c r="K35" s="614">
        <f>K34/C34</f>
        <v>2.511661284535343E-2</v>
      </c>
      <c r="L35" s="614">
        <f>L34/C34</f>
        <v>2.0452099031216364E-2</v>
      </c>
      <c r="M35" s="614">
        <f>M34/C34</f>
        <v>5.6332974524578416E-2</v>
      </c>
      <c r="N35" s="614">
        <f>N34/C34</f>
        <v>2.0093290276282746E-2</v>
      </c>
      <c r="O35" s="614">
        <f>O34/C34</f>
        <v>3.5880875493362038E-2</v>
      </c>
      <c r="P35" s="614">
        <f>P34/C34</f>
        <v>2.0452099031216364E-2</v>
      </c>
      <c r="Q35" s="614">
        <f>Q34/C34</f>
        <v>4.6286329386437036E-2</v>
      </c>
      <c r="R35" s="614">
        <f>R34/C34</f>
        <v>0.1176892716182275</v>
      </c>
      <c r="S35" s="615">
        <f>S34/C34</f>
        <v>0.49730893433799789</v>
      </c>
    </row>
    <row r="40" spans="2:23" ht="19.8" thickBot="1" x14ac:dyDescent="0.25">
      <c r="B40" s="162" t="str">
        <f>B20</f>
        <v>令和8年　</v>
      </c>
      <c r="C40" t="s">
        <v>235</v>
      </c>
    </row>
    <row r="41" spans="2:23" ht="40.5" customHeight="1" thickBot="1" x14ac:dyDescent="0.25">
      <c r="B41" s="586" t="s">
        <v>205</v>
      </c>
      <c r="C41" s="734" t="s">
        <v>65</v>
      </c>
      <c r="D41" s="713" t="s">
        <v>261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262</v>
      </c>
    </row>
    <row r="42" spans="2:23" ht="14.4" x14ac:dyDescent="0.2">
      <c r="B42" s="588" t="s">
        <v>82</v>
      </c>
      <c r="C42" s="904">
        <f>SUM(D42:S42)</f>
        <v>1346</v>
      </c>
      <c r="D42" s="904">
        <f>[5]ﾒﾁｼﾘﾝ!D38</f>
        <v>35</v>
      </c>
      <c r="E42" s="904">
        <f>[5]ﾒﾁｼﾘﾝ!E38</f>
        <v>24</v>
      </c>
      <c r="F42" s="904">
        <f>[5]ﾒﾁｼﾘﾝ!F38</f>
        <v>18</v>
      </c>
      <c r="G42" s="904">
        <f>[5]ﾒﾁｼﾘﾝ!G38</f>
        <v>8</v>
      </c>
      <c r="H42" s="904">
        <f>[5]ﾒﾁｼﾘﾝ!H38</f>
        <v>14</v>
      </c>
      <c r="I42" s="904">
        <f>[5]ﾒﾁｼﾘﾝ!I38</f>
        <v>6</v>
      </c>
      <c r="J42" s="904">
        <f>[5]ﾒﾁｼﾘﾝ!J38</f>
        <v>9</v>
      </c>
      <c r="K42" s="904">
        <f>[5]ﾒﾁｼﾘﾝ!K38</f>
        <v>15</v>
      </c>
      <c r="L42" s="904">
        <f>[5]ﾒﾁｼﾘﾝ!L38</f>
        <v>19</v>
      </c>
      <c r="M42" s="904">
        <f>[5]ﾒﾁｼﾘﾝ!M38</f>
        <v>24</v>
      </c>
      <c r="N42" s="904">
        <f>[5]ﾒﾁｼﾘﾝ!N38</f>
        <v>19</v>
      </c>
      <c r="O42" s="904">
        <f>[5]ﾒﾁｼﾘﾝ!O38</f>
        <v>40</v>
      </c>
      <c r="P42" s="904">
        <f>[5]ﾒﾁｼﾘﾝ!P38</f>
        <v>40</v>
      </c>
      <c r="Q42" s="904">
        <f>[5]ﾒﾁｼﾘﾝ!Q38</f>
        <v>53</v>
      </c>
      <c r="R42" s="904">
        <f>[5]ﾒﾁｼﾘﾝ!R38</f>
        <v>72</v>
      </c>
      <c r="S42" s="904">
        <f>[5]ﾒﾁｼﾘﾝ!S38</f>
        <v>950</v>
      </c>
      <c r="V42">
        <f>'保健所別（令和8年）'!$D$59</f>
        <v>1346</v>
      </c>
      <c r="W42">
        <f>C42-V42</f>
        <v>0</v>
      </c>
    </row>
    <row r="43" spans="2:23" ht="14.4" x14ac:dyDescent="0.2">
      <c r="B43" s="590" t="s">
        <v>83</v>
      </c>
      <c r="C43" s="904">
        <f t="shared" ref="C43:C53" si="11">SUM(D43:S43)</f>
        <v>1290</v>
      </c>
      <c r="D43" s="904">
        <f>[5]ﾒﾁｼﾘﾝ!D39</f>
        <v>26</v>
      </c>
      <c r="E43" s="904">
        <f>[5]ﾒﾁｼﾘﾝ!E39</f>
        <v>16</v>
      </c>
      <c r="F43" s="904">
        <f>[5]ﾒﾁｼﾘﾝ!F39</f>
        <v>23</v>
      </c>
      <c r="G43" s="904">
        <f>[5]ﾒﾁｼﾘﾝ!G39</f>
        <v>7</v>
      </c>
      <c r="H43" s="904">
        <f>[5]ﾒﾁｼﾘﾝ!H39</f>
        <v>15</v>
      </c>
      <c r="I43" s="904">
        <f>[5]ﾒﾁｼﾘﾝ!I39</f>
        <v>6</v>
      </c>
      <c r="J43" s="904">
        <f>[5]ﾒﾁｼﾘﾝ!J39</f>
        <v>11</v>
      </c>
      <c r="K43" s="904">
        <f>[5]ﾒﾁｼﾘﾝ!K39</f>
        <v>11</v>
      </c>
      <c r="L43" s="904">
        <f>[5]ﾒﾁｼﾘﾝ!L39</f>
        <v>15</v>
      </c>
      <c r="M43" s="904">
        <f>[5]ﾒﾁｼﾘﾝ!M39</f>
        <v>19</v>
      </c>
      <c r="N43" s="904">
        <f>[5]ﾒﾁｼﾘﾝ!N39</f>
        <v>23</v>
      </c>
      <c r="O43" s="904">
        <f>[5]ﾒﾁｼﾘﾝ!O39</f>
        <v>34</v>
      </c>
      <c r="P43" s="904">
        <f>[5]ﾒﾁｼﾘﾝ!P39</f>
        <v>41</v>
      </c>
      <c r="Q43" s="904">
        <f>[5]ﾒﾁｼﾘﾝ!Q39</f>
        <v>63</v>
      </c>
      <c r="R43" s="904">
        <f>[5]ﾒﾁｼﾘﾝ!R39</f>
        <v>95</v>
      </c>
      <c r="S43" s="904">
        <f>[5]ﾒﾁｼﾘﾝ!S39</f>
        <v>885</v>
      </c>
      <c r="V43">
        <f>'保健所別（令和8年）'!$E$59</f>
        <v>1290</v>
      </c>
      <c r="W43">
        <f t="shared" ref="W43:W53" si="12">C43-V43</f>
        <v>0</v>
      </c>
    </row>
    <row r="44" spans="2:23" ht="14.4" x14ac:dyDescent="0.2">
      <c r="B44" s="592" t="s">
        <v>84</v>
      </c>
      <c r="C44" s="904">
        <f t="shared" si="11"/>
        <v>1241</v>
      </c>
      <c r="D44" s="904">
        <f>[5]ﾒﾁｼﾘﾝ!D40</f>
        <v>23</v>
      </c>
      <c r="E44" s="904">
        <f>[5]ﾒﾁｼﾘﾝ!E40</f>
        <v>19</v>
      </c>
      <c r="F44" s="904">
        <f>[5]ﾒﾁｼﾘﾝ!F40</f>
        <v>9</v>
      </c>
      <c r="G44" s="904">
        <f>[5]ﾒﾁｼﾘﾝ!G40</f>
        <v>10</v>
      </c>
      <c r="H44" s="904">
        <f>[5]ﾒﾁｼﾘﾝ!H40</f>
        <v>11</v>
      </c>
      <c r="I44" s="904">
        <f>[5]ﾒﾁｼﾘﾝ!I40</f>
        <v>10</v>
      </c>
      <c r="J44" s="904">
        <f>[5]ﾒﾁｼﾘﾝ!J40</f>
        <v>14</v>
      </c>
      <c r="K44" s="904">
        <f>[5]ﾒﾁｼﾘﾝ!K40</f>
        <v>10</v>
      </c>
      <c r="L44" s="904">
        <f>[5]ﾒﾁｼﾘﾝ!L40</f>
        <v>22</v>
      </c>
      <c r="M44" s="904">
        <f>[5]ﾒﾁｼﾘﾝ!M40</f>
        <v>24</v>
      </c>
      <c r="N44" s="904">
        <f>[5]ﾒﾁｼﾘﾝ!N40</f>
        <v>26</v>
      </c>
      <c r="O44" s="904">
        <f>[5]ﾒﾁｼﾘﾝ!O40</f>
        <v>36</v>
      </c>
      <c r="P44" s="904">
        <f>[5]ﾒﾁｼﾘﾝ!P40</f>
        <v>43</v>
      </c>
      <c r="Q44" s="904">
        <f>[5]ﾒﾁｼﾘﾝ!Q40</f>
        <v>41</v>
      </c>
      <c r="R44" s="904">
        <f>[5]ﾒﾁｼﾘﾝ!R40</f>
        <v>93</v>
      </c>
      <c r="S44" s="904">
        <f>[5]ﾒﾁｼﾘﾝ!S40</f>
        <v>850</v>
      </c>
      <c r="V44">
        <f>'保健所別（令和8年）'!$F$59</f>
        <v>1241</v>
      </c>
      <c r="W44">
        <f t="shared" si="12"/>
        <v>0</v>
      </c>
    </row>
    <row r="45" spans="2:23" ht="14.4" x14ac:dyDescent="0.2">
      <c r="B45" s="594" t="s">
        <v>85</v>
      </c>
      <c r="C45" s="904">
        <f t="shared" si="11"/>
        <v>1132</v>
      </c>
      <c r="D45" s="904">
        <f>[5]ﾒﾁｼﾘﾝ!D41</f>
        <v>30</v>
      </c>
      <c r="E45" s="904">
        <f>[5]ﾒﾁｼﾘﾝ!E41</f>
        <v>10</v>
      </c>
      <c r="F45" s="904">
        <f>[5]ﾒﾁｼﾘﾝ!F41</f>
        <v>15</v>
      </c>
      <c r="G45" s="904">
        <f>[5]ﾒﾁｼﾘﾝ!G41</f>
        <v>7</v>
      </c>
      <c r="H45" s="904">
        <f>[5]ﾒﾁｼﾘﾝ!H41</f>
        <v>8</v>
      </c>
      <c r="I45" s="904">
        <f>[5]ﾒﾁｼﾘﾝ!I41</f>
        <v>8</v>
      </c>
      <c r="J45" s="904">
        <f>[5]ﾒﾁｼﾘﾝ!J41</f>
        <v>5</v>
      </c>
      <c r="K45" s="904">
        <f>[5]ﾒﾁｼﾘﾝ!K41</f>
        <v>13</v>
      </c>
      <c r="L45" s="904">
        <f>[5]ﾒﾁｼﾘﾝ!L41</f>
        <v>15</v>
      </c>
      <c r="M45" s="904">
        <f>[5]ﾒﾁｼﾘﾝ!M41</f>
        <v>15</v>
      </c>
      <c r="N45" s="904">
        <f>[5]ﾒﾁｼﾘﾝ!N41</f>
        <v>13</v>
      </c>
      <c r="O45" s="904">
        <f>[5]ﾒﾁｼﾘﾝ!O41</f>
        <v>33</v>
      </c>
      <c r="P45" s="904">
        <f>[5]ﾒﾁｼﾘﾝ!P41</f>
        <v>38</v>
      </c>
      <c r="Q45" s="904">
        <f>[5]ﾒﾁｼﾘﾝ!Q41</f>
        <v>51</v>
      </c>
      <c r="R45" s="904">
        <f>[5]ﾒﾁｼﾘﾝ!R41</f>
        <v>74</v>
      </c>
      <c r="S45" s="904">
        <f>[5]ﾒﾁｼﾘﾝ!S41</f>
        <v>797</v>
      </c>
      <c r="T45" s="103"/>
      <c r="V45">
        <f>'保健所別（令和8年）'!$G$59</f>
        <v>1132</v>
      </c>
      <c r="W45">
        <f t="shared" si="12"/>
        <v>0</v>
      </c>
    </row>
    <row r="46" spans="2:23" ht="14.4" x14ac:dyDescent="0.2">
      <c r="B46" s="590" t="s">
        <v>86</v>
      </c>
      <c r="C46" s="904">
        <f t="shared" si="11"/>
        <v>1222</v>
      </c>
      <c r="D46" s="904">
        <f>[5]ﾒﾁｼﾘﾝ!D42</f>
        <v>25</v>
      </c>
      <c r="E46" s="904">
        <f>[5]ﾒﾁｼﾘﾝ!E42</f>
        <v>21</v>
      </c>
      <c r="F46" s="904">
        <f>[5]ﾒﾁｼﾘﾝ!F42</f>
        <v>17</v>
      </c>
      <c r="G46" s="904">
        <f>[5]ﾒﾁｼﾘﾝ!G42</f>
        <v>13</v>
      </c>
      <c r="H46" s="904">
        <f>[5]ﾒﾁｼﾘﾝ!H42</f>
        <v>4</v>
      </c>
      <c r="I46" s="904">
        <f>[5]ﾒﾁｼﾘﾝ!I42</f>
        <v>12</v>
      </c>
      <c r="J46" s="904">
        <f>[5]ﾒﾁｼﾘﾝ!J42</f>
        <v>12</v>
      </c>
      <c r="K46" s="904">
        <f>[5]ﾒﾁｼﾘﾝ!K42</f>
        <v>15</v>
      </c>
      <c r="L46" s="904">
        <f>[5]ﾒﾁｼﾘﾝ!L42</f>
        <v>12</v>
      </c>
      <c r="M46" s="904">
        <f>[5]ﾒﾁｼﾘﾝ!M42</f>
        <v>19</v>
      </c>
      <c r="N46" s="904">
        <f>[5]ﾒﾁｼﾘﾝ!N42</f>
        <v>18</v>
      </c>
      <c r="O46" s="904">
        <f>[5]ﾒﾁｼﾘﾝ!O42</f>
        <v>36</v>
      </c>
      <c r="P46" s="904">
        <f>[5]ﾒﾁｼﾘﾝ!P42</f>
        <v>38</v>
      </c>
      <c r="Q46" s="904">
        <f>[5]ﾒﾁｼﾘﾝ!Q42</f>
        <v>46</v>
      </c>
      <c r="R46" s="904">
        <f>[5]ﾒﾁｼﾘﾝ!R42</f>
        <v>79</v>
      </c>
      <c r="S46" s="904">
        <f>[5]ﾒﾁｼﾘﾝ!S42</f>
        <v>855</v>
      </c>
      <c r="V46">
        <f>'保健所別（令和8年）'!$H$59</f>
        <v>1222</v>
      </c>
      <c r="W46">
        <f t="shared" si="12"/>
        <v>0</v>
      </c>
    </row>
    <row r="47" spans="2:23" ht="14.4" x14ac:dyDescent="0.2">
      <c r="B47" s="594" t="s">
        <v>87</v>
      </c>
      <c r="C47" s="904">
        <f t="shared" si="11"/>
        <v>1267</v>
      </c>
      <c r="D47" s="904">
        <f>[5]ﾒﾁｼﾘﾝ!D43</f>
        <v>35</v>
      </c>
      <c r="E47" s="904">
        <f>[5]ﾒﾁｼﾘﾝ!E43</f>
        <v>20</v>
      </c>
      <c r="F47" s="904">
        <f>[5]ﾒﾁｼﾘﾝ!F43</f>
        <v>20</v>
      </c>
      <c r="G47" s="904">
        <f>[5]ﾒﾁｼﾘﾝ!G43</f>
        <v>8</v>
      </c>
      <c r="H47" s="904">
        <f>[5]ﾒﾁｼﾘﾝ!H43</f>
        <v>9</v>
      </c>
      <c r="I47" s="904">
        <f>[5]ﾒﾁｼﾘﾝ!I43</f>
        <v>15</v>
      </c>
      <c r="J47" s="904">
        <f>[5]ﾒﾁｼﾘﾝ!J43</f>
        <v>12</v>
      </c>
      <c r="K47" s="904">
        <f>[5]ﾒﾁｼﾘﾝ!K43</f>
        <v>15</v>
      </c>
      <c r="L47" s="904">
        <f>[5]ﾒﾁｼﾘﾝ!L43</f>
        <v>19</v>
      </c>
      <c r="M47" s="904">
        <f>[5]ﾒﾁｼﾘﾝ!M43</f>
        <v>14</v>
      </c>
      <c r="N47" s="904">
        <f>[5]ﾒﾁｼﾘﾝ!N43</f>
        <v>31</v>
      </c>
      <c r="O47" s="904">
        <f>[5]ﾒﾁｼﾘﾝ!O43</f>
        <v>30</v>
      </c>
      <c r="P47" s="904">
        <f>[5]ﾒﾁｼﾘﾝ!P43</f>
        <v>41</v>
      </c>
      <c r="Q47" s="904">
        <f>[5]ﾒﾁｼﾘﾝ!Q43</f>
        <v>58</v>
      </c>
      <c r="R47" s="904">
        <f>[5]ﾒﾁｼﾘﾝ!R43</f>
        <v>81</v>
      </c>
      <c r="S47" s="904">
        <f>[5]ﾒﾁｼﾘﾝ!S43</f>
        <v>859</v>
      </c>
      <c r="V47">
        <f>'保健所別（令和8年）'!$I$59</f>
        <v>1267</v>
      </c>
      <c r="W47">
        <f t="shared" si="12"/>
        <v>0</v>
      </c>
    </row>
    <row r="48" spans="2:23" ht="14.4" x14ac:dyDescent="0.2">
      <c r="B48" s="590" t="s">
        <v>88</v>
      </c>
      <c r="C48" s="904">
        <f t="shared" si="11"/>
        <v>1271</v>
      </c>
      <c r="D48" s="904">
        <f>[5]ﾒﾁｼﾘﾝ!D44</f>
        <v>45</v>
      </c>
      <c r="E48" s="904">
        <f>[5]ﾒﾁｼﾘﾝ!E44</f>
        <v>26</v>
      </c>
      <c r="F48" s="904">
        <f>[5]ﾒﾁｼﾘﾝ!F44</f>
        <v>19</v>
      </c>
      <c r="G48" s="904">
        <f>[5]ﾒﾁｼﾘﾝ!G44</f>
        <v>13</v>
      </c>
      <c r="H48" s="904">
        <f>[5]ﾒﾁｼﾘﾝ!H44</f>
        <v>11</v>
      </c>
      <c r="I48" s="904">
        <f>[5]ﾒﾁｼﾘﾝ!I44</f>
        <v>5</v>
      </c>
      <c r="J48" s="904">
        <f>[5]ﾒﾁｼﾘﾝ!J44</f>
        <v>14</v>
      </c>
      <c r="K48" s="904">
        <f>[5]ﾒﾁｼﾘﾝ!K44</f>
        <v>14</v>
      </c>
      <c r="L48" s="904">
        <f>[5]ﾒﾁｼﾘﾝ!L44</f>
        <v>20</v>
      </c>
      <c r="M48" s="904">
        <f>[5]ﾒﾁｼﾘﾝ!M44</f>
        <v>20</v>
      </c>
      <c r="N48" s="904">
        <f>[5]ﾒﾁｼﾘﾝ!N44</f>
        <v>24</v>
      </c>
      <c r="O48" s="904">
        <f>[5]ﾒﾁｼﾘﾝ!O44</f>
        <v>29</v>
      </c>
      <c r="P48" s="904">
        <f>[5]ﾒﾁｼﾘﾝ!P44</f>
        <v>57</v>
      </c>
      <c r="Q48" s="904">
        <f>[5]ﾒﾁｼﾘﾝ!Q44</f>
        <v>53</v>
      </c>
      <c r="R48" s="904">
        <f>[5]ﾒﾁｼﾘﾝ!R44</f>
        <v>75</v>
      </c>
      <c r="S48" s="904">
        <f>[5]ﾒﾁｼﾘﾝ!S44</f>
        <v>846</v>
      </c>
      <c r="V48">
        <f>'保健所別（令和8年）'!$J$59</f>
        <v>1271</v>
      </c>
      <c r="W48">
        <f t="shared" si="12"/>
        <v>0</v>
      </c>
    </row>
    <row r="49" spans="2:23" ht="14.4" x14ac:dyDescent="0.2">
      <c r="B49" s="594" t="s">
        <v>89</v>
      </c>
      <c r="C49" s="904">
        <f t="shared" si="11"/>
        <v>1238</v>
      </c>
      <c r="D49" s="904">
        <f>[5]ﾒﾁｼﾘﾝ!D45</f>
        <v>31</v>
      </c>
      <c r="E49" s="904">
        <f>[5]ﾒﾁｼﾘﾝ!E45</f>
        <v>23</v>
      </c>
      <c r="F49" s="904">
        <f>[5]ﾒﾁｼﾘﾝ!F45</f>
        <v>26</v>
      </c>
      <c r="G49" s="904">
        <f>[5]ﾒﾁｼﾘﾝ!G45</f>
        <v>19</v>
      </c>
      <c r="H49" s="904">
        <f>[5]ﾒﾁｼﾘﾝ!H45</f>
        <v>13</v>
      </c>
      <c r="I49" s="904">
        <f>[5]ﾒﾁｼﾘﾝ!I45</f>
        <v>8</v>
      </c>
      <c r="J49" s="904">
        <f>[5]ﾒﾁｼﾘﾝ!J45</f>
        <v>12</v>
      </c>
      <c r="K49" s="904">
        <f>[5]ﾒﾁｼﾘﾝ!K45</f>
        <v>20</v>
      </c>
      <c r="L49" s="904">
        <f>[5]ﾒﾁｼﾘﾝ!L45</f>
        <v>17</v>
      </c>
      <c r="M49" s="904">
        <f>[5]ﾒﾁｼﾘﾝ!M45</f>
        <v>23</v>
      </c>
      <c r="N49" s="904">
        <f>[5]ﾒﾁｼﾘﾝ!N45</f>
        <v>21</v>
      </c>
      <c r="O49" s="904">
        <f>[5]ﾒﾁｼﾘﾝ!O45</f>
        <v>44</v>
      </c>
      <c r="P49" s="904">
        <f>[5]ﾒﾁｼﾘﾝ!P45</f>
        <v>41</v>
      </c>
      <c r="Q49" s="904">
        <f>[5]ﾒﾁｼﾘﾝ!Q45</f>
        <v>63</v>
      </c>
      <c r="R49" s="904">
        <f>[5]ﾒﾁｼﾘﾝ!R45</f>
        <v>92</v>
      </c>
      <c r="S49" s="904">
        <f>[5]ﾒﾁｼﾘﾝ!S45</f>
        <v>785</v>
      </c>
      <c r="V49">
        <f>'保健所別（令和8年）'!$K$59</f>
        <v>1238</v>
      </c>
      <c r="W49">
        <f t="shared" si="12"/>
        <v>0</v>
      </c>
    </row>
    <row r="50" spans="2:23" ht="14.4" x14ac:dyDescent="0.2">
      <c r="B50" s="590" t="s">
        <v>90</v>
      </c>
      <c r="C50" s="904">
        <f t="shared" si="11"/>
        <v>0</v>
      </c>
      <c r="D50" s="904">
        <f>[5]ﾒﾁｼﾘﾝ!D46</f>
        <v>0</v>
      </c>
      <c r="E50" s="904">
        <f>[5]ﾒﾁｼﾘﾝ!E46</f>
        <v>0</v>
      </c>
      <c r="F50" s="904">
        <f>[5]ﾒﾁｼﾘﾝ!F46</f>
        <v>0</v>
      </c>
      <c r="G50" s="904">
        <f>[5]ﾒﾁｼﾘﾝ!G46</f>
        <v>0</v>
      </c>
      <c r="H50" s="904">
        <f>[5]ﾒﾁｼﾘﾝ!H46</f>
        <v>0</v>
      </c>
      <c r="I50" s="904">
        <f>[5]ﾒﾁｼﾘﾝ!I46</f>
        <v>0</v>
      </c>
      <c r="J50" s="904">
        <f>[5]ﾒﾁｼﾘﾝ!J46</f>
        <v>0</v>
      </c>
      <c r="K50" s="904">
        <f>[5]ﾒﾁｼﾘﾝ!K46</f>
        <v>0</v>
      </c>
      <c r="L50" s="904">
        <f>[5]ﾒﾁｼﾘﾝ!L46</f>
        <v>0</v>
      </c>
      <c r="M50" s="904">
        <f>[5]ﾒﾁｼﾘﾝ!M46</f>
        <v>0</v>
      </c>
      <c r="N50" s="904">
        <f>[5]ﾒﾁｼﾘﾝ!N46</f>
        <v>0</v>
      </c>
      <c r="O50" s="904">
        <f>[5]ﾒﾁｼﾘﾝ!O46</f>
        <v>0</v>
      </c>
      <c r="P50" s="904">
        <f>[5]ﾒﾁｼﾘﾝ!P46</f>
        <v>0</v>
      </c>
      <c r="Q50" s="904">
        <f>[5]ﾒﾁｼﾘﾝ!Q46</f>
        <v>0</v>
      </c>
      <c r="R50" s="904">
        <f>[5]ﾒﾁｼﾘﾝ!R46</f>
        <v>0</v>
      </c>
      <c r="S50" s="904">
        <f>[5]ﾒﾁｼﾘﾝ!S46</f>
        <v>0</v>
      </c>
      <c r="V50">
        <f>'保健所別（令和8年）'!$L$59</f>
        <v>0</v>
      </c>
      <c r="W50">
        <f t="shared" si="12"/>
        <v>0</v>
      </c>
    </row>
    <row r="51" spans="2:23" ht="14.4" x14ac:dyDescent="0.2">
      <c r="B51" s="594" t="s">
        <v>91</v>
      </c>
      <c r="C51" s="904">
        <f t="shared" si="11"/>
        <v>0</v>
      </c>
      <c r="D51" s="904">
        <f>[5]ﾒﾁｼﾘﾝ!D47</f>
        <v>0</v>
      </c>
      <c r="E51" s="904">
        <f>[5]ﾒﾁｼﾘﾝ!E47</f>
        <v>0</v>
      </c>
      <c r="F51" s="904">
        <f>[5]ﾒﾁｼﾘﾝ!F47</f>
        <v>0</v>
      </c>
      <c r="G51" s="904">
        <f>[5]ﾒﾁｼﾘﾝ!G47</f>
        <v>0</v>
      </c>
      <c r="H51" s="904">
        <f>[5]ﾒﾁｼﾘﾝ!H47</f>
        <v>0</v>
      </c>
      <c r="I51" s="904">
        <f>[5]ﾒﾁｼﾘﾝ!I47</f>
        <v>0</v>
      </c>
      <c r="J51" s="904">
        <f>[5]ﾒﾁｼﾘﾝ!J47</f>
        <v>0</v>
      </c>
      <c r="K51" s="904">
        <f>[5]ﾒﾁｼﾘﾝ!K47</f>
        <v>0</v>
      </c>
      <c r="L51" s="904">
        <f>[5]ﾒﾁｼﾘﾝ!L47</f>
        <v>0</v>
      </c>
      <c r="M51" s="904">
        <f>[5]ﾒﾁｼﾘﾝ!M47</f>
        <v>0</v>
      </c>
      <c r="N51" s="904">
        <f>[5]ﾒﾁｼﾘﾝ!N47</f>
        <v>0</v>
      </c>
      <c r="O51" s="904">
        <f>[5]ﾒﾁｼﾘﾝ!O47</f>
        <v>0</v>
      </c>
      <c r="P51" s="904">
        <f>[5]ﾒﾁｼﾘﾝ!P47</f>
        <v>0</v>
      </c>
      <c r="Q51" s="904">
        <f>[5]ﾒﾁｼﾘﾝ!Q47</f>
        <v>0</v>
      </c>
      <c r="R51" s="904">
        <f>[5]ﾒﾁｼﾘﾝ!R47</f>
        <v>0</v>
      </c>
      <c r="S51" s="904">
        <f>[5]ﾒﾁｼﾘﾝ!S47</f>
        <v>0</v>
      </c>
      <c r="V51">
        <f>'保健所別（令和8年）'!$M$59</f>
        <v>0</v>
      </c>
      <c r="W51">
        <f t="shared" si="12"/>
        <v>0</v>
      </c>
    </row>
    <row r="52" spans="2:23" ht="14.4" x14ac:dyDescent="0.2">
      <c r="B52" s="590" t="s">
        <v>92</v>
      </c>
      <c r="C52" s="904">
        <f t="shared" si="11"/>
        <v>0</v>
      </c>
      <c r="D52" s="904">
        <f>[5]ﾒﾁｼﾘﾝ!D48</f>
        <v>0</v>
      </c>
      <c r="E52" s="904">
        <f>[5]ﾒﾁｼﾘﾝ!E48</f>
        <v>0</v>
      </c>
      <c r="F52" s="904">
        <f>[5]ﾒﾁｼﾘﾝ!F48</f>
        <v>0</v>
      </c>
      <c r="G52" s="904">
        <f>[5]ﾒﾁｼﾘﾝ!G48</f>
        <v>0</v>
      </c>
      <c r="H52" s="904">
        <f>[5]ﾒﾁｼﾘﾝ!H48</f>
        <v>0</v>
      </c>
      <c r="I52" s="904">
        <f>[5]ﾒﾁｼﾘﾝ!I48</f>
        <v>0</v>
      </c>
      <c r="J52" s="904">
        <f>[5]ﾒﾁｼﾘﾝ!J48</f>
        <v>0</v>
      </c>
      <c r="K52" s="904">
        <f>[5]ﾒﾁｼﾘﾝ!K48</f>
        <v>0</v>
      </c>
      <c r="L52" s="904">
        <f>[5]ﾒﾁｼﾘﾝ!L48</f>
        <v>0</v>
      </c>
      <c r="M52" s="904">
        <f>[5]ﾒﾁｼﾘﾝ!M48</f>
        <v>0</v>
      </c>
      <c r="N52" s="904">
        <f>[5]ﾒﾁｼﾘﾝ!N48</f>
        <v>0</v>
      </c>
      <c r="O52" s="904">
        <f>[5]ﾒﾁｼﾘﾝ!O48</f>
        <v>0</v>
      </c>
      <c r="P52" s="904">
        <f>[5]ﾒﾁｼﾘﾝ!P48</f>
        <v>0</v>
      </c>
      <c r="Q52" s="904">
        <f>[5]ﾒﾁｼﾘﾝ!Q48</f>
        <v>0</v>
      </c>
      <c r="R52" s="904">
        <f>[5]ﾒﾁｼﾘﾝ!R48</f>
        <v>0</v>
      </c>
      <c r="S52" s="904">
        <f>[5]ﾒﾁｼﾘﾝ!S48</f>
        <v>0</v>
      </c>
      <c r="V52">
        <f>'保健所別（令和8年）'!$N$59</f>
        <v>0</v>
      </c>
      <c r="W52">
        <f t="shared" si="12"/>
        <v>0</v>
      </c>
    </row>
    <row r="53" spans="2:23" ht="15" thickBot="1" x14ac:dyDescent="0.25">
      <c r="B53" s="594" t="s">
        <v>93</v>
      </c>
      <c r="C53" s="904">
        <f t="shared" si="11"/>
        <v>0</v>
      </c>
      <c r="D53" s="904">
        <f>[5]ﾒﾁｼﾘﾝ!D49</f>
        <v>0</v>
      </c>
      <c r="E53" s="904">
        <f>[5]ﾒﾁｼﾘﾝ!E49</f>
        <v>0</v>
      </c>
      <c r="F53" s="904">
        <f>[5]ﾒﾁｼﾘﾝ!F49</f>
        <v>0</v>
      </c>
      <c r="G53" s="904">
        <f>[5]ﾒﾁｼﾘﾝ!G49</f>
        <v>0</v>
      </c>
      <c r="H53" s="904">
        <f>[5]ﾒﾁｼﾘﾝ!H49</f>
        <v>0</v>
      </c>
      <c r="I53" s="904">
        <f>[5]ﾒﾁｼﾘﾝ!I49</f>
        <v>0</v>
      </c>
      <c r="J53" s="904">
        <f>[5]ﾒﾁｼﾘﾝ!J49</f>
        <v>0</v>
      </c>
      <c r="K53" s="904">
        <f>[5]ﾒﾁｼﾘﾝ!K49</f>
        <v>0</v>
      </c>
      <c r="L53" s="904">
        <f>[5]ﾒﾁｼﾘﾝ!L49</f>
        <v>0</v>
      </c>
      <c r="M53" s="904">
        <f>[5]ﾒﾁｼﾘﾝ!M49</f>
        <v>0</v>
      </c>
      <c r="N53" s="904">
        <f>[5]ﾒﾁｼﾘﾝ!N49</f>
        <v>0</v>
      </c>
      <c r="O53" s="904">
        <f>[5]ﾒﾁｼﾘﾝ!O49</f>
        <v>0</v>
      </c>
      <c r="P53" s="904">
        <f>[5]ﾒﾁｼﾘﾝ!P49</f>
        <v>0</v>
      </c>
      <c r="Q53" s="904">
        <f>[5]ﾒﾁｼﾘﾝ!Q49</f>
        <v>0</v>
      </c>
      <c r="R53" s="904">
        <f>[5]ﾒﾁｼﾘﾝ!R49</f>
        <v>0</v>
      </c>
      <c r="S53" s="904">
        <f>[5]ﾒﾁｼﾘﾝ!S49</f>
        <v>0</v>
      </c>
      <c r="V53">
        <f>'保健所別（令和8年）'!$O$59</f>
        <v>0</v>
      </c>
      <c r="W53">
        <f t="shared" si="12"/>
        <v>0</v>
      </c>
    </row>
    <row r="54" spans="2:23" ht="15" thickBot="1" x14ac:dyDescent="0.25">
      <c r="B54" s="163" t="s">
        <v>39</v>
      </c>
      <c r="C54" s="739">
        <f t="shared" ref="C54:S54" si="13">SUM(C42:C53)</f>
        <v>10007</v>
      </c>
      <c r="D54" s="740">
        <f t="shared" si="13"/>
        <v>250</v>
      </c>
      <c r="E54" s="740">
        <f t="shared" si="13"/>
        <v>159</v>
      </c>
      <c r="F54" s="740">
        <f t="shared" si="13"/>
        <v>147</v>
      </c>
      <c r="G54" s="740">
        <f t="shared" si="13"/>
        <v>85</v>
      </c>
      <c r="H54" s="740">
        <f t="shared" si="13"/>
        <v>85</v>
      </c>
      <c r="I54" s="740">
        <f t="shared" si="13"/>
        <v>70</v>
      </c>
      <c r="J54" s="740">
        <f t="shared" si="13"/>
        <v>89</v>
      </c>
      <c r="K54" s="740">
        <f t="shared" si="13"/>
        <v>113</v>
      </c>
      <c r="L54" s="740">
        <f t="shared" si="13"/>
        <v>139</v>
      </c>
      <c r="M54" s="740">
        <f t="shared" si="13"/>
        <v>158</v>
      </c>
      <c r="N54" s="740">
        <f t="shared" si="13"/>
        <v>175</v>
      </c>
      <c r="O54" s="740">
        <f t="shared" si="13"/>
        <v>282</v>
      </c>
      <c r="P54" s="740">
        <f t="shared" si="13"/>
        <v>339</v>
      </c>
      <c r="Q54" s="740">
        <f t="shared" si="13"/>
        <v>428</v>
      </c>
      <c r="R54" s="740">
        <f t="shared" si="13"/>
        <v>661</v>
      </c>
      <c r="S54" s="741">
        <f t="shared" si="13"/>
        <v>6827</v>
      </c>
      <c r="W54">
        <f>C54-V54</f>
        <v>10007</v>
      </c>
    </row>
    <row r="55" spans="2:23" ht="13.8" thickBot="1" x14ac:dyDescent="0.25">
      <c r="B55" s="601" t="s">
        <v>128</v>
      </c>
      <c r="C55" s="602">
        <f>C54/C54</f>
        <v>1</v>
      </c>
      <c r="D55" s="603">
        <f>D54/C54</f>
        <v>2.4982512241430999E-2</v>
      </c>
      <c r="E55" s="603">
        <f>E54/C54</f>
        <v>1.5888877785550114E-2</v>
      </c>
      <c r="F55" s="603">
        <f>F54/C54</f>
        <v>1.4689717197961426E-2</v>
      </c>
      <c r="G55" s="603">
        <f>G54/C54</f>
        <v>8.4940541620865395E-3</v>
      </c>
      <c r="H55" s="603">
        <f>H54/C54</f>
        <v>8.4940541620865395E-3</v>
      </c>
      <c r="I55" s="603">
        <f>I54/C54</f>
        <v>6.9951034276006796E-3</v>
      </c>
      <c r="J55" s="603">
        <f>J54/C54</f>
        <v>8.8937743579494358E-3</v>
      </c>
      <c r="K55" s="603">
        <f>K54/C54</f>
        <v>1.1292095533126812E-2</v>
      </c>
      <c r="L55" s="603">
        <f>L54/C54</f>
        <v>1.3890276806235636E-2</v>
      </c>
      <c r="M55" s="603">
        <f>M54/C54</f>
        <v>1.5788947736584392E-2</v>
      </c>
      <c r="N55" s="603">
        <f>N54/C54</f>
        <v>1.7487758569001699E-2</v>
      </c>
      <c r="O55" s="603">
        <f>O54/C54</f>
        <v>2.8180273808334166E-2</v>
      </c>
      <c r="P55" s="603">
        <f>P54/C54</f>
        <v>3.3876286599380433E-2</v>
      </c>
      <c r="Q55" s="603">
        <f>Q54/C54</f>
        <v>4.2770060957329867E-2</v>
      </c>
      <c r="R55" s="603">
        <f>R54/C54</f>
        <v>6.6053762366343555E-2</v>
      </c>
      <c r="S55" s="604">
        <f>S54/C54</f>
        <v>0.6822224442889977</v>
      </c>
    </row>
    <row r="57" spans="2:23" ht="19.8" thickBot="1" x14ac:dyDescent="0.25">
      <c r="B57" s="162" t="str">
        <f>B40</f>
        <v>令和8年　</v>
      </c>
      <c r="C57" t="s">
        <v>236</v>
      </c>
    </row>
    <row r="58" spans="2:23" ht="42" customHeight="1" thickBot="1" x14ac:dyDescent="0.25">
      <c r="B58" s="586" t="s">
        <v>206</v>
      </c>
      <c r="C58" s="734" t="s">
        <v>67</v>
      </c>
      <c r="D58" s="713" t="s">
        <v>261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262</v>
      </c>
    </row>
    <row r="59" spans="2:23" ht="14.4" x14ac:dyDescent="0.2">
      <c r="B59" s="588" t="s">
        <v>82</v>
      </c>
      <c r="C59" s="764">
        <f>[5]ﾒﾁｼﾘﾝ!C90</f>
        <v>2.83</v>
      </c>
      <c r="D59" s="764">
        <f>[5]ﾒﾁｼﾘﾝ!D90</f>
        <v>7.0000000000000007E-2</v>
      </c>
      <c r="E59" s="764">
        <f>[5]ﾒﾁｼﾘﾝ!E90</f>
        <v>0.05</v>
      </c>
      <c r="F59" s="764">
        <f>[5]ﾒﾁｼﾘﾝ!F90</f>
        <v>0.04</v>
      </c>
      <c r="G59" s="764">
        <f>[5]ﾒﾁｼﾘﾝ!G90</f>
        <v>0.02</v>
      </c>
      <c r="H59" s="764">
        <f>[5]ﾒﾁｼﾘﾝ!H90</f>
        <v>0.03</v>
      </c>
      <c r="I59" s="764">
        <f>[5]ﾒﾁｼﾘﾝ!I90</f>
        <v>0.01</v>
      </c>
      <c r="J59" s="764">
        <f>[5]ﾒﾁｼﾘﾝ!J90</f>
        <v>0.02</v>
      </c>
      <c r="K59" s="764">
        <f>[5]ﾒﾁｼﾘﾝ!K90</f>
        <v>0.03</v>
      </c>
      <c r="L59" s="764">
        <f>[5]ﾒﾁｼﾘﾝ!L90</f>
        <v>0.04</v>
      </c>
      <c r="M59" s="764">
        <f>[5]ﾒﾁｼﾘﾝ!M90</f>
        <v>0.05</v>
      </c>
      <c r="N59" s="764">
        <f>[5]ﾒﾁｼﾘﾝ!N90</f>
        <v>0.04</v>
      </c>
      <c r="O59" s="764">
        <f>[5]ﾒﾁｼﾘﾝ!O90</f>
        <v>0.08</v>
      </c>
      <c r="P59" s="764">
        <f>[5]ﾒﾁｼﾘﾝ!P90</f>
        <v>0.08</v>
      </c>
      <c r="Q59" s="764">
        <f>[5]ﾒﾁｼﾘﾝ!Q90</f>
        <v>0.11</v>
      </c>
      <c r="R59" s="764">
        <f>[5]ﾒﾁｼﾘﾝ!R90</f>
        <v>0.15</v>
      </c>
      <c r="S59" s="764">
        <f>[5]ﾒﾁｼﾘﾝ!S90</f>
        <v>2</v>
      </c>
      <c r="V59" s="709"/>
    </row>
    <row r="60" spans="2:23" ht="14.4" x14ac:dyDescent="0.2">
      <c r="B60" s="590" t="s">
        <v>83</v>
      </c>
      <c r="C60" s="764">
        <f>[5]ﾒﾁｼﾘﾝ!C91</f>
        <v>2.68</v>
      </c>
      <c r="D60" s="764">
        <f>[5]ﾒﾁｼﾘﾝ!D91</f>
        <v>0.05</v>
      </c>
      <c r="E60" s="764">
        <f>[5]ﾒﾁｼﾘﾝ!E91</f>
        <v>0.03</v>
      </c>
      <c r="F60" s="764">
        <f>[5]ﾒﾁｼﾘﾝ!F91</f>
        <v>0.05</v>
      </c>
      <c r="G60" s="764">
        <f>[5]ﾒﾁｼﾘﾝ!G91</f>
        <v>0.01</v>
      </c>
      <c r="H60" s="764">
        <f>[5]ﾒﾁｼﾘﾝ!H91</f>
        <v>0.03</v>
      </c>
      <c r="I60" s="764">
        <f>[5]ﾒﾁｼﾘﾝ!I91</f>
        <v>0.01</v>
      </c>
      <c r="J60" s="764">
        <f>[5]ﾒﾁｼﾘﾝ!J91</f>
        <v>0.02</v>
      </c>
      <c r="K60" s="764">
        <f>[5]ﾒﾁｼﾘﾝ!K91</f>
        <v>0.02</v>
      </c>
      <c r="L60" s="764">
        <f>[5]ﾒﾁｼﾘﾝ!L91</f>
        <v>0.03</v>
      </c>
      <c r="M60" s="764">
        <f>[5]ﾒﾁｼﾘﾝ!M91</f>
        <v>0.04</v>
      </c>
      <c r="N60" s="764">
        <f>[5]ﾒﾁｼﾘﾝ!N91</f>
        <v>0.05</v>
      </c>
      <c r="O60" s="764">
        <f>[5]ﾒﾁｼﾘﾝ!O91</f>
        <v>7.0000000000000007E-2</v>
      </c>
      <c r="P60" s="764">
        <f>[5]ﾒﾁｼﾘﾝ!P91</f>
        <v>0.09</v>
      </c>
      <c r="Q60" s="764">
        <f>[5]ﾒﾁｼﾘﾝ!Q91</f>
        <v>0.13</v>
      </c>
      <c r="R60" s="764">
        <f>[5]ﾒﾁｼﾘﾝ!R91</f>
        <v>0.2</v>
      </c>
      <c r="S60" s="764">
        <f>[5]ﾒﾁｼﾘﾝ!S91</f>
        <v>1.84</v>
      </c>
      <c r="V60" s="710"/>
    </row>
    <row r="61" spans="2:23" ht="14.4" x14ac:dyDescent="0.2">
      <c r="B61" s="592" t="s">
        <v>84</v>
      </c>
      <c r="C61" s="764">
        <f>[5]ﾒﾁｼﾘﾝ!C92</f>
        <v>2.6</v>
      </c>
      <c r="D61" s="764">
        <f>[5]ﾒﾁｼﾘﾝ!D92</f>
        <v>0.05</v>
      </c>
      <c r="E61" s="764">
        <f>[5]ﾒﾁｼﾘﾝ!E92</f>
        <v>0.04</v>
      </c>
      <c r="F61" s="764">
        <f>[5]ﾒﾁｼﾘﾝ!F92</f>
        <v>0.02</v>
      </c>
      <c r="G61" s="764">
        <f>[5]ﾒﾁｼﾘﾝ!G92</f>
        <v>0.02</v>
      </c>
      <c r="H61" s="764">
        <f>[5]ﾒﾁｼﾘﾝ!H92</f>
        <v>0.02</v>
      </c>
      <c r="I61" s="764">
        <f>[5]ﾒﾁｼﾘﾝ!I92</f>
        <v>0.02</v>
      </c>
      <c r="J61" s="764">
        <f>[5]ﾒﾁｼﾘﾝ!J92</f>
        <v>0.03</v>
      </c>
      <c r="K61" s="764">
        <f>[5]ﾒﾁｼﾘﾝ!K92</f>
        <v>0.02</v>
      </c>
      <c r="L61" s="764">
        <f>[5]ﾒﾁｼﾘﾝ!L92</f>
        <v>0.05</v>
      </c>
      <c r="M61" s="764">
        <f>[5]ﾒﾁｼﾘﾝ!M92</f>
        <v>0.05</v>
      </c>
      <c r="N61" s="764">
        <f>[5]ﾒﾁｼﾘﾝ!N92</f>
        <v>0.05</v>
      </c>
      <c r="O61" s="764">
        <f>[5]ﾒﾁｼﾘﾝ!O92</f>
        <v>0.08</v>
      </c>
      <c r="P61" s="764">
        <f>[5]ﾒﾁｼﾘﾝ!P92</f>
        <v>0.09</v>
      </c>
      <c r="Q61" s="764">
        <f>[5]ﾒﾁｼﾘﾝ!Q92</f>
        <v>0.09</v>
      </c>
      <c r="R61" s="764">
        <f>[5]ﾒﾁｼﾘﾝ!R92</f>
        <v>0.19</v>
      </c>
      <c r="S61" s="764">
        <f>[5]ﾒﾁｼﾘﾝ!S92</f>
        <v>1.78</v>
      </c>
      <c r="V61" s="710"/>
    </row>
    <row r="62" spans="2:23" ht="14.4" x14ac:dyDescent="0.2">
      <c r="B62" s="594" t="s">
        <v>85</v>
      </c>
      <c r="C62" s="764">
        <f>[5]ﾒﾁｼﾘﾝ!C93</f>
        <v>2.41</v>
      </c>
      <c r="D62" s="764">
        <f>[5]ﾒﾁｼﾘﾝ!D93</f>
        <v>0.06</v>
      </c>
      <c r="E62" s="764">
        <f>[5]ﾒﾁｼﾘﾝ!E93</f>
        <v>0.02</v>
      </c>
      <c r="F62" s="764">
        <f>[5]ﾒﾁｼﾘﾝ!F93</f>
        <v>0.03</v>
      </c>
      <c r="G62" s="764">
        <f>[5]ﾒﾁｼﾘﾝ!G93</f>
        <v>0.01</v>
      </c>
      <c r="H62" s="764">
        <f>[5]ﾒﾁｼﾘﾝ!H93</f>
        <v>0.02</v>
      </c>
      <c r="I62" s="764">
        <f>[5]ﾒﾁｼﾘﾝ!I93</f>
        <v>0.02</v>
      </c>
      <c r="J62" s="764">
        <f>[5]ﾒﾁｼﾘﾝ!J93</f>
        <v>0.01</v>
      </c>
      <c r="K62" s="764">
        <f>[5]ﾒﾁｼﾘﾝ!K93</f>
        <v>0.03</v>
      </c>
      <c r="L62" s="764">
        <f>[5]ﾒﾁｼﾘﾝ!L93</f>
        <v>0.03</v>
      </c>
      <c r="M62" s="764">
        <f>[5]ﾒﾁｼﾘﾝ!M93</f>
        <v>0.03</v>
      </c>
      <c r="N62" s="764">
        <f>[5]ﾒﾁｼﾘﾝ!N93</f>
        <v>0.03</v>
      </c>
      <c r="O62" s="764">
        <f>[5]ﾒﾁｼﾘﾝ!O93</f>
        <v>7.0000000000000007E-2</v>
      </c>
      <c r="P62" s="764">
        <f>[5]ﾒﾁｼﾘﾝ!P93</f>
        <v>0.08</v>
      </c>
      <c r="Q62" s="764">
        <f>[5]ﾒﾁｼﾘﾝ!Q93</f>
        <v>0.11</v>
      </c>
      <c r="R62" s="764">
        <f>[5]ﾒﾁｼﾘﾝ!R93</f>
        <v>0.16</v>
      </c>
      <c r="S62" s="764">
        <f>[5]ﾒﾁｼﾘﾝ!S93</f>
        <v>1.7</v>
      </c>
      <c r="V62" s="710"/>
    </row>
    <row r="63" spans="2:23" ht="14.4" x14ac:dyDescent="0.2">
      <c r="B63" s="590" t="s">
        <v>86</v>
      </c>
      <c r="C63" s="764">
        <f>[5]ﾒﾁｼﾘﾝ!C94</f>
        <v>2.5499999999999998</v>
      </c>
      <c r="D63" s="764">
        <f>[5]ﾒﾁｼﾘﾝ!D94</f>
        <v>0.05</v>
      </c>
      <c r="E63" s="764">
        <f>[5]ﾒﾁｼﾘﾝ!E94</f>
        <v>0.04</v>
      </c>
      <c r="F63" s="764">
        <f>[5]ﾒﾁｼﾘﾝ!F94</f>
        <v>0.04</v>
      </c>
      <c r="G63" s="764">
        <f>[5]ﾒﾁｼﾘﾝ!G94</f>
        <v>0.03</v>
      </c>
      <c r="H63" s="764">
        <f>[5]ﾒﾁｼﾘﾝ!H94</f>
        <v>0.01</v>
      </c>
      <c r="I63" s="764">
        <f>[5]ﾒﾁｼﾘﾝ!I94</f>
        <v>0.03</v>
      </c>
      <c r="J63" s="764">
        <f>[5]ﾒﾁｼﾘﾝ!J94</f>
        <v>0.03</v>
      </c>
      <c r="K63" s="764">
        <f>[5]ﾒﾁｼﾘﾝ!K94</f>
        <v>0.03</v>
      </c>
      <c r="L63" s="764">
        <f>[5]ﾒﾁｼﾘﾝ!L94</f>
        <v>0.03</v>
      </c>
      <c r="M63" s="764">
        <f>[5]ﾒﾁｼﾘﾝ!M94</f>
        <v>0.04</v>
      </c>
      <c r="N63" s="764">
        <f>[5]ﾒﾁｼﾘﾝ!N94</f>
        <v>0.04</v>
      </c>
      <c r="O63" s="764">
        <f>[5]ﾒﾁｼﾘﾝ!O94</f>
        <v>0.08</v>
      </c>
      <c r="P63" s="764">
        <f>[5]ﾒﾁｼﾘﾝ!P94</f>
        <v>0.08</v>
      </c>
      <c r="Q63" s="764">
        <f>[5]ﾒﾁｼﾘﾝ!Q94</f>
        <v>0.1</v>
      </c>
      <c r="R63" s="764">
        <f>[5]ﾒﾁｼﾘﾝ!R94</f>
        <v>0.16</v>
      </c>
      <c r="S63" s="764">
        <f>[5]ﾒﾁｼﾘﾝ!S94</f>
        <v>1.78</v>
      </c>
      <c r="V63" s="710"/>
    </row>
    <row r="64" spans="2:23" ht="14.4" x14ac:dyDescent="0.2">
      <c r="B64" s="594" t="s">
        <v>87</v>
      </c>
      <c r="C64" s="764">
        <f>[5]ﾒﾁｼﾘﾝ!C95</f>
        <v>2.64</v>
      </c>
      <c r="D64" s="764">
        <f>[5]ﾒﾁｼﾘﾝ!D95</f>
        <v>7.0000000000000007E-2</v>
      </c>
      <c r="E64" s="764">
        <f>[5]ﾒﾁｼﾘﾝ!E95</f>
        <v>0.04</v>
      </c>
      <c r="F64" s="764">
        <f>[5]ﾒﾁｼﾘﾝ!F95</f>
        <v>0.04</v>
      </c>
      <c r="G64" s="764">
        <f>[5]ﾒﾁｼﾘﾝ!G95</f>
        <v>0.02</v>
      </c>
      <c r="H64" s="764">
        <f>[5]ﾒﾁｼﾘﾝ!H95</f>
        <v>0.02</v>
      </c>
      <c r="I64" s="764">
        <f>[5]ﾒﾁｼﾘﾝ!I95</f>
        <v>0.03</v>
      </c>
      <c r="J64" s="764">
        <f>[5]ﾒﾁｼﾘﾝ!J95</f>
        <v>0.03</v>
      </c>
      <c r="K64" s="764">
        <f>[5]ﾒﾁｼﾘﾝ!K95</f>
        <v>0.03</v>
      </c>
      <c r="L64" s="764">
        <f>[5]ﾒﾁｼﾘﾝ!L95</f>
        <v>0.04</v>
      </c>
      <c r="M64" s="764">
        <f>[5]ﾒﾁｼﾘﾝ!M95</f>
        <v>0.03</v>
      </c>
      <c r="N64" s="764">
        <f>[5]ﾒﾁｼﾘﾝ!N95</f>
        <v>0.06</v>
      </c>
      <c r="O64" s="764">
        <f>[5]ﾒﾁｼﾘﾝ!O95</f>
        <v>0.06</v>
      </c>
      <c r="P64" s="764">
        <f>[5]ﾒﾁｼﾘﾝ!P95</f>
        <v>0.09</v>
      </c>
      <c r="Q64" s="764">
        <f>[5]ﾒﾁｼﾘﾝ!Q95</f>
        <v>0.12</v>
      </c>
      <c r="R64" s="764">
        <f>[5]ﾒﾁｼﾘﾝ!R95</f>
        <v>0.17</v>
      </c>
      <c r="S64" s="764">
        <f>[5]ﾒﾁｼﾘﾝ!S95</f>
        <v>1.79</v>
      </c>
      <c r="V64" s="710"/>
    </row>
    <row r="65" spans="2:22" ht="14.4" x14ac:dyDescent="0.2">
      <c r="B65" s="590" t="s">
        <v>88</v>
      </c>
      <c r="C65" s="764">
        <f>[5]ﾒﾁｼﾘﾝ!C96</f>
        <v>2.66</v>
      </c>
      <c r="D65" s="764">
        <f>[5]ﾒﾁｼﾘﾝ!D96</f>
        <v>0.09</v>
      </c>
      <c r="E65" s="764">
        <f>[5]ﾒﾁｼﾘﾝ!E96</f>
        <v>0.05</v>
      </c>
      <c r="F65" s="764">
        <f>[5]ﾒﾁｼﾘﾝ!F96</f>
        <v>0.04</v>
      </c>
      <c r="G65" s="764">
        <f>[5]ﾒﾁｼﾘﾝ!G96</f>
        <v>0.03</v>
      </c>
      <c r="H65" s="764">
        <f>[5]ﾒﾁｼﾘﾝ!H96</f>
        <v>0.02</v>
      </c>
      <c r="I65" s="764">
        <f>[5]ﾒﾁｼﾘﾝ!I96</f>
        <v>0.01</v>
      </c>
      <c r="J65" s="764">
        <f>[5]ﾒﾁｼﾘﾝ!J96</f>
        <v>0.03</v>
      </c>
      <c r="K65" s="764">
        <f>[5]ﾒﾁｼﾘﾝ!K96</f>
        <v>0.03</v>
      </c>
      <c r="L65" s="764">
        <f>[5]ﾒﾁｼﾘﾝ!L96</f>
        <v>0.04</v>
      </c>
      <c r="M65" s="764">
        <f>[5]ﾒﾁｼﾘﾝ!M96</f>
        <v>0.04</v>
      </c>
      <c r="N65" s="764">
        <f>[5]ﾒﾁｼﾘﾝ!N96</f>
        <v>0.05</v>
      </c>
      <c r="O65" s="764">
        <f>[5]ﾒﾁｼﾘﾝ!O96</f>
        <v>0.06</v>
      </c>
      <c r="P65" s="764">
        <f>[5]ﾒﾁｼﾘﾝ!P96</f>
        <v>0.12</v>
      </c>
      <c r="Q65" s="764">
        <f>[5]ﾒﾁｼﾘﾝ!Q96</f>
        <v>0.11</v>
      </c>
      <c r="R65" s="764">
        <f>[5]ﾒﾁｼﾘﾝ!R96</f>
        <v>0.16</v>
      </c>
      <c r="S65" s="764">
        <f>[5]ﾒﾁｼﾘﾝ!S96</f>
        <v>1.77</v>
      </c>
      <c r="V65" s="710"/>
    </row>
    <row r="66" spans="2:22" ht="14.4" x14ac:dyDescent="0.2">
      <c r="B66" s="594" t="s">
        <v>89</v>
      </c>
      <c r="C66" s="764">
        <f>[5]ﾒﾁｼﾘﾝ!C97</f>
        <v>2.62</v>
      </c>
      <c r="D66" s="764">
        <f>[5]ﾒﾁｼﾘﾝ!D97</f>
        <v>7.0000000000000007E-2</v>
      </c>
      <c r="E66" s="764">
        <f>[5]ﾒﾁｼﾘﾝ!E97</f>
        <v>0.05</v>
      </c>
      <c r="F66" s="764">
        <f>[5]ﾒﾁｼﾘﾝ!F97</f>
        <v>0.05</v>
      </c>
      <c r="G66" s="764">
        <f>[5]ﾒﾁｼﾘﾝ!G97</f>
        <v>0.04</v>
      </c>
      <c r="H66" s="764">
        <f>[5]ﾒﾁｼﾘﾝ!H97</f>
        <v>0.03</v>
      </c>
      <c r="I66" s="764">
        <f>[5]ﾒﾁｼﾘﾝ!I97</f>
        <v>0.02</v>
      </c>
      <c r="J66" s="764">
        <f>[5]ﾒﾁｼﾘﾝ!J97</f>
        <v>0.03</v>
      </c>
      <c r="K66" s="764">
        <f>[5]ﾒﾁｼﾘﾝ!K97</f>
        <v>0.04</v>
      </c>
      <c r="L66" s="764">
        <f>[5]ﾒﾁｼﾘﾝ!L97</f>
        <v>0.04</v>
      </c>
      <c r="M66" s="764">
        <f>[5]ﾒﾁｼﾘﾝ!M97</f>
        <v>0.05</v>
      </c>
      <c r="N66" s="764">
        <f>[5]ﾒﾁｼﾘﾝ!N97</f>
        <v>0.04</v>
      </c>
      <c r="O66" s="764">
        <f>[5]ﾒﾁｼﾘﾝ!O97</f>
        <v>0.09</v>
      </c>
      <c r="P66" s="764">
        <f>[5]ﾒﾁｼﾘﾝ!P97</f>
        <v>0.09</v>
      </c>
      <c r="Q66" s="764">
        <f>[5]ﾒﾁｼﾘﾝ!Q97</f>
        <v>0.13</v>
      </c>
      <c r="R66" s="764">
        <f>[5]ﾒﾁｼﾘﾝ!R97</f>
        <v>0.19</v>
      </c>
      <c r="S66" s="764">
        <f>[5]ﾒﾁｼﾘﾝ!S97</f>
        <v>1.66</v>
      </c>
      <c r="V66" s="710"/>
    </row>
    <row r="67" spans="2:22" ht="14.4" x14ac:dyDescent="0.2">
      <c r="B67" s="590" t="s">
        <v>90</v>
      </c>
      <c r="C67" s="764">
        <f>[5]ﾒﾁｼﾘﾝ!C98</f>
        <v>0</v>
      </c>
      <c r="D67" s="764">
        <f>[5]ﾒﾁｼﾘﾝ!D98</f>
        <v>0</v>
      </c>
      <c r="E67" s="764">
        <f>[5]ﾒﾁｼﾘﾝ!E98</f>
        <v>0</v>
      </c>
      <c r="F67" s="764">
        <f>[5]ﾒﾁｼﾘﾝ!F98</f>
        <v>0</v>
      </c>
      <c r="G67" s="764">
        <f>[5]ﾒﾁｼﾘﾝ!G98</f>
        <v>0</v>
      </c>
      <c r="H67" s="764">
        <f>[5]ﾒﾁｼﾘﾝ!H98</f>
        <v>0</v>
      </c>
      <c r="I67" s="764">
        <f>[5]ﾒﾁｼﾘﾝ!I98</f>
        <v>0</v>
      </c>
      <c r="J67" s="764">
        <f>[5]ﾒﾁｼﾘﾝ!J98</f>
        <v>0</v>
      </c>
      <c r="K67" s="764">
        <f>[5]ﾒﾁｼﾘﾝ!K98</f>
        <v>0</v>
      </c>
      <c r="L67" s="764">
        <f>[5]ﾒﾁｼﾘﾝ!L98</f>
        <v>0</v>
      </c>
      <c r="M67" s="764">
        <f>[5]ﾒﾁｼﾘﾝ!M98</f>
        <v>0</v>
      </c>
      <c r="N67" s="764">
        <f>[5]ﾒﾁｼﾘﾝ!N98</f>
        <v>0</v>
      </c>
      <c r="O67" s="764">
        <f>[5]ﾒﾁｼﾘﾝ!O98</f>
        <v>0</v>
      </c>
      <c r="P67" s="764">
        <f>[5]ﾒﾁｼﾘﾝ!P98</f>
        <v>0</v>
      </c>
      <c r="Q67" s="764">
        <f>[5]ﾒﾁｼﾘﾝ!Q98</f>
        <v>0</v>
      </c>
      <c r="R67" s="764">
        <f>[5]ﾒﾁｼﾘﾝ!R98</f>
        <v>0</v>
      </c>
      <c r="S67" s="764">
        <f>[5]ﾒﾁｼﾘﾝ!S98</f>
        <v>0</v>
      </c>
      <c r="V67" s="710"/>
    </row>
    <row r="68" spans="2:22" ht="14.4" x14ac:dyDescent="0.2">
      <c r="B68" s="594" t="s">
        <v>91</v>
      </c>
      <c r="C68" s="764">
        <f>[5]ﾒﾁｼﾘﾝ!C99</f>
        <v>0</v>
      </c>
      <c r="D68" s="764">
        <f>[5]ﾒﾁｼﾘﾝ!D99</f>
        <v>0</v>
      </c>
      <c r="E68" s="764">
        <f>[5]ﾒﾁｼﾘﾝ!E99</f>
        <v>0</v>
      </c>
      <c r="F68" s="764">
        <f>[5]ﾒﾁｼﾘﾝ!F99</f>
        <v>0</v>
      </c>
      <c r="G68" s="764">
        <f>[5]ﾒﾁｼﾘﾝ!G99</f>
        <v>0</v>
      </c>
      <c r="H68" s="764">
        <f>[5]ﾒﾁｼﾘﾝ!H99</f>
        <v>0</v>
      </c>
      <c r="I68" s="764">
        <f>[5]ﾒﾁｼﾘﾝ!I99</f>
        <v>0</v>
      </c>
      <c r="J68" s="764">
        <f>[5]ﾒﾁｼﾘﾝ!J99</f>
        <v>0</v>
      </c>
      <c r="K68" s="764">
        <f>[5]ﾒﾁｼﾘﾝ!K99</f>
        <v>0</v>
      </c>
      <c r="L68" s="764">
        <f>[5]ﾒﾁｼﾘﾝ!L99</f>
        <v>0</v>
      </c>
      <c r="M68" s="764">
        <f>[5]ﾒﾁｼﾘﾝ!M99</f>
        <v>0</v>
      </c>
      <c r="N68" s="764">
        <f>[5]ﾒﾁｼﾘﾝ!N99</f>
        <v>0</v>
      </c>
      <c r="O68" s="764">
        <f>[5]ﾒﾁｼﾘﾝ!O99</f>
        <v>0</v>
      </c>
      <c r="P68" s="764">
        <f>[5]ﾒﾁｼﾘﾝ!P99</f>
        <v>0</v>
      </c>
      <c r="Q68" s="764">
        <f>[5]ﾒﾁｼﾘﾝ!Q99</f>
        <v>0</v>
      </c>
      <c r="R68" s="764">
        <f>[5]ﾒﾁｼﾘﾝ!R99</f>
        <v>0</v>
      </c>
      <c r="S68" s="764">
        <f>[5]ﾒﾁｼﾘﾝ!S99</f>
        <v>0</v>
      </c>
      <c r="V68" s="710"/>
    </row>
    <row r="69" spans="2:22" ht="14.4" x14ac:dyDescent="0.2">
      <c r="B69" s="590" t="s">
        <v>92</v>
      </c>
      <c r="C69" s="764">
        <f>[5]ﾒﾁｼﾘﾝ!C100</f>
        <v>0</v>
      </c>
      <c r="D69" s="764">
        <f>[5]ﾒﾁｼﾘﾝ!D100</f>
        <v>0</v>
      </c>
      <c r="E69" s="764">
        <f>[5]ﾒﾁｼﾘﾝ!E100</f>
        <v>0</v>
      </c>
      <c r="F69" s="764">
        <f>[5]ﾒﾁｼﾘﾝ!F100</f>
        <v>0</v>
      </c>
      <c r="G69" s="764">
        <f>[5]ﾒﾁｼﾘﾝ!G100</f>
        <v>0</v>
      </c>
      <c r="H69" s="764">
        <f>[5]ﾒﾁｼﾘﾝ!H100</f>
        <v>0</v>
      </c>
      <c r="I69" s="764">
        <f>[5]ﾒﾁｼﾘﾝ!I100</f>
        <v>0</v>
      </c>
      <c r="J69" s="764">
        <f>[5]ﾒﾁｼﾘﾝ!J100</f>
        <v>0</v>
      </c>
      <c r="K69" s="764">
        <f>[5]ﾒﾁｼﾘﾝ!K100</f>
        <v>0</v>
      </c>
      <c r="L69" s="764">
        <f>[5]ﾒﾁｼﾘﾝ!L100</f>
        <v>0</v>
      </c>
      <c r="M69" s="764">
        <f>[5]ﾒﾁｼﾘﾝ!M100</f>
        <v>0</v>
      </c>
      <c r="N69" s="764">
        <f>[5]ﾒﾁｼﾘﾝ!N100</f>
        <v>0</v>
      </c>
      <c r="O69" s="764">
        <f>[5]ﾒﾁｼﾘﾝ!O100</f>
        <v>0</v>
      </c>
      <c r="P69" s="764">
        <f>[5]ﾒﾁｼﾘﾝ!P100</f>
        <v>0</v>
      </c>
      <c r="Q69" s="764">
        <f>[5]ﾒﾁｼﾘﾝ!Q100</f>
        <v>0</v>
      </c>
      <c r="R69" s="764">
        <f>[5]ﾒﾁｼﾘﾝ!R100</f>
        <v>0</v>
      </c>
      <c r="S69" s="764">
        <f>[5]ﾒﾁｼﾘﾝ!S100</f>
        <v>0</v>
      </c>
      <c r="V69" s="710"/>
    </row>
    <row r="70" spans="2:22" ht="15" thickBot="1" x14ac:dyDescent="0.25">
      <c r="B70" s="594" t="s">
        <v>93</v>
      </c>
      <c r="C70" s="764">
        <f>[5]ﾒﾁｼﾘﾝ!C101</f>
        <v>0</v>
      </c>
      <c r="D70" s="764">
        <f>[5]ﾒﾁｼﾘﾝ!D101</f>
        <v>0</v>
      </c>
      <c r="E70" s="764">
        <f>[5]ﾒﾁｼﾘﾝ!E101</f>
        <v>0</v>
      </c>
      <c r="F70" s="764">
        <f>[5]ﾒﾁｼﾘﾝ!F101</f>
        <v>0</v>
      </c>
      <c r="G70" s="764">
        <f>[5]ﾒﾁｼﾘﾝ!G101</f>
        <v>0</v>
      </c>
      <c r="H70" s="764">
        <f>[5]ﾒﾁｼﾘﾝ!H101</f>
        <v>0</v>
      </c>
      <c r="I70" s="764">
        <f>[5]ﾒﾁｼﾘﾝ!I101</f>
        <v>0</v>
      </c>
      <c r="J70" s="764">
        <f>[5]ﾒﾁｼﾘﾝ!J101</f>
        <v>0</v>
      </c>
      <c r="K70" s="764">
        <f>[5]ﾒﾁｼﾘﾝ!K101</f>
        <v>0</v>
      </c>
      <c r="L70" s="764">
        <f>[5]ﾒﾁｼﾘﾝ!L101</f>
        <v>0</v>
      </c>
      <c r="M70" s="764">
        <f>[5]ﾒﾁｼﾘﾝ!M101</f>
        <v>0</v>
      </c>
      <c r="N70" s="764">
        <f>[5]ﾒﾁｼﾘﾝ!N101</f>
        <v>0</v>
      </c>
      <c r="O70" s="764">
        <f>[5]ﾒﾁｼﾘﾝ!O101</f>
        <v>0</v>
      </c>
      <c r="P70" s="764">
        <f>[5]ﾒﾁｼﾘﾝ!P101</f>
        <v>0</v>
      </c>
      <c r="Q70" s="764">
        <f>[5]ﾒﾁｼﾘﾝ!Q101</f>
        <v>0</v>
      </c>
      <c r="R70" s="764">
        <f>[5]ﾒﾁｼﾘﾝ!R101</f>
        <v>0</v>
      </c>
      <c r="S70" s="764">
        <f>[5]ﾒﾁｼﾘﾝ!S101</f>
        <v>0</v>
      </c>
      <c r="V70" s="711"/>
    </row>
    <row r="71" spans="2:22" ht="15" thickBot="1" x14ac:dyDescent="0.25">
      <c r="B71" s="163" t="s">
        <v>39</v>
      </c>
      <c r="C71" s="778">
        <f t="shared" ref="C71:S71" si="14">SUM(C59:C70)</f>
        <v>20.990000000000002</v>
      </c>
      <c r="D71" s="779">
        <f t="shared" si="14"/>
        <v>0.51</v>
      </c>
      <c r="E71" s="779">
        <f t="shared" si="14"/>
        <v>0.32</v>
      </c>
      <c r="F71" s="779">
        <f t="shared" si="14"/>
        <v>0.31</v>
      </c>
      <c r="G71" s="779">
        <f t="shared" si="14"/>
        <v>0.18000000000000002</v>
      </c>
      <c r="H71" s="779">
        <f t="shared" si="14"/>
        <v>0.18</v>
      </c>
      <c r="I71" s="779">
        <f t="shared" si="14"/>
        <v>0.15</v>
      </c>
      <c r="J71" s="779">
        <f t="shared" si="14"/>
        <v>0.2</v>
      </c>
      <c r="K71" s="779">
        <f t="shared" si="14"/>
        <v>0.23</v>
      </c>
      <c r="L71" s="779">
        <f t="shared" si="14"/>
        <v>0.3</v>
      </c>
      <c r="M71" s="779">
        <f t="shared" si="14"/>
        <v>0.33</v>
      </c>
      <c r="N71" s="779">
        <f t="shared" si="14"/>
        <v>0.36</v>
      </c>
      <c r="O71" s="779">
        <f t="shared" si="14"/>
        <v>0.59</v>
      </c>
      <c r="P71" s="779">
        <f t="shared" si="14"/>
        <v>0.72</v>
      </c>
      <c r="Q71" s="779">
        <f t="shared" si="14"/>
        <v>0.89999999999999991</v>
      </c>
      <c r="R71" s="779">
        <f t="shared" si="14"/>
        <v>1.38</v>
      </c>
      <c r="S71" s="780">
        <f t="shared" si="14"/>
        <v>14.32</v>
      </c>
    </row>
    <row r="72" spans="2:22" ht="15" thickBot="1" x14ac:dyDescent="0.25">
      <c r="B72" s="163" t="s">
        <v>128</v>
      </c>
      <c r="C72" s="612">
        <f>C71/C71</f>
        <v>1</v>
      </c>
      <c r="D72" s="603">
        <f>D71/C71</f>
        <v>2.4297284421152927E-2</v>
      </c>
      <c r="E72" s="603">
        <f>E71/C71</f>
        <v>1.5245354930919485E-2</v>
      </c>
      <c r="F72" s="603">
        <f>F71/C71</f>
        <v>1.476893758932825E-2</v>
      </c>
      <c r="G72" s="603">
        <f>G71/C71</f>
        <v>8.5755121486422101E-3</v>
      </c>
      <c r="H72" s="603">
        <f>H71/C71</f>
        <v>8.5755121486422101E-3</v>
      </c>
      <c r="I72" s="603">
        <f>I71/C71</f>
        <v>7.1462601238685081E-3</v>
      </c>
      <c r="J72" s="603">
        <f>J71/C71</f>
        <v>9.5283468318246786E-3</v>
      </c>
      <c r="K72" s="603">
        <f>K71/C71</f>
        <v>1.095759885659838E-2</v>
      </c>
      <c r="L72" s="603">
        <f>L71/C71</f>
        <v>1.4292520247737016E-2</v>
      </c>
      <c r="M72" s="603">
        <f>M71/C71</f>
        <v>1.5721772272510717E-2</v>
      </c>
      <c r="N72" s="603">
        <f>N71/C71</f>
        <v>1.715102429728442E-2</v>
      </c>
      <c r="O72" s="603">
        <f>O71/C71</f>
        <v>2.8108623153882798E-2</v>
      </c>
      <c r="P72" s="603">
        <f>P71/C71</f>
        <v>3.430204859456884E-2</v>
      </c>
      <c r="Q72" s="603">
        <f>Q71/C71</f>
        <v>4.2877560743211043E-2</v>
      </c>
      <c r="R72" s="603">
        <f>R71/C71</f>
        <v>6.5745593139590275E-2</v>
      </c>
      <c r="S72" s="604">
        <f>S71/C71</f>
        <v>0.68222963315864693</v>
      </c>
    </row>
    <row r="151" ht="18.75" customHeight="1" x14ac:dyDescent="0.2"/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1:AL152"/>
  <sheetViews>
    <sheetView topLeftCell="D1" workbookViewId="0">
      <selection activeCell="X4" sqref="X4"/>
    </sheetView>
  </sheetViews>
  <sheetFormatPr defaultRowHeight="13.2" x14ac:dyDescent="0.2"/>
  <cols>
    <col min="1" max="1" width="2.44140625" customWidth="1"/>
    <col min="2" max="2" width="9.6640625" customWidth="1"/>
    <col min="3" max="3" width="8" bestFit="1" customWidth="1"/>
    <col min="4" max="20" width="5.6640625" customWidth="1"/>
    <col min="21" max="21" width="2.44140625" customWidth="1"/>
    <col min="22" max="25" width="5" customWidth="1"/>
    <col min="26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8" thickBot="1" x14ac:dyDescent="0.3">
      <c r="B3" s="93" t="str">
        <f>性ｸﾗ!B3</f>
        <v>令和8年　</v>
      </c>
      <c r="C3" s="510" t="s">
        <v>237</v>
      </c>
    </row>
    <row r="4" spans="2:38" ht="38.25" customHeight="1" thickBot="1" x14ac:dyDescent="0.25">
      <c r="B4" s="511" t="s">
        <v>203</v>
      </c>
      <c r="C4" s="734" t="s">
        <v>65</v>
      </c>
      <c r="D4" s="713" t="s">
        <v>261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4" x14ac:dyDescent="0.2">
      <c r="B5" s="516" t="s">
        <v>82</v>
      </c>
      <c r="C5" s="766">
        <f>SUM(D5:S5)</f>
        <v>0</v>
      </c>
      <c r="D5" s="766">
        <f>[4]ペニ!D38</f>
        <v>0</v>
      </c>
      <c r="E5" s="766">
        <f>[4]ペニ!E38</f>
        <v>0</v>
      </c>
      <c r="F5" s="766">
        <f>[4]ペニ!F38</f>
        <v>0</v>
      </c>
      <c r="G5" s="766">
        <f>[4]ペニ!G38</f>
        <v>0</v>
      </c>
      <c r="H5" s="766">
        <f>[4]ペニ!H38</f>
        <v>0</v>
      </c>
      <c r="I5" s="766">
        <f>[4]ペニ!I38</f>
        <v>0</v>
      </c>
      <c r="J5" s="766">
        <f>[4]ペニ!J38</f>
        <v>0</v>
      </c>
      <c r="K5" s="766">
        <f>[4]ペニ!K38</f>
        <v>0</v>
      </c>
      <c r="L5" s="766">
        <f>[4]ペニ!L38</f>
        <v>0</v>
      </c>
      <c r="M5" s="766">
        <f>[4]ペニ!M38</f>
        <v>0</v>
      </c>
      <c r="N5" s="766">
        <f>[4]ペニ!N38</f>
        <v>0</v>
      </c>
      <c r="O5" s="766">
        <f>[4]ペニ!O38</f>
        <v>0</v>
      </c>
      <c r="P5" s="766">
        <f>[4]ペニ!P38</f>
        <v>0</v>
      </c>
      <c r="Q5" s="766">
        <f>[4]ペニ!Q38</f>
        <v>0</v>
      </c>
      <c r="R5" s="766">
        <f>[4]ペニ!R38</f>
        <v>0</v>
      </c>
      <c r="S5" s="766">
        <f>[4]ペニ!S38</f>
        <v>0</v>
      </c>
      <c r="V5">
        <f>'保健所別（令和8年）'!$D$74</f>
        <v>0</v>
      </c>
      <c r="W5">
        <f>C5-V5</f>
        <v>0</v>
      </c>
      <c r="Z5" s="516" t="s">
        <v>82</v>
      </c>
      <c r="AA5" s="517">
        <f t="shared" ref="AA5:AA16" si="0">SUM(AB5:AL5)</f>
        <v>0</v>
      </c>
      <c r="AB5" s="518">
        <f>SUM(D5:F5)</f>
        <v>0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0</v>
      </c>
      <c r="AH5" s="518">
        <f t="shared" si="1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4" x14ac:dyDescent="0.2">
      <c r="B6" s="520" t="s">
        <v>83</v>
      </c>
      <c r="C6" s="766">
        <f t="shared" ref="C6:C16" si="2">SUM(D6:S6)</f>
        <v>1</v>
      </c>
      <c r="D6" s="766">
        <f>[4]ペニ!D39</f>
        <v>0</v>
      </c>
      <c r="E6" s="766">
        <f>[4]ペニ!E39</f>
        <v>0</v>
      </c>
      <c r="F6" s="766">
        <f>[4]ペニ!F39</f>
        <v>0</v>
      </c>
      <c r="G6" s="766">
        <f>[4]ペニ!G39</f>
        <v>0</v>
      </c>
      <c r="H6" s="766">
        <f>[4]ペニ!H39</f>
        <v>0</v>
      </c>
      <c r="I6" s="766">
        <f>[4]ペニ!I39</f>
        <v>0</v>
      </c>
      <c r="J6" s="766">
        <f>[4]ペニ!J39</f>
        <v>0</v>
      </c>
      <c r="K6" s="766">
        <f>[4]ペニ!K39</f>
        <v>0</v>
      </c>
      <c r="L6" s="766">
        <f>[4]ペニ!L39</f>
        <v>0</v>
      </c>
      <c r="M6" s="766">
        <f>[4]ペニ!M39</f>
        <v>0</v>
      </c>
      <c r="N6" s="766">
        <f>[4]ペニ!N39</f>
        <v>0</v>
      </c>
      <c r="O6" s="766">
        <f>[4]ペニ!O39</f>
        <v>0</v>
      </c>
      <c r="P6" s="766">
        <f>[4]ペニ!P39</f>
        <v>0</v>
      </c>
      <c r="Q6" s="766">
        <f>[4]ペニ!Q39</f>
        <v>0</v>
      </c>
      <c r="R6" s="766">
        <f>[4]ペニ!R39</f>
        <v>1</v>
      </c>
      <c r="S6" s="766">
        <f>[4]ペニ!S39</f>
        <v>0</v>
      </c>
      <c r="V6">
        <f>'保健所別（令和8年）'!$E$74</f>
        <v>1</v>
      </c>
      <c r="W6">
        <f t="shared" ref="W6:W16" si="3">C6-V6</f>
        <v>0</v>
      </c>
      <c r="Z6" s="520" t="s">
        <v>83</v>
      </c>
      <c r="AA6" s="521">
        <f t="shared" si="0"/>
        <v>1</v>
      </c>
      <c r="AB6" s="451">
        <f t="shared" ref="AB6:AB16" si="4">SUM(D6:F6)</f>
        <v>0</v>
      </c>
      <c r="AC6" s="451">
        <f t="shared" si="1"/>
        <v>0</v>
      </c>
      <c r="AD6" s="451">
        <f t="shared" si="1"/>
        <v>0</v>
      </c>
      <c r="AE6" s="451">
        <f t="shared" si="1"/>
        <v>0</v>
      </c>
      <c r="AF6" s="451">
        <f t="shared" si="1"/>
        <v>0</v>
      </c>
      <c r="AG6" s="522">
        <f t="shared" si="1"/>
        <v>0</v>
      </c>
      <c r="AH6" s="522">
        <f t="shared" si="1"/>
        <v>0</v>
      </c>
      <c r="AI6" s="451">
        <f t="shared" ref="AI6:AI16" si="5">SUM(M6:N6)</f>
        <v>0</v>
      </c>
      <c r="AJ6" s="451">
        <f t="shared" ref="AJ6:AJ16" si="6">SUM(O6:P6)</f>
        <v>0</v>
      </c>
      <c r="AK6" s="451">
        <f t="shared" ref="AK6:AK16" si="7">SUM(Q6:R6)</f>
        <v>1</v>
      </c>
      <c r="AL6" s="643">
        <f t="shared" ref="AL6:AL16" si="8">S6</f>
        <v>0</v>
      </c>
    </row>
    <row r="7" spans="2:38" ht="14.4" x14ac:dyDescent="0.2">
      <c r="B7" s="523" t="s">
        <v>84</v>
      </c>
      <c r="C7" s="766">
        <f t="shared" si="2"/>
        <v>0</v>
      </c>
      <c r="D7" s="766">
        <f>[4]ペニ!D40</f>
        <v>0</v>
      </c>
      <c r="E7" s="766">
        <f>[4]ペニ!E40</f>
        <v>0</v>
      </c>
      <c r="F7" s="766">
        <f>[4]ペニ!F40</f>
        <v>0</v>
      </c>
      <c r="G7" s="766">
        <f>[4]ペニ!G40</f>
        <v>0</v>
      </c>
      <c r="H7" s="766">
        <f>[4]ペニ!H40</f>
        <v>0</v>
      </c>
      <c r="I7" s="766">
        <f>[4]ペニ!I40</f>
        <v>0</v>
      </c>
      <c r="J7" s="766">
        <f>[4]ペニ!J40</f>
        <v>0</v>
      </c>
      <c r="K7" s="766">
        <f>[4]ペニ!K40</f>
        <v>0</v>
      </c>
      <c r="L7" s="766">
        <f>[4]ペニ!L40</f>
        <v>0</v>
      </c>
      <c r="M7" s="766">
        <f>[4]ペニ!M40</f>
        <v>0</v>
      </c>
      <c r="N7" s="766">
        <f>[4]ペニ!N40</f>
        <v>0</v>
      </c>
      <c r="O7" s="766">
        <f>[4]ペニ!O40</f>
        <v>0</v>
      </c>
      <c r="P7" s="766">
        <f>[4]ペニ!P40</f>
        <v>0</v>
      </c>
      <c r="Q7" s="766">
        <f>[4]ペニ!Q40</f>
        <v>0</v>
      </c>
      <c r="R7" s="766">
        <f>[4]ペニ!R40</f>
        <v>0</v>
      </c>
      <c r="S7" s="766">
        <f>[4]ペニ!S40</f>
        <v>0</v>
      </c>
      <c r="V7">
        <f>'保健所別（令和8年）'!$F$74</f>
        <v>0</v>
      </c>
      <c r="W7">
        <f t="shared" si="3"/>
        <v>0</v>
      </c>
      <c r="Z7" s="523" t="s">
        <v>84</v>
      </c>
      <c r="AA7" s="524">
        <f t="shared" si="0"/>
        <v>0</v>
      </c>
      <c r="AB7" s="525">
        <f t="shared" si="4"/>
        <v>0</v>
      </c>
      <c r="AC7" s="525">
        <f t="shared" si="1"/>
        <v>0</v>
      </c>
      <c r="AD7" s="525">
        <f t="shared" si="1"/>
        <v>0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0</v>
      </c>
      <c r="AJ7" s="525">
        <f t="shared" si="6"/>
        <v>0</v>
      </c>
      <c r="AK7" s="525">
        <f t="shared" si="7"/>
        <v>0</v>
      </c>
      <c r="AL7" s="644">
        <f t="shared" si="8"/>
        <v>0</v>
      </c>
    </row>
    <row r="8" spans="2:38" ht="14.4" x14ac:dyDescent="0.2">
      <c r="B8" s="527" t="s">
        <v>85</v>
      </c>
      <c r="C8" s="766">
        <f t="shared" si="2"/>
        <v>0</v>
      </c>
      <c r="D8" s="766">
        <f>[4]ペニ!D41</f>
        <v>0</v>
      </c>
      <c r="E8" s="766">
        <f>[4]ペニ!E41</f>
        <v>0</v>
      </c>
      <c r="F8" s="766">
        <f>[4]ペニ!F41</f>
        <v>0</v>
      </c>
      <c r="G8" s="766">
        <f>[4]ペニ!G41</f>
        <v>0</v>
      </c>
      <c r="H8" s="766">
        <f>[4]ペニ!H41</f>
        <v>0</v>
      </c>
      <c r="I8" s="766">
        <f>[4]ペニ!I41</f>
        <v>0</v>
      </c>
      <c r="J8" s="766">
        <f>[4]ペニ!J41</f>
        <v>0</v>
      </c>
      <c r="K8" s="766">
        <f>[4]ペニ!K41</f>
        <v>0</v>
      </c>
      <c r="L8" s="766">
        <f>[4]ペニ!L41</f>
        <v>0</v>
      </c>
      <c r="M8" s="766">
        <f>[4]ペニ!M41</f>
        <v>0</v>
      </c>
      <c r="N8" s="766">
        <f>[4]ペニ!N41</f>
        <v>0</v>
      </c>
      <c r="O8" s="766">
        <f>[4]ペニ!O41</f>
        <v>0</v>
      </c>
      <c r="P8" s="766">
        <f>[4]ペニ!P41</f>
        <v>0</v>
      </c>
      <c r="Q8" s="766">
        <f>[4]ペニ!Q41</f>
        <v>0</v>
      </c>
      <c r="R8" s="766">
        <f>[4]ペニ!R41</f>
        <v>0</v>
      </c>
      <c r="S8" s="766">
        <f>[4]ペニ!S41</f>
        <v>0</v>
      </c>
      <c r="V8">
        <f>'保健所別（令和8年）'!$G$74</f>
        <v>0</v>
      </c>
      <c r="W8">
        <f t="shared" si="3"/>
        <v>0</v>
      </c>
      <c r="Z8" s="527" t="s">
        <v>85</v>
      </c>
      <c r="AA8" s="528">
        <f t="shared" si="0"/>
        <v>0</v>
      </c>
      <c r="AB8" s="103">
        <f t="shared" si="4"/>
        <v>0</v>
      </c>
      <c r="AC8" s="103">
        <f t="shared" si="1"/>
        <v>0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0</v>
      </c>
      <c r="AH8" s="103">
        <f t="shared" si="1"/>
        <v>0</v>
      </c>
      <c r="AI8" s="103">
        <f t="shared" si="5"/>
        <v>0</v>
      </c>
      <c r="AJ8" s="103">
        <f t="shared" si="6"/>
        <v>0</v>
      </c>
      <c r="AK8" s="103">
        <f t="shared" si="7"/>
        <v>0</v>
      </c>
      <c r="AL8" s="645">
        <f t="shared" si="8"/>
        <v>0</v>
      </c>
    </row>
    <row r="9" spans="2:38" ht="14.4" x14ac:dyDescent="0.2">
      <c r="B9" s="520" t="s">
        <v>86</v>
      </c>
      <c r="C9" s="766">
        <f t="shared" si="2"/>
        <v>3</v>
      </c>
      <c r="D9" s="766">
        <f>[4]ペニ!D42</f>
        <v>0</v>
      </c>
      <c r="E9" s="766">
        <f>[4]ペニ!E42</f>
        <v>0</v>
      </c>
      <c r="F9" s="766">
        <f>[4]ペニ!F42</f>
        <v>0</v>
      </c>
      <c r="G9" s="766">
        <f>[4]ペニ!G42</f>
        <v>0</v>
      </c>
      <c r="H9" s="766">
        <f>[4]ペニ!H42</f>
        <v>1</v>
      </c>
      <c r="I9" s="766">
        <f>[4]ペニ!I42</f>
        <v>0</v>
      </c>
      <c r="J9" s="766">
        <f>[4]ペニ!J42</f>
        <v>0</v>
      </c>
      <c r="K9" s="766">
        <f>[4]ペニ!K42</f>
        <v>0</v>
      </c>
      <c r="L9" s="766">
        <f>[4]ペニ!L42</f>
        <v>0</v>
      </c>
      <c r="M9" s="766">
        <f>[4]ペニ!M42</f>
        <v>0</v>
      </c>
      <c r="N9" s="766">
        <f>[4]ペニ!N42</f>
        <v>0</v>
      </c>
      <c r="O9" s="766">
        <f>[4]ペニ!O42</f>
        <v>0</v>
      </c>
      <c r="P9" s="766">
        <f>[4]ペニ!P42</f>
        <v>0</v>
      </c>
      <c r="Q9" s="766">
        <f>[4]ペニ!Q42</f>
        <v>0</v>
      </c>
      <c r="R9" s="766">
        <f>[4]ペニ!R42</f>
        <v>0</v>
      </c>
      <c r="S9" s="766">
        <f>[4]ペニ!S42</f>
        <v>2</v>
      </c>
      <c r="V9">
        <f>'保健所別（令和8年）'!$H$74</f>
        <v>3</v>
      </c>
      <c r="W9">
        <f t="shared" si="3"/>
        <v>0</v>
      </c>
      <c r="Z9" s="520" t="s">
        <v>86</v>
      </c>
      <c r="AA9" s="529">
        <f t="shared" si="0"/>
        <v>3</v>
      </c>
      <c r="AB9" s="451">
        <f t="shared" si="4"/>
        <v>0</v>
      </c>
      <c r="AC9" s="451">
        <f t="shared" si="1"/>
        <v>0</v>
      </c>
      <c r="AD9" s="451">
        <f t="shared" si="1"/>
        <v>1</v>
      </c>
      <c r="AE9" s="451">
        <f t="shared" si="1"/>
        <v>0</v>
      </c>
      <c r="AF9" s="451">
        <f t="shared" si="1"/>
        <v>0</v>
      </c>
      <c r="AG9" s="522">
        <f t="shared" si="1"/>
        <v>0</v>
      </c>
      <c r="AH9" s="522">
        <f t="shared" si="1"/>
        <v>0</v>
      </c>
      <c r="AI9" s="451">
        <f t="shared" si="5"/>
        <v>0</v>
      </c>
      <c r="AJ9" s="451">
        <f t="shared" si="6"/>
        <v>0</v>
      </c>
      <c r="AK9" s="451">
        <f t="shared" si="7"/>
        <v>0</v>
      </c>
      <c r="AL9" s="643">
        <f t="shared" si="8"/>
        <v>2</v>
      </c>
    </row>
    <row r="10" spans="2:38" ht="14.4" x14ac:dyDescent="0.2">
      <c r="B10" s="527" t="s">
        <v>87</v>
      </c>
      <c r="C10" s="766">
        <f t="shared" si="2"/>
        <v>0</v>
      </c>
      <c r="D10" s="766">
        <f>[4]ペニ!D43</f>
        <v>0</v>
      </c>
      <c r="E10" s="766">
        <f>[4]ペニ!E43</f>
        <v>0</v>
      </c>
      <c r="F10" s="766">
        <f>[4]ペニ!F43</f>
        <v>0</v>
      </c>
      <c r="G10" s="766">
        <f>[4]ペニ!G43</f>
        <v>0</v>
      </c>
      <c r="H10" s="766">
        <f>[4]ペニ!H43</f>
        <v>0</v>
      </c>
      <c r="I10" s="766">
        <f>[4]ペニ!I43</f>
        <v>0</v>
      </c>
      <c r="J10" s="766">
        <f>[4]ペニ!J43</f>
        <v>0</v>
      </c>
      <c r="K10" s="766">
        <f>[4]ペニ!K43</f>
        <v>0</v>
      </c>
      <c r="L10" s="766">
        <f>[4]ペニ!L43</f>
        <v>0</v>
      </c>
      <c r="M10" s="766">
        <f>[4]ペニ!M43</f>
        <v>0</v>
      </c>
      <c r="N10" s="766">
        <f>[4]ペニ!N43</f>
        <v>0</v>
      </c>
      <c r="O10" s="766">
        <f>[4]ペニ!O43</f>
        <v>0</v>
      </c>
      <c r="P10" s="766">
        <f>[4]ペニ!P43</f>
        <v>0</v>
      </c>
      <c r="Q10" s="766">
        <f>[4]ペニ!Q43</f>
        <v>0</v>
      </c>
      <c r="R10" s="766">
        <f>[4]ペニ!R43</f>
        <v>0</v>
      </c>
      <c r="S10" s="766">
        <f>[4]ペニ!S43</f>
        <v>0</v>
      </c>
      <c r="V10">
        <f>'保健所別（令和8年）'!$I$74</f>
        <v>0</v>
      </c>
      <c r="W10">
        <f t="shared" si="3"/>
        <v>0</v>
      </c>
      <c r="Z10" s="527" t="s">
        <v>87</v>
      </c>
      <c r="AA10" s="530">
        <f t="shared" si="0"/>
        <v>0</v>
      </c>
      <c r="AB10" s="531">
        <f t="shared" si="4"/>
        <v>0</v>
      </c>
      <c r="AC10" s="531">
        <f t="shared" si="1"/>
        <v>0</v>
      </c>
      <c r="AD10" s="531">
        <f t="shared" si="1"/>
        <v>0</v>
      </c>
      <c r="AE10" s="531">
        <f t="shared" si="1"/>
        <v>0</v>
      </c>
      <c r="AF10" s="531">
        <f t="shared" si="1"/>
        <v>0</v>
      </c>
      <c r="AG10" s="531">
        <f t="shared" si="1"/>
        <v>0</v>
      </c>
      <c r="AH10" s="531">
        <f t="shared" si="1"/>
        <v>0</v>
      </c>
      <c r="AI10" s="531">
        <f t="shared" si="5"/>
        <v>0</v>
      </c>
      <c r="AJ10" s="531">
        <f t="shared" si="6"/>
        <v>0</v>
      </c>
      <c r="AK10" s="531">
        <f t="shared" si="7"/>
        <v>0</v>
      </c>
      <c r="AL10" s="645">
        <f t="shared" si="8"/>
        <v>0</v>
      </c>
    </row>
    <row r="11" spans="2:38" ht="14.4" x14ac:dyDescent="0.2">
      <c r="B11" s="520" t="s">
        <v>88</v>
      </c>
      <c r="C11" s="766">
        <f t="shared" si="2"/>
        <v>5</v>
      </c>
      <c r="D11" s="766">
        <f>[4]ペニ!D44</f>
        <v>0</v>
      </c>
      <c r="E11" s="766">
        <f>[4]ペニ!E44</f>
        <v>0</v>
      </c>
      <c r="F11" s="766">
        <f>[4]ペニ!F44</f>
        <v>0</v>
      </c>
      <c r="G11" s="766">
        <f>[4]ペニ!G44</f>
        <v>0</v>
      </c>
      <c r="H11" s="766">
        <f>[4]ペニ!H44</f>
        <v>0</v>
      </c>
      <c r="I11" s="766">
        <f>[4]ペニ!I44</f>
        <v>0</v>
      </c>
      <c r="J11" s="766">
        <f>[4]ペニ!J44</f>
        <v>0</v>
      </c>
      <c r="K11" s="766">
        <f>[4]ペニ!K44</f>
        <v>1</v>
      </c>
      <c r="L11" s="766">
        <f>[4]ペニ!L44</f>
        <v>0</v>
      </c>
      <c r="M11" s="766">
        <f>[4]ペニ!M44</f>
        <v>2</v>
      </c>
      <c r="N11" s="766">
        <f>[4]ペニ!N44</f>
        <v>0</v>
      </c>
      <c r="O11" s="766">
        <f>[4]ペニ!O44</f>
        <v>0</v>
      </c>
      <c r="P11" s="766">
        <f>[4]ペニ!P44</f>
        <v>0</v>
      </c>
      <c r="Q11" s="766">
        <f>[4]ペニ!Q44</f>
        <v>0</v>
      </c>
      <c r="R11" s="766">
        <f>[4]ペニ!R44</f>
        <v>1</v>
      </c>
      <c r="S11" s="766">
        <f>[4]ペニ!S44</f>
        <v>1</v>
      </c>
      <c r="V11">
        <f>'保健所別（令和8年）'!$J$74</f>
        <v>4</v>
      </c>
      <c r="W11">
        <f t="shared" si="3"/>
        <v>1</v>
      </c>
      <c r="Z11" s="520" t="s">
        <v>88</v>
      </c>
      <c r="AA11" s="521">
        <f t="shared" si="0"/>
        <v>5</v>
      </c>
      <c r="AB11" s="451">
        <f t="shared" si="4"/>
        <v>0</v>
      </c>
      <c r="AC11" s="451">
        <f t="shared" si="1"/>
        <v>0</v>
      </c>
      <c r="AD11" s="451">
        <f t="shared" si="1"/>
        <v>0</v>
      </c>
      <c r="AE11" s="451">
        <f t="shared" si="1"/>
        <v>0</v>
      </c>
      <c r="AF11" s="451">
        <f t="shared" si="1"/>
        <v>0</v>
      </c>
      <c r="AG11" s="451">
        <f t="shared" si="1"/>
        <v>1</v>
      </c>
      <c r="AH11" s="451">
        <f t="shared" si="1"/>
        <v>0</v>
      </c>
      <c r="AI11" s="451">
        <f t="shared" si="5"/>
        <v>2</v>
      </c>
      <c r="AJ11" s="451">
        <f t="shared" si="6"/>
        <v>0</v>
      </c>
      <c r="AK11" s="451">
        <f t="shared" si="7"/>
        <v>1</v>
      </c>
      <c r="AL11" s="643">
        <f t="shared" si="8"/>
        <v>1</v>
      </c>
    </row>
    <row r="12" spans="2:38" ht="14.4" x14ac:dyDescent="0.2">
      <c r="B12" s="527" t="s">
        <v>89</v>
      </c>
      <c r="C12" s="766">
        <f t="shared" si="2"/>
        <v>1</v>
      </c>
      <c r="D12" s="766">
        <f>[4]ペニ!D45</f>
        <v>0</v>
      </c>
      <c r="E12" s="766">
        <f>[4]ペニ!E45</f>
        <v>0</v>
      </c>
      <c r="F12" s="766">
        <f>[4]ペニ!F45</f>
        <v>0</v>
      </c>
      <c r="G12" s="766">
        <f>[4]ペニ!G45</f>
        <v>0</v>
      </c>
      <c r="H12" s="766">
        <f>[4]ペニ!H45</f>
        <v>0</v>
      </c>
      <c r="I12" s="766">
        <f>[4]ペニ!I45</f>
        <v>0</v>
      </c>
      <c r="J12" s="766">
        <f>[4]ペニ!J45</f>
        <v>0</v>
      </c>
      <c r="K12" s="766">
        <f>[4]ペニ!K45</f>
        <v>0</v>
      </c>
      <c r="L12" s="766">
        <f>[4]ペニ!L45</f>
        <v>0</v>
      </c>
      <c r="M12" s="766">
        <f>[4]ペニ!M45</f>
        <v>0</v>
      </c>
      <c r="N12" s="766">
        <f>[4]ペニ!N45</f>
        <v>0</v>
      </c>
      <c r="O12" s="766">
        <f>[4]ペニ!O45</f>
        <v>0</v>
      </c>
      <c r="P12" s="766">
        <f>[4]ペニ!P45</f>
        <v>0</v>
      </c>
      <c r="Q12" s="766">
        <f>[4]ペニ!Q45</f>
        <v>0</v>
      </c>
      <c r="R12" s="766">
        <f>[4]ペニ!R45</f>
        <v>0</v>
      </c>
      <c r="S12" s="766">
        <f>[4]ペニ!S45</f>
        <v>1</v>
      </c>
      <c r="V12">
        <f>'保健所別（令和8年）'!$K$74</f>
        <v>0</v>
      </c>
      <c r="W12">
        <f t="shared" si="3"/>
        <v>1</v>
      </c>
      <c r="Z12" s="527" t="s">
        <v>89</v>
      </c>
      <c r="AA12" s="528">
        <f t="shared" si="0"/>
        <v>1</v>
      </c>
      <c r="AB12" s="103">
        <f t="shared" si="4"/>
        <v>0</v>
      </c>
      <c r="AC12" s="103">
        <f t="shared" si="1"/>
        <v>0</v>
      </c>
      <c r="AD12" s="103">
        <f t="shared" si="1"/>
        <v>0</v>
      </c>
      <c r="AE12" s="103">
        <f t="shared" si="1"/>
        <v>0</v>
      </c>
      <c r="AF12" s="103">
        <f t="shared" si="1"/>
        <v>0</v>
      </c>
      <c r="AG12" s="103">
        <f t="shared" si="1"/>
        <v>0</v>
      </c>
      <c r="AH12" s="103">
        <f t="shared" si="1"/>
        <v>0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>
        <f t="shared" si="8"/>
        <v>1</v>
      </c>
    </row>
    <row r="13" spans="2:38" ht="14.4" x14ac:dyDescent="0.2">
      <c r="B13" s="520" t="s">
        <v>90</v>
      </c>
      <c r="C13" s="766">
        <f t="shared" si="2"/>
        <v>0</v>
      </c>
      <c r="D13" s="766">
        <f>[4]ペニ!D46</f>
        <v>0</v>
      </c>
      <c r="E13" s="766">
        <f>[4]ペニ!E46</f>
        <v>0</v>
      </c>
      <c r="F13" s="766">
        <f>[4]ペニ!F46</f>
        <v>0</v>
      </c>
      <c r="G13" s="766">
        <f>[4]ペニ!G46</f>
        <v>0</v>
      </c>
      <c r="H13" s="766">
        <f>[4]ペニ!H46</f>
        <v>0</v>
      </c>
      <c r="I13" s="766">
        <f>[4]ペニ!I46</f>
        <v>0</v>
      </c>
      <c r="J13" s="766">
        <f>[4]ペニ!J46</f>
        <v>0</v>
      </c>
      <c r="K13" s="766">
        <f>[4]ペニ!K46</f>
        <v>0</v>
      </c>
      <c r="L13" s="766">
        <f>[4]ペニ!L46</f>
        <v>0</v>
      </c>
      <c r="M13" s="766">
        <f>[4]ペニ!M46</f>
        <v>0</v>
      </c>
      <c r="N13" s="766">
        <f>[4]ペニ!N46</f>
        <v>0</v>
      </c>
      <c r="O13" s="766">
        <f>[4]ペニ!O46</f>
        <v>0</v>
      </c>
      <c r="P13" s="766">
        <f>[4]ペニ!P46</f>
        <v>0</v>
      </c>
      <c r="Q13" s="766">
        <f>[4]ペニ!Q46</f>
        <v>0</v>
      </c>
      <c r="R13" s="766">
        <f>[4]ペニ!R46</f>
        <v>0</v>
      </c>
      <c r="S13" s="766">
        <f>[4]ペニ!S46</f>
        <v>0</v>
      </c>
      <c r="V13">
        <f>'保健所別（令和8年）'!$L$74</f>
        <v>0</v>
      </c>
      <c r="W13">
        <f t="shared" si="3"/>
        <v>0</v>
      </c>
      <c r="Z13" s="520" t="s">
        <v>90</v>
      </c>
      <c r="AA13" s="521">
        <f t="shared" si="0"/>
        <v>0</v>
      </c>
      <c r="AB13" s="451">
        <f t="shared" si="4"/>
        <v>0</v>
      </c>
      <c r="AC13" s="451">
        <f t="shared" si="1"/>
        <v>0</v>
      </c>
      <c r="AD13" s="522">
        <f t="shared" si="1"/>
        <v>0</v>
      </c>
      <c r="AE13" s="522">
        <f t="shared" si="1"/>
        <v>0</v>
      </c>
      <c r="AF13" s="522">
        <f t="shared" si="1"/>
        <v>0</v>
      </c>
      <c r="AG13" s="451">
        <f t="shared" si="1"/>
        <v>0</v>
      </c>
      <c r="AH13" s="451">
        <f t="shared" si="1"/>
        <v>0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>
        <f t="shared" si="8"/>
        <v>0</v>
      </c>
    </row>
    <row r="14" spans="2:38" ht="14.4" x14ac:dyDescent="0.2">
      <c r="B14" s="527" t="s">
        <v>91</v>
      </c>
      <c r="C14" s="766">
        <f t="shared" si="2"/>
        <v>0</v>
      </c>
      <c r="D14" s="766">
        <f>[4]ペニ!D47</f>
        <v>0</v>
      </c>
      <c r="E14" s="766">
        <f>[4]ペニ!E47</f>
        <v>0</v>
      </c>
      <c r="F14" s="766">
        <f>[4]ペニ!F47</f>
        <v>0</v>
      </c>
      <c r="G14" s="766">
        <f>[4]ペニ!G47</f>
        <v>0</v>
      </c>
      <c r="H14" s="766">
        <f>[4]ペニ!H47</f>
        <v>0</v>
      </c>
      <c r="I14" s="766">
        <f>[4]ペニ!I47</f>
        <v>0</v>
      </c>
      <c r="J14" s="766">
        <f>[4]ペニ!J47</f>
        <v>0</v>
      </c>
      <c r="K14" s="766">
        <f>[4]ペニ!K47</f>
        <v>0</v>
      </c>
      <c r="L14" s="766">
        <f>[4]ペニ!L47</f>
        <v>0</v>
      </c>
      <c r="M14" s="766">
        <f>[4]ペニ!M47</f>
        <v>0</v>
      </c>
      <c r="N14" s="766">
        <f>[4]ペニ!N47</f>
        <v>0</v>
      </c>
      <c r="O14" s="766">
        <f>[4]ペニ!O47</f>
        <v>0</v>
      </c>
      <c r="P14" s="766">
        <f>[4]ペニ!P47</f>
        <v>0</v>
      </c>
      <c r="Q14" s="766">
        <f>[4]ペニ!Q47</f>
        <v>0</v>
      </c>
      <c r="R14" s="766">
        <f>[4]ペニ!R47</f>
        <v>0</v>
      </c>
      <c r="S14" s="766">
        <f>[4]ペニ!S47</f>
        <v>0</v>
      </c>
      <c r="V14">
        <f>'保健所別（令和8年）'!$M$74</f>
        <v>0</v>
      </c>
      <c r="W14">
        <f t="shared" si="3"/>
        <v>0</v>
      </c>
      <c r="Z14" s="527" t="s">
        <v>91</v>
      </c>
      <c r="AA14" s="528">
        <f t="shared" si="0"/>
        <v>0</v>
      </c>
      <c r="AB14" s="103">
        <f t="shared" si="4"/>
        <v>0</v>
      </c>
      <c r="AC14" s="103">
        <f t="shared" si="1"/>
        <v>0</v>
      </c>
      <c r="AD14" s="104">
        <f t="shared" si="1"/>
        <v>0</v>
      </c>
      <c r="AE14" s="104">
        <f t="shared" si="1"/>
        <v>0</v>
      </c>
      <c r="AF14" s="104">
        <f t="shared" si="1"/>
        <v>0</v>
      </c>
      <c r="AG14" s="103">
        <f t="shared" si="1"/>
        <v>0</v>
      </c>
      <c r="AH14" s="103">
        <f t="shared" si="1"/>
        <v>0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>
        <f t="shared" si="8"/>
        <v>0</v>
      </c>
    </row>
    <row r="15" spans="2:38" ht="14.4" x14ac:dyDescent="0.2">
      <c r="B15" s="520" t="s">
        <v>92</v>
      </c>
      <c r="C15" s="766">
        <f t="shared" si="2"/>
        <v>0</v>
      </c>
      <c r="D15" s="766">
        <f>[4]ペニ!D48</f>
        <v>0</v>
      </c>
      <c r="E15" s="766">
        <f>[4]ペニ!E48</f>
        <v>0</v>
      </c>
      <c r="F15" s="766">
        <f>[4]ペニ!F48</f>
        <v>0</v>
      </c>
      <c r="G15" s="766">
        <f>[4]ペニ!G48</f>
        <v>0</v>
      </c>
      <c r="H15" s="766">
        <f>[4]ペニ!H48</f>
        <v>0</v>
      </c>
      <c r="I15" s="766">
        <f>[4]ペニ!I48</f>
        <v>0</v>
      </c>
      <c r="J15" s="766">
        <f>[4]ペニ!J48</f>
        <v>0</v>
      </c>
      <c r="K15" s="766">
        <f>[4]ペニ!K48</f>
        <v>0</v>
      </c>
      <c r="L15" s="766">
        <f>[4]ペニ!L48</f>
        <v>0</v>
      </c>
      <c r="M15" s="766">
        <f>[4]ペニ!M48</f>
        <v>0</v>
      </c>
      <c r="N15" s="766">
        <f>[4]ペニ!N48</f>
        <v>0</v>
      </c>
      <c r="O15" s="766">
        <f>[4]ペニ!O48</f>
        <v>0</v>
      </c>
      <c r="P15" s="766">
        <f>[4]ペニ!P48</f>
        <v>0</v>
      </c>
      <c r="Q15" s="766">
        <f>[4]ペニ!Q48</f>
        <v>0</v>
      </c>
      <c r="R15" s="766">
        <f>[4]ペニ!R48</f>
        <v>0</v>
      </c>
      <c r="S15" s="766">
        <f>[4]ペニ!S48</f>
        <v>0</v>
      </c>
      <c r="V15">
        <f>'保健所別（令和8年）'!$N$74</f>
        <v>0</v>
      </c>
      <c r="W15">
        <f t="shared" si="3"/>
        <v>0</v>
      </c>
      <c r="Z15" s="520" t="s">
        <v>92</v>
      </c>
      <c r="AA15" s="521">
        <f t="shared" si="0"/>
        <v>0</v>
      </c>
      <c r="AB15" s="451">
        <f t="shared" si="4"/>
        <v>0</v>
      </c>
      <c r="AC15" s="451">
        <f t="shared" si="1"/>
        <v>0</v>
      </c>
      <c r="AD15" s="451">
        <f t="shared" si="1"/>
        <v>0</v>
      </c>
      <c r="AE15" s="451">
        <f t="shared" si="1"/>
        <v>0</v>
      </c>
      <c r="AF15" s="451">
        <f t="shared" si="1"/>
        <v>0</v>
      </c>
      <c r="AG15" s="451">
        <f t="shared" si="1"/>
        <v>0</v>
      </c>
      <c r="AH15" s="451">
        <f t="shared" si="1"/>
        <v>0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>
        <f t="shared" si="8"/>
        <v>0</v>
      </c>
    </row>
    <row r="16" spans="2:38" ht="15" thickBot="1" x14ac:dyDescent="0.25">
      <c r="B16" s="527" t="s">
        <v>93</v>
      </c>
      <c r="C16" s="766">
        <f t="shared" si="2"/>
        <v>0</v>
      </c>
      <c r="D16" s="766">
        <f>[4]ペニ!D49</f>
        <v>0</v>
      </c>
      <c r="E16" s="766">
        <f>[4]ペニ!E49</f>
        <v>0</v>
      </c>
      <c r="F16" s="766">
        <f>[4]ペニ!F49</f>
        <v>0</v>
      </c>
      <c r="G16" s="766">
        <f>[4]ペニ!G49</f>
        <v>0</v>
      </c>
      <c r="H16" s="766">
        <f>[4]ペニ!H49</f>
        <v>0</v>
      </c>
      <c r="I16" s="766">
        <f>[4]ペニ!I49</f>
        <v>0</v>
      </c>
      <c r="J16" s="766">
        <f>[4]ペニ!J49</f>
        <v>0</v>
      </c>
      <c r="K16" s="766">
        <f>[4]ペニ!K49</f>
        <v>0</v>
      </c>
      <c r="L16" s="766">
        <f>[4]ペニ!L49</f>
        <v>0</v>
      </c>
      <c r="M16" s="766">
        <f>[4]ペニ!M49</f>
        <v>0</v>
      </c>
      <c r="N16" s="766">
        <f>[4]ペニ!N49</f>
        <v>0</v>
      </c>
      <c r="O16" s="766">
        <f>[4]ペニ!O49</f>
        <v>0</v>
      </c>
      <c r="P16" s="766">
        <f>[4]ペニ!P49</f>
        <v>0</v>
      </c>
      <c r="Q16" s="766">
        <f>[4]ペニ!Q49</f>
        <v>0</v>
      </c>
      <c r="R16" s="766">
        <f>[4]ペニ!R49</f>
        <v>0</v>
      </c>
      <c r="S16" s="766">
        <f>[4]ペニ!S49</f>
        <v>0</v>
      </c>
      <c r="V16">
        <f>'保健所別（令和8年）'!$O$74</f>
        <v>0</v>
      </c>
      <c r="W16">
        <f t="shared" si="3"/>
        <v>0</v>
      </c>
      <c r="Z16" s="527" t="s">
        <v>93</v>
      </c>
      <c r="AA16" s="528">
        <f t="shared" si="0"/>
        <v>0</v>
      </c>
      <c r="AB16" s="103">
        <f t="shared" si="4"/>
        <v>0</v>
      </c>
      <c r="AC16" s="103">
        <f t="shared" si="1"/>
        <v>0</v>
      </c>
      <c r="AD16" s="103">
        <f t="shared" si="1"/>
        <v>0</v>
      </c>
      <c r="AE16" s="103">
        <f t="shared" si="1"/>
        <v>0</v>
      </c>
      <c r="AF16" s="103">
        <f t="shared" si="1"/>
        <v>0</v>
      </c>
      <c r="AG16" s="103">
        <f t="shared" si="1"/>
        <v>0</v>
      </c>
      <c r="AH16" s="103">
        <f t="shared" si="1"/>
        <v>0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>
        <f t="shared" si="8"/>
        <v>0</v>
      </c>
    </row>
    <row r="17" spans="2:38" ht="15" thickBot="1" x14ac:dyDescent="0.25">
      <c r="B17" s="94" t="s">
        <v>39</v>
      </c>
      <c r="C17" s="736">
        <f t="shared" ref="C17:S17" si="9">SUM(C5:C16)</f>
        <v>10</v>
      </c>
      <c r="D17" s="737">
        <f t="shared" si="9"/>
        <v>0</v>
      </c>
      <c r="E17" s="737">
        <f t="shared" si="9"/>
        <v>0</v>
      </c>
      <c r="F17" s="737">
        <f t="shared" si="9"/>
        <v>0</v>
      </c>
      <c r="G17" s="737">
        <f t="shared" si="9"/>
        <v>0</v>
      </c>
      <c r="H17" s="737">
        <f t="shared" si="9"/>
        <v>1</v>
      </c>
      <c r="I17" s="737">
        <f t="shared" si="9"/>
        <v>0</v>
      </c>
      <c r="J17" s="737">
        <f t="shared" si="9"/>
        <v>0</v>
      </c>
      <c r="K17" s="737">
        <f t="shared" si="9"/>
        <v>1</v>
      </c>
      <c r="L17" s="737">
        <f t="shared" si="9"/>
        <v>0</v>
      </c>
      <c r="M17" s="737">
        <f t="shared" si="9"/>
        <v>2</v>
      </c>
      <c r="N17" s="737">
        <f t="shared" si="9"/>
        <v>0</v>
      </c>
      <c r="O17" s="737">
        <f t="shared" si="9"/>
        <v>0</v>
      </c>
      <c r="P17" s="737">
        <f t="shared" si="9"/>
        <v>0</v>
      </c>
      <c r="Q17" s="737">
        <f t="shared" si="9"/>
        <v>0</v>
      </c>
      <c r="R17" s="737">
        <f t="shared" si="9"/>
        <v>2</v>
      </c>
      <c r="S17" s="738">
        <f t="shared" si="9"/>
        <v>4</v>
      </c>
      <c r="Z17" s="94" t="s">
        <v>39</v>
      </c>
      <c r="AA17" s="534">
        <f t="shared" ref="AA17:AL17" si="10">SUM(AA5:AA16)</f>
        <v>10</v>
      </c>
      <c r="AB17" s="535">
        <f t="shared" si="10"/>
        <v>0</v>
      </c>
      <c r="AC17" s="535">
        <f t="shared" si="10"/>
        <v>0</v>
      </c>
      <c r="AD17" s="535">
        <f t="shared" si="10"/>
        <v>1</v>
      </c>
      <c r="AE17" s="535">
        <f t="shared" si="10"/>
        <v>0</v>
      </c>
      <c r="AF17" s="535">
        <f t="shared" si="10"/>
        <v>0</v>
      </c>
      <c r="AG17" s="535">
        <f t="shared" si="10"/>
        <v>1</v>
      </c>
      <c r="AH17" s="535">
        <f t="shared" si="10"/>
        <v>0</v>
      </c>
      <c r="AI17" s="535">
        <f t="shared" si="10"/>
        <v>2</v>
      </c>
      <c r="AJ17" s="535">
        <f t="shared" si="10"/>
        <v>0</v>
      </c>
      <c r="AK17" s="535">
        <f t="shared" si="10"/>
        <v>2</v>
      </c>
      <c r="AL17" s="648">
        <f t="shared" si="10"/>
        <v>4</v>
      </c>
    </row>
    <row r="18" spans="2:38" ht="13.8" thickBot="1" x14ac:dyDescent="0.25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0.1</v>
      </c>
      <c r="I18" s="582">
        <f>I17/C17</f>
        <v>0</v>
      </c>
      <c r="J18" s="582">
        <f>J17/C17</f>
        <v>0</v>
      </c>
      <c r="K18" s="582">
        <f>K17/C17</f>
        <v>0.1</v>
      </c>
      <c r="L18" s="582">
        <f>L17/C17</f>
        <v>0</v>
      </c>
      <c r="M18" s="582">
        <f>M17/C17</f>
        <v>0.2</v>
      </c>
      <c r="N18" s="582">
        <f>N17/C17</f>
        <v>0</v>
      </c>
      <c r="O18" s="582">
        <f>O17/C17</f>
        <v>0</v>
      </c>
      <c r="P18" s="582">
        <f>P17/C17</f>
        <v>0</v>
      </c>
      <c r="Q18" s="582">
        <f>Q17/C17</f>
        <v>0</v>
      </c>
      <c r="R18" s="582">
        <f>R17/C17</f>
        <v>0.2</v>
      </c>
      <c r="S18" s="583">
        <f>S17/C17</f>
        <v>0.4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0.1</v>
      </c>
      <c r="AE18" s="582">
        <f>AE17/AA17</f>
        <v>0</v>
      </c>
      <c r="AF18" s="582">
        <f>AF17/AA17</f>
        <v>0</v>
      </c>
      <c r="AG18" s="582">
        <f>AG17/AA17</f>
        <v>0.1</v>
      </c>
      <c r="AH18" s="582">
        <f>AH17/AA17</f>
        <v>0</v>
      </c>
      <c r="AI18" s="582">
        <f>AI17/AA17</f>
        <v>0.2</v>
      </c>
      <c r="AJ18" s="582">
        <f>AJ17/AA17</f>
        <v>0</v>
      </c>
      <c r="AK18" s="582">
        <f>AK17/AA17</f>
        <v>0.2</v>
      </c>
      <c r="AL18" s="650">
        <f>AL17/AA17</f>
        <v>0.4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8" thickBot="1" x14ac:dyDescent="0.25">
      <c r="B20" s="93" t="str">
        <f>B3</f>
        <v>令和8年　</v>
      </c>
      <c r="C20" t="s">
        <v>240</v>
      </c>
    </row>
    <row r="21" spans="2:38" ht="39" customHeight="1" thickBot="1" x14ac:dyDescent="0.25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4" x14ac:dyDescent="0.2">
      <c r="B22" s="516" t="s">
        <v>82</v>
      </c>
      <c r="C22" s="764">
        <f>[4]ペニ!C90</f>
        <v>0</v>
      </c>
      <c r="D22" s="764">
        <f>[4]ペニ!D90</f>
        <v>0</v>
      </c>
      <c r="E22" s="764">
        <f>[4]ペニ!E90</f>
        <v>0</v>
      </c>
      <c r="F22" s="764">
        <f>[4]ペニ!F90</f>
        <v>0</v>
      </c>
      <c r="G22" s="764">
        <f>[4]ペニ!G90</f>
        <v>0</v>
      </c>
      <c r="H22" s="764">
        <f>[4]ペニ!H90</f>
        <v>0</v>
      </c>
      <c r="I22" s="764">
        <f>[4]ペニ!I90</f>
        <v>0</v>
      </c>
      <c r="J22" s="764">
        <f>[4]ペニ!J90</f>
        <v>0</v>
      </c>
      <c r="K22" s="764">
        <f>[4]ペニ!K90</f>
        <v>0</v>
      </c>
      <c r="L22" s="764">
        <f>[4]ペニ!L90</f>
        <v>0</v>
      </c>
      <c r="M22" s="764">
        <f>[4]ペニ!M90</f>
        <v>0</v>
      </c>
      <c r="N22" s="764">
        <f>[4]ペニ!N90</f>
        <v>0</v>
      </c>
      <c r="O22" s="764">
        <f>[4]ペニ!O90</f>
        <v>0</v>
      </c>
      <c r="P22" s="764">
        <f>[4]ペニ!P90</f>
        <v>0</v>
      </c>
      <c r="Q22" s="764">
        <f>[4]ペニ!Q90</f>
        <v>0</v>
      </c>
      <c r="R22" s="764">
        <f>[4]ペニ!R90</f>
        <v>0</v>
      </c>
      <c r="S22" s="764">
        <f>[4]ペニ!S90</f>
        <v>0</v>
      </c>
    </row>
    <row r="23" spans="2:38" ht="14.4" x14ac:dyDescent="0.2">
      <c r="B23" s="520" t="s">
        <v>83</v>
      </c>
      <c r="C23" s="764">
        <f>[4]ペニ!C91</f>
        <v>0.14000000000000001</v>
      </c>
      <c r="D23" s="764">
        <f>[4]ペニ!D91</f>
        <v>0</v>
      </c>
      <c r="E23" s="764">
        <f>[4]ペニ!E91</f>
        <v>0</v>
      </c>
      <c r="F23" s="764">
        <f>[4]ペニ!F91</f>
        <v>0</v>
      </c>
      <c r="G23" s="764">
        <f>[4]ペニ!G91</f>
        <v>0</v>
      </c>
      <c r="H23" s="764">
        <f>[4]ペニ!H91</f>
        <v>0</v>
      </c>
      <c r="I23" s="764">
        <f>[4]ペニ!I91</f>
        <v>0</v>
      </c>
      <c r="J23" s="764">
        <f>[4]ペニ!J91</f>
        <v>0</v>
      </c>
      <c r="K23" s="764">
        <f>[4]ペニ!K91</f>
        <v>0</v>
      </c>
      <c r="L23" s="764">
        <f>[4]ペニ!L91</f>
        <v>0</v>
      </c>
      <c r="M23" s="764">
        <f>[4]ペニ!M91</f>
        <v>0</v>
      </c>
      <c r="N23" s="764">
        <f>[4]ペニ!N91</f>
        <v>0</v>
      </c>
      <c r="O23" s="764">
        <f>[4]ペニ!O91</f>
        <v>0</v>
      </c>
      <c r="P23" s="764">
        <f>[4]ペニ!P91</f>
        <v>0</v>
      </c>
      <c r="Q23" s="764">
        <f>[4]ペニ!Q91</f>
        <v>0</v>
      </c>
      <c r="R23" s="764">
        <f>[4]ペニ!R91</f>
        <v>0.14000000000000001</v>
      </c>
      <c r="S23" s="764">
        <f>[4]ペニ!S91</f>
        <v>0</v>
      </c>
    </row>
    <row r="24" spans="2:38" ht="14.4" x14ac:dyDescent="0.2">
      <c r="B24" s="523" t="s">
        <v>84</v>
      </c>
      <c r="C24" s="764">
        <f>[4]ペニ!C92</f>
        <v>0</v>
      </c>
      <c r="D24" s="764">
        <f>[4]ペニ!D92</f>
        <v>0</v>
      </c>
      <c r="E24" s="764">
        <f>[4]ペニ!E92</f>
        <v>0</v>
      </c>
      <c r="F24" s="764">
        <f>[4]ペニ!F92</f>
        <v>0</v>
      </c>
      <c r="G24" s="764">
        <f>[4]ペニ!G92</f>
        <v>0</v>
      </c>
      <c r="H24" s="764">
        <f>[4]ペニ!H92</f>
        <v>0</v>
      </c>
      <c r="I24" s="764">
        <f>[4]ペニ!I92</f>
        <v>0</v>
      </c>
      <c r="J24" s="764">
        <f>[4]ペニ!J92</f>
        <v>0</v>
      </c>
      <c r="K24" s="764">
        <f>[4]ペニ!K92</f>
        <v>0</v>
      </c>
      <c r="L24" s="764">
        <f>[4]ペニ!L92</f>
        <v>0</v>
      </c>
      <c r="M24" s="764">
        <f>[4]ペニ!M92</f>
        <v>0</v>
      </c>
      <c r="N24" s="764">
        <f>[4]ペニ!N92</f>
        <v>0</v>
      </c>
      <c r="O24" s="764">
        <f>[4]ペニ!O92</f>
        <v>0</v>
      </c>
      <c r="P24" s="764">
        <f>[4]ペニ!P92</f>
        <v>0</v>
      </c>
      <c r="Q24" s="764">
        <f>[4]ペニ!Q92</f>
        <v>0</v>
      </c>
      <c r="R24" s="764">
        <f>[4]ペニ!R92</f>
        <v>0</v>
      </c>
      <c r="S24" s="764">
        <f>[4]ペニ!S92</f>
        <v>0</v>
      </c>
    </row>
    <row r="25" spans="2:38" ht="14.4" x14ac:dyDescent="0.2">
      <c r="B25" s="527" t="s">
        <v>85</v>
      </c>
      <c r="C25" s="764">
        <f>[4]ペニ!C93</f>
        <v>0</v>
      </c>
      <c r="D25" s="764">
        <f>[4]ペニ!D93</f>
        <v>0</v>
      </c>
      <c r="E25" s="764">
        <f>[4]ペニ!E93</f>
        <v>0</v>
      </c>
      <c r="F25" s="764">
        <f>[4]ペニ!F93</f>
        <v>0</v>
      </c>
      <c r="G25" s="764">
        <f>[4]ペニ!G93</f>
        <v>0</v>
      </c>
      <c r="H25" s="764">
        <f>[4]ペニ!H93</f>
        <v>0</v>
      </c>
      <c r="I25" s="764">
        <f>[4]ペニ!I93</f>
        <v>0</v>
      </c>
      <c r="J25" s="764">
        <f>[4]ペニ!J93</f>
        <v>0</v>
      </c>
      <c r="K25" s="764">
        <f>[4]ペニ!K93</f>
        <v>0</v>
      </c>
      <c r="L25" s="764">
        <f>[4]ペニ!L93</f>
        <v>0</v>
      </c>
      <c r="M25" s="764">
        <f>[4]ペニ!M93</f>
        <v>0</v>
      </c>
      <c r="N25" s="764">
        <f>[4]ペニ!N93</f>
        <v>0</v>
      </c>
      <c r="O25" s="764">
        <f>[4]ペニ!O93</f>
        <v>0</v>
      </c>
      <c r="P25" s="764">
        <f>[4]ペニ!P93</f>
        <v>0</v>
      </c>
      <c r="Q25" s="764">
        <f>[4]ペニ!Q93</f>
        <v>0</v>
      </c>
      <c r="R25" s="764">
        <f>[4]ペニ!R93</f>
        <v>0</v>
      </c>
      <c r="S25" s="764">
        <f>[4]ペニ!S93</f>
        <v>0</v>
      </c>
    </row>
    <row r="26" spans="2:38" ht="14.4" x14ac:dyDescent="0.2">
      <c r="B26" s="520" t="s">
        <v>86</v>
      </c>
      <c r="C26" s="764">
        <f>[4]ペニ!C94</f>
        <v>0.43</v>
      </c>
      <c r="D26" s="764">
        <f>[4]ペニ!D94</f>
        <v>0</v>
      </c>
      <c r="E26" s="764">
        <f>[4]ペニ!E94</f>
        <v>0</v>
      </c>
      <c r="F26" s="764">
        <f>[4]ペニ!F94</f>
        <v>0</v>
      </c>
      <c r="G26" s="764">
        <f>[4]ペニ!G94</f>
        <v>0</v>
      </c>
      <c r="H26" s="764">
        <f>[4]ペニ!H94</f>
        <v>0.14000000000000001</v>
      </c>
      <c r="I26" s="764">
        <f>[4]ペニ!I94</f>
        <v>0</v>
      </c>
      <c r="J26" s="764">
        <f>[4]ペニ!J94</f>
        <v>0</v>
      </c>
      <c r="K26" s="764">
        <f>[4]ペニ!K94</f>
        <v>0</v>
      </c>
      <c r="L26" s="764">
        <f>[4]ペニ!L94</f>
        <v>0</v>
      </c>
      <c r="M26" s="764">
        <f>[4]ペニ!M94</f>
        <v>0</v>
      </c>
      <c r="N26" s="764">
        <f>[4]ペニ!N94</f>
        <v>0</v>
      </c>
      <c r="O26" s="764">
        <f>[4]ペニ!O94</f>
        <v>0</v>
      </c>
      <c r="P26" s="764">
        <f>[4]ペニ!P94</f>
        <v>0</v>
      </c>
      <c r="Q26" s="764">
        <f>[4]ペニ!Q94</f>
        <v>0</v>
      </c>
      <c r="R26" s="764">
        <f>[4]ペニ!R94</f>
        <v>0</v>
      </c>
      <c r="S26" s="764">
        <f>[4]ペニ!S94</f>
        <v>0.28999999999999998</v>
      </c>
    </row>
    <row r="27" spans="2:38" ht="14.4" x14ac:dyDescent="0.2">
      <c r="B27" s="527" t="s">
        <v>87</v>
      </c>
      <c r="C27" s="764">
        <f>[4]ペニ!C95</f>
        <v>0</v>
      </c>
      <c r="D27" s="764">
        <f>[4]ペニ!D95</f>
        <v>0</v>
      </c>
      <c r="E27" s="764">
        <f>[4]ペニ!E95</f>
        <v>0</v>
      </c>
      <c r="F27" s="764">
        <f>[4]ペニ!F95</f>
        <v>0</v>
      </c>
      <c r="G27" s="764">
        <f>[4]ペニ!G95</f>
        <v>0</v>
      </c>
      <c r="H27" s="764">
        <f>[4]ペニ!H95</f>
        <v>0</v>
      </c>
      <c r="I27" s="764">
        <f>[4]ペニ!I95</f>
        <v>0</v>
      </c>
      <c r="J27" s="764">
        <f>[4]ペニ!J95</f>
        <v>0</v>
      </c>
      <c r="K27" s="764">
        <f>[4]ペニ!K95</f>
        <v>0</v>
      </c>
      <c r="L27" s="764">
        <f>[4]ペニ!L95</f>
        <v>0</v>
      </c>
      <c r="M27" s="764">
        <f>[4]ペニ!M95</f>
        <v>0</v>
      </c>
      <c r="N27" s="764">
        <f>[4]ペニ!N95</f>
        <v>0</v>
      </c>
      <c r="O27" s="764">
        <f>[4]ペニ!O95</f>
        <v>0</v>
      </c>
      <c r="P27" s="764">
        <f>[4]ペニ!P95</f>
        <v>0</v>
      </c>
      <c r="Q27" s="764">
        <f>[4]ペニ!Q95</f>
        <v>0</v>
      </c>
      <c r="R27" s="764">
        <f>[4]ペニ!R95</f>
        <v>0</v>
      </c>
      <c r="S27" s="764">
        <f>[4]ペニ!S95</f>
        <v>0</v>
      </c>
    </row>
    <row r="28" spans="2:38" ht="14.4" x14ac:dyDescent="0.2">
      <c r="B28" s="520" t="s">
        <v>88</v>
      </c>
      <c r="C28" s="764">
        <f>[4]ペニ!C96</f>
        <v>0.71</v>
      </c>
      <c r="D28" s="764">
        <f>[4]ペニ!D96</f>
        <v>0</v>
      </c>
      <c r="E28" s="764">
        <f>[4]ペニ!E96</f>
        <v>0</v>
      </c>
      <c r="F28" s="764">
        <f>[4]ペニ!F96</f>
        <v>0</v>
      </c>
      <c r="G28" s="764">
        <f>[4]ペニ!G96</f>
        <v>0</v>
      </c>
      <c r="H28" s="764">
        <f>[4]ペニ!H96</f>
        <v>0</v>
      </c>
      <c r="I28" s="764">
        <f>[4]ペニ!I96</f>
        <v>0</v>
      </c>
      <c r="J28" s="764">
        <f>[4]ペニ!J96</f>
        <v>0</v>
      </c>
      <c r="K28" s="764">
        <f>[4]ペニ!K96</f>
        <v>0.14000000000000001</v>
      </c>
      <c r="L28" s="764">
        <f>[4]ペニ!L96</f>
        <v>0</v>
      </c>
      <c r="M28" s="764">
        <f>[4]ペニ!M96</f>
        <v>0.28999999999999998</v>
      </c>
      <c r="N28" s="764">
        <f>[4]ペニ!N96</f>
        <v>0</v>
      </c>
      <c r="O28" s="764">
        <f>[4]ペニ!O96</f>
        <v>0</v>
      </c>
      <c r="P28" s="764">
        <f>[4]ペニ!P96</f>
        <v>0</v>
      </c>
      <c r="Q28" s="764">
        <f>[4]ペニ!Q96</f>
        <v>0</v>
      </c>
      <c r="R28" s="764">
        <f>[4]ペニ!R96</f>
        <v>0.14000000000000001</v>
      </c>
      <c r="S28" s="764">
        <f>[4]ペニ!S96</f>
        <v>0.14000000000000001</v>
      </c>
    </row>
    <row r="29" spans="2:38" ht="14.4" x14ac:dyDescent="0.2">
      <c r="B29" s="527" t="s">
        <v>89</v>
      </c>
      <c r="C29" s="764">
        <f>[4]ペニ!C97</f>
        <v>0.14000000000000001</v>
      </c>
      <c r="D29" s="764">
        <f>[4]ペニ!D97</f>
        <v>0</v>
      </c>
      <c r="E29" s="764">
        <f>[4]ペニ!E97</f>
        <v>0</v>
      </c>
      <c r="F29" s="764">
        <f>[4]ペニ!F97</f>
        <v>0</v>
      </c>
      <c r="G29" s="764">
        <f>[4]ペニ!G97</f>
        <v>0</v>
      </c>
      <c r="H29" s="764">
        <f>[4]ペニ!H97</f>
        <v>0</v>
      </c>
      <c r="I29" s="764">
        <f>[4]ペニ!I97</f>
        <v>0</v>
      </c>
      <c r="J29" s="764">
        <f>[4]ペニ!J97</f>
        <v>0</v>
      </c>
      <c r="K29" s="764">
        <f>[4]ペニ!K97</f>
        <v>0</v>
      </c>
      <c r="L29" s="764">
        <f>[4]ペニ!L97</f>
        <v>0</v>
      </c>
      <c r="M29" s="764">
        <f>[4]ペニ!M97</f>
        <v>0</v>
      </c>
      <c r="N29" s="764">
        <f>[4]ペニ!N97</f>
        <v>0</v>
      </c>
      <c r="O29" s="764">
        <f>[4]ペニ!O97</f>
        <v>0</v>
      </c>
      <c r="P29" s="764">
        <f>[4]ペニ!P97</f>
        <v>0</v>
      </c>
      <c r="Q29" s="764">
        <f>[4]ペニ!Q97</f>
        <v>0</v>
      </c>
      <c r="R29" s="764">
        <f>[4]ペニ!R97</f>
        <v>0</v>
      </c>
      <c r="S29" s="764">
        <f>[4]ペニ!S97</f>
        <v>0.14000000000000001</v>
      </c>
    </row>
    <row r="30" spans="2:38" ht="14.4" x14ac:dyDescent="0.2">
      <c r="B30" s="520" t="s">
        <v>90</v>
      </c>
      <c r="C30" s="764">
        <f>[4]ペニ!C98</f>
        <v>0</v>
      </c>
      <c r="D30" s="764">
        <f>[4]ペニ!D98</f>
        <v>0</v>
      </c>
      <c r="E30" s="764">
        <f>[4]ペニ!E98</f>
        <v>0</v>
      </c>
      <c r="F30" s="764">
        <f>[4]ペニ!F98</f>
        <v>0</v>
      </c>
      <c r="G30" s="764">
        <f>[4]ペニ!G98</f>
        <v>0</v>
      </c>
      <c r="H30" s="764">
        <f>[4]ペニ!H98</f>
        <v>0</v>
      </c>
      <c r="I30" s="764">
        <f>[4]ペニ!I98</f>
        <v>0</v>
      </c>
      <c r="J30" s="764">
        <f>[4]ペニ!J98</f>
        <v>0</v>
      </c>
      <c r="K30" s="764">
        <f>[4]ペニ!K98</f>
        <v>0</v>
      </c>
      <c r="L30" s="764">
        <f>[4]ペニ!L98</f>
        <v>0</v>
      </c>
      <c r="M30" s="764">
        <f>[4]ペニ!M98</f>
        <v>0</v>
      </c>
      <c r="N30" s="764">
        <f>[4]ペニ!N98</f>
        <v>0</v>
      </c>
      <c r="O30" s="764">
        <f>[4]ペニ!O98</f>
        <v>0</v>
      </c>
      <c r="P30" s="764">
        <f>[4]ペニ!P98</f>
        <v>0</v>
      </c>
      <c r="Q30" s="764">
        <f>[4]ペニ!Q98</f>
        <v>0</v>
      </c>
      <c r="R30" s="764">
        <f>[4]ペニ!R98</f>
        <v>0</v>
      </c>
      <c r="S30" s="764">
        <f>[4]ペニ!S98</f>
        <v>0</v>
      </c>
    </row>
    <row r="31" spans="2:38" ht="14.4" x14ac:dyDescent="0.2">
      <c r="B31" s="527" t="s">
        <v>91</v>
      </c>
      <c r="C31" s="764">
        <f>[4]ペニ!C99</f>
        <v>0</v>
      </c>
      <c r="D31" s="764">
        <f>[4]ペニ!D99</f>
        <v>0</v>
      </c>
      <c r="E31" s="764">
        <f>[4]ペニ!E99</f>
        <v>0</v>
      </c>
      <c r="F31" s="764">
        <f>[4]ペニ!F99</f>
        <v>0</v>
      </c>
      <c r="G31" s="764">
        <f>[4]ペニ!G99</f>
        <v>0</v>
      </c>
      <c r="H31" s="764">
        <f>[4]ペニ!H99</f>
        <v>0</v>
      </c>
      <c r="I31" s="764">
        <f>[4]ペニ!I99</f>
        <v>0</v>
      </c>
      <c r="J31" s="764">
        <f>[4]ペニ!J99</f>
        <v>0</v>
      </c>
      <c r="K31" s="764">
        <f>[4]ペニ!K99</f>
        <v>0</v>
      </c>
      <c r="L31" s="764">
        <f>[4]ペニ!L99</f>
        <v>0</v>
      </c>
      <c r="M31" s="764">
        <f>[4]ペニ!M99</f>
        <v>0</v>
      </c>
      <c r="N31" s="764">
        <f>[4]ペニ!N99</f>
        <v>0</v>
      </c>
      <c r="O31" s="764">
        <f>[4]ペニ!O99</f>
        <v>0</v>
      </c>
      <c r="P31" s="764">
        <f>[4]ペニ!P99</f>
        <v>0</v>
      </c>
      <c r="Q31" s="764">
        <f>[4]ペニ!Q99</f>
        <v>0</v>
      </c>
      <c r="R31" s="764">
        <f>[4]ペニ!R99</f>
        <v>0</v>
      </c>
      <c r="S31" s="764">
        <f>[4]ペニ!S99</f>
        <v>0</v>
      </c>
    </row>
    <row r="32" spans="2:38" ht="14.4" x14ac:dyDescent="0.2">
      <c r="B32" s="520" t="s">
        <v>92</v>
      </c>
      <c r="C32" s="764">
        <f>[4]ペニ!C100</f>
        <v>0</v>
      </c>
      <c r="D32" s="764">
        <f>[4]ペニ!D100</f>
        <v>0</v>
      </c>
      <c r="E32" s="764">
        <f>[4]ペニ!E100</f>
        <v>0</v>
      </c>
      <c r="F32" s="764">
        <f>[4]ペニ!F100</f>
        <v>0</v>
      </c>
      <c r="G32" s="764">
        <f>[4]ペニ!G100</f>
        <v>0</v>
      </c>
      <c r="H32" s="764">
        <f>[4]ペニ!H100</f>
        <v>0</v>
      </c>
      <c r="I32" s="764">
        <f>[4]ペニ!I100</f>
        <v>0</v>
      </c>
      <c r="J32" s="764">
        <f>[4]ペニ!J100</f>
        <v>0</v>
      </c>
      <c r="K32" s="764">
        <f>[4]ペニ!K100</f>
        <v>0</v>
      </c>
      <c r="L32" s="764">
        <f>[4]ペニ!L100</f>
        <v>0</v>
      </c>
      <c r="M32" s="764">
        <f>[4]ペニ!M100</f>
        <v>0</v>
      </c>
      <c r="N32" s="764">
        <f>[4]ペニ!N100</f>
        <v>0</v>
      </c>
      <c r="O32" s="764">
        <f>[4]ペニ!O100</f>
        <v>0</v>
      </c>
      <c r="P32" s="764">
        <f>[4]ペニ!P100</f>
        <v>0</v>
      </c>
      <c r="Q32" s="764">
        <f>[4]ペニ!Q100</f>
        <v>0</v>
      </c>
      <c r="R32" s="764">
        <f>[4]ペニ!R100</f>
        <v>0</v>
      </c>
      <c r="S32" s="764">
        <f>[4]ペニ!S100</f>
        <v>0</v>
      </c>
    </row>
    <row r="33" spans="2:23" ht="15" thickBot="1" x14ac:dyDescent="0.25">
      <c r="B33" s="527" t="s">
        <v>93</v>
      </c>
      <c r="C33" s="764">
        <f>[4]ペニ!C101</f>
        <v>0</v>
      </c>
      <c r="D33" s="764">
        <f>[4]ペニ!D101</f>
        <v>0</v>
      </c>
      <c r="E33" s="764">
        <f>[4]ペニ!E101</f>
        <v>0</v>
      </c>
      <c r="F33" s="764">
        <f>[4]ペニ!F101</f>
        <v>0</v>
      </c>
      <c r="G33" s="764">
        <f>[4]ペニ!G101</f>
        <v>0</v>
      </c>
      <c r="H33" s="764">
        <f>[4]ペニ!H101</f>
        <v>0</v>
      </c>
      <c r="I33" s="764">
        <f>[4]ペニ!I101</f>
        <v>0</v>
      </c>
      <c r="J33" s="764">
        <f>[4]ペニ!J101</f>
        <v>0</v>
      </c>
      <c r="K33" s="764">
        <f>[4]ペニ!K101</f>
        <v>0</v>
      </c>
      <c r="L33" s="764">
        <f>[4]ペニ!L101</f>
        <v>0</v>
      </c>
      <c r="M33" s="764">
        <f>[4]ペニ!M101</f>
        <v>0</v>
      </c>
      <c r="N33" s="764">
        <f>[4]ペニ!N101</f>
        <v>0</v>
      </c>
      <c r="O33" s="764">
        <f>[4]ペニ!O101</f>
        <v>0</v>
      </c>
      <c r="P33" s="764">
        <f>[4]ペニ!P101</f>
        <v>0</v>
      </c>
      <c r="Q33" s="764">
        <f>[4]ペニ!Q101</f>
        <v>0</v>
      </c>
      <c r="R33" s="764">
        <f>[4]ペニ!R101</f>
        <v>0</v>
      </c>
      <c r="S33" s="764">
        <f>[4]ペニ!S101</f>
        <v>0</v>
      </c>
    </row>
    <row r="34" spans="2:23" ht="15" thickBot="1" x14ac:dyDescent="0.25">
      <c r="B34" s="94" t="s">
        <v>39</v>
      </c>
      <c r="C34" s="774">
        <f t="shared" ref="C34:S34" si="11">SUM(C22:C33)</f>
        <v>1.42</v>
      </c>
      <c r="D34" s="783">
        <f t="shared" si="11"/>
        <v>0</v>
      </c>
      <c r="E34" s="783">
        <f t="shared" si="11"/>
        <v>0</v>
      </c>
      <c r="F34" s="783">
        <f t="shared" si="11"/>
        <v>0</v>
      </c>
      <c r="G34" s="783">
        <f t="shared" si="11"/>
        <v>0</v>
      </c>
      <c r="H34" s="783">
        <f t="shared" si="11"/>
        <v>0.14000000000000001</v>
      </c>
      <c r="I34" s="783">
        <f t="shared" si="11"/>
        <v>0</v>
      </c>
      <c r="J34" s="783">
        <f t="shared" si="11"/>
        <v>0</v>
      </c>
      <c r="K34" s="783">
        <f t="shared" si="11"/>
        <v>0.14000000000000001</v>
      </c>
      <c r="L34" s="783">
        <f t="shared" si="11"/>
        <v>0</v>
      </c>
      <c r="M34" s="783">
        <f t="shared" si="11"/>
        <v>0.28999999999999998</v>
      </c>
      <c r="N34" s="783">
        <f t="shared" si="11"/>
        <v>0</v>
      </c>
      <c r="O34" s="783">
        <f t="shared" si="11"/>
        <v>0</v>
      </c>
      <c r="P34" s="783">
        <f t="shared" si="11"/>
        <v>0</v>
      </c>
      <c r="Q34" s="783">
        <f t="shared" si="11"/>
        <v>0</v>
      </c>
      <c r="R34" s="783">
        <f t="shared" si="11"/>
        <v>0.28000000000000003</v>
      </c>
      <c r="S34" s="784">
        <f t="shared" si="11"/>
        <v>0.57000000000000006</v>
      </c>
    </row>
    <row r="35" spans="2:23" ht="15" thickBot="1" x14ac:dyDescent="0.25">
      <c r="B35" s="94" t="s">
        <v>128</v>
      </c>
      <c r="C35" s="613">
        <f>C34/C34</f>
        <v>1</v>
      </c>
      <c r="D35" s="614">
        <f>D34/C34</f>
        <v>0</v>
      </c>
      <c r="E35" s="614">
        <f>E34/C34</f>
        <v>0</v>
      </c>
      <c r="F35" s="614">
        <f>F34/C34</f>
        <v>0</v>
      </c>
      <c r="G35" s="614">
        <f>G34/C34</f>
        <v>0</v>
      </c>
      <c r="H35" s="614">
        <f>H34/C34</f>
        <v>9.8591549295774655E-2</v>
      </c>
      <c r="I35" s="614">
        <f>I34/C34</f>
        <v>0</v>
      </c>
      <c r="J35" s="614">
        <f>J34/C34</f>
        <v>0</v>
      </c>
      <c r="K35" s="614">
        <f>K34/C34</f>
        <v>9.8591549295774655E-2</v>
      </c>
      <c r="L35" s="614">
        <f>L34/C34</f>
        <v>0</v>
      </c>
      <c r="M35" s="614">
        <f>M34/C34</f>
        <v>0.20422535211267606</v>
      </c>
      <c r="N35" s="614">
        <f>N34/C34</f>
        <v>0</v>
      </c>
      <c r="O35" s="614">
        <f>O34/C34</f>
        <v>0</v>
      </c>
      <c r="P35" s="614">
        <f>P34/C34</f>
        <v>0</v>
      </c>
      <c r="Q35" s="614">
        <f>Q34/C34</f>
        <v>0</v>
      </c>
      <c r="R35" s="614">
        <f>R34/C34</f>
        <v>0.19718309859154931</v>
      </c>
      <c r="S35" s="615">
        <f>S34/C34</f>
        <v>0.40140845070422543</v>
      </c>
    </row>
    <row r="40" spans="2:23" ht="19.8" thickBot="1" x14ac:dyDescent="0.25">
      <c r="B40" s="162" t="str">
        <f>B20</f>
        <v>令和8年　</v>
      </c>
      <c r="C40" t="s">
        <v>237</v>
      </c>
    </row>
    <row r="41" spans="2:23" ht="37.5" customHeight="1" thickBot="1" x14ac:dyDescent="0.25">
      <c r="B41" s="586" t="s">
        <v>205</v>
      </c>
      <c r="C41" s="734" t="s">
        <v>65</v>
      </c>
      <c r="D41" s="713" t="s">
        <v>261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262</v>
      </c>
    </row>
    <row r="42" spans="2:23" ht="14.4" x14ac:dyDescent="0.2">
      <c r="B42" s="588" t="s">
        <v>82</v>
      </c>
      <c r="C42" s="904">
        <f>SUM(D42:S42)</f>
        <v>41</v>
      </c>
      <c r="D42" s="904">
        <f>[5]ペニ!D38</f>
        <v>0</v>
      </c>
      <c r="E42" s="904">
        <f>[5]ペニ!E38</f>
        <v>3</v>
      </c>
      <c r="F42" s="904">
        <f>[5]ペニ!F38</f>
        <v>1</v>
      </c>
      <c r="G42" s="904">
        <f>[5]ペニ!G38</f>
        <v>1</v>
      </c>
      <c r="H42" s="904">
        <f>[5]ペニ!H38</f>
        <v>0</v>
      </c>
      <c r="I42" s="904">
        <f>[5]ペニ!I38</f>
        <v>0</v>
      </c>
      <c r="J42" s="904">
        <f>[5]ペニ!J38</f>
        <v>0</v>
      </c>
      <c r="K42" s="904">
        <f>[5]ペニ!K38</f>
        <v>1</v>
      </c>
      <c r="L42" s="904">
        <f>[5]ペニ!L38</f>
        <v>2</v>
      </c>
      <c r="M42" s="904">
        <f>[5]ペニ!M38</f>
        <v>0</v>
      </c>
      <c r="N42" s="904">
        <f>[5]ペニ!N38</f>
        <v>1</v>
      </c>
      <c r="O42" s="904">
        <f>[5]ペニ!O38</f>
        <v>0</v>
      </c>
      <c r="P42" s="904">
        <f>[5]ペニ!P38</f>
        <v>2</v>
      </c>
      <c r="Q42" s="904">
        <f>[5]ペニ!Q38</f>
        <v>0</v>
      </c>
      <c r="R42" s="904">
        <f>[5]ペニ!R38</f>
        <v>2</v>
      </c>
      <c r="S42" s="904">
        <f>[5]ペニ!S38</f>
        <v>28</v>
      </c>
      <c r="V42">
        <f>'保健所別（令和8年）'!$D$75</f>
        <v>41</v>
      </c>
      <c r="W42">
        <f>C42-V42</f>
        <v>0</v>
      </c>
    </row>
    <row r="43" spans="2:23" ht="14.4" x14ac:dyDescent="0.2">
      <c r="B43" s="590" t="s">
        <v>83</v>
      </c>
      <c r="C43" s="904">
        <f t="shared" ref="C43:C53" si="12">SUM(D43:S43)</f>
        <v>25</v>
      </c>
      <c r="D43" s="904">
        <f>[5]ペニ!D39</f>
        <v>0</v>
      </c>
      <c r="E43" s="904">
        <f>[5]ペニ!E39</f>
        <v>0</v>
      </c>
      <c r="F43" s="904">
        <f>[5]ペニ!F39</f>
        <v>2</v>
      </c>
      <c r="G43" s="904">
        <f>[5]ペニ!G39</f>
        <v>1</v>
      </c>
      <c r="H43" s="904">
        <f>[5]ペニ!H39</f>
        <v>0</v>
      </c>
      <c r="I43" s="904">
        <f>[5]ペニ!I39</f>
        <v>0</v>
      </c>
      <c r="J43" s="904">
        <f>[5]ペニ!J39</f>
        <v>0</v>
      </c>
      <c r="K43" s="904">
        <f>[5]ペニ!K39</f>
        <v>1</v>
      </c>
      <c r="L43" s="904">
        <f>[5]ペニ!L39</f>
        <v>2</v>
      </c>
      <c r="M43" s="904">
        <f>[5]ペニ!M39</f>
        <v>0</v>
      </c>
      <c r="N43" s="904">
        <f>[5]ペニ!N39</f>
        <v>0</v>
      </c>
      <c r="O43" s="904">
        <f>[5]ペニ!O39</f>
        <v>1</v>
      </c>
      <c r="P43" s="904">
        <f>[5]ペニ!P39</f>
        <v>0</v>
      </c>
      <c r="Q43" s="904">
        <f>[5]ペニ!Q39</f>
        <v>2</v>
      </c>
      <c r="R43" s="904">
        <f>[5]ペニ!R39</f>
        <v>2</v>
      </c>
      <c r="S43" s="904">
        <f>[5]ペニ!S39</f>
        <v>14</v>
      </c>
      <c r="V43">
        <f>'保健所別（令和8年）'!$E$75</f>
        <v>25</v>
      </c>
      <c r="W43">
        <f t="shared" ref="W43:W53" si="13">C43-V43</f>
        <v>0</v>
      </c>
    </row>
    <row r="44" spans="2:23" ht="14.4" x14ac:dyDescent="0.2">
      <c r="B44" s="592" t="s">
        <v>84</v>
      </c>
      <c r="C44" s="904">
        <f t="shared" si="12"/>
        <v>31</v>
      </c>
      <c r="D44" s="904">
        <f>[5]ペニ!D40</f>
        <v>1</v>
      </c>
      <c r="E44" s="904">
        <f>[5]ペニ!E40</f>
        <v>4</v>
      </c>
      <c r="F44" s="904">
        <f>[5]ペニ!F40</f>
        <v>0</v>
      </c>
      <c r="G44" s="904">
        <f>[5]ペニ!G40</f>
        <v>0</v>
      </c>
      <c r="H44" s="904">
        <f>[5]ペニ!H40</f>
        <v>1</v>
      </c>
      <c r="I44" s="904">
        <f>[5]ペニ!I40</f>
        <v>0</v>
      </c>
      <c r="J44" s="904">
        <f>[5]ペニ!J40</f>
        <v>0</v>
      </c>
      <c r="K44" s="904">
        <f>[5]ペニ!K40</f>
        <v>0</v>
      </c>
      <c r="L44" s="904">
        <f>[5]ペニ!L40</f>
        <v>0</v>
      </c>
      <c r="M44" s="904">
        <f>[5]ペニ!M40</f>
        <v>3</v>
      </c>
      <c r="N44" s="904">
        <f>[5]ペニ!N40</f>
        <v>2</v>
      </c>
      <c r="O44" s="904">
        <f>[5]ペニ!O40</f>
        <v>0</v>
      </c>
      <c r="P44" s="904">
        <f>[5]ペニ!P40</f>
        <v>1</v>
      </c>
      <c r="Q44" s="904">
        <f>[5]ペニ!Q40</f>
        <v>2</v>
      </c>
      <c r="R44" s="904">
        <f>[5]ペニ!R40</f>
        <v>1</v>
      </c>
      <c r="S44" s="904">
        <f>[5]ペニ!S40</f>
        <v>16</v>
      </c>
      <c r="V44">
        <f>'保健所別（令和8年）'!$F$75</f>
        <v>31</v>
      </c>
      <c r="W44">
        <f t="shared" si="13"/>
        <v>0</v>
      </c>
    </row>
    <row r="45" spans="2:23" ht="14.4" x14ac:dyDescent="0.2">
      <c r="B45" s="594" t="s">
        <v>85</v>
      </c>
      <c r="C45" s="904">
        <f t="shared" si="12"/>
        <v>28</v>
      </c>
      <c r="D45" s="904">
        <f>[5]ペニ!D41</f>
        <v>1</v>
      </c>
      <c r="E45" s="904">
        <f>[5]ペニ!E41</f>
        <v>4</v>
      </c>
      <c r="F45" s="904">
        <f>[5]ペニ!F41</f>
        <v>1</v>
      </c>
      <c r="G45" s="904">
        <f>[5]ペニ!G41</f>
        <v>0</v>
      </c>
      <c r="H45" s="904">
        <f>[5]ペニ!H41</f>
        <v>1</v>
      </c>
      <c r="I45" s="904">
        <f>[5]ペニ!I41</f>
        <v>0</v>
      </c>
      <c r="J45" s="904">
        <f>[5]ペニ!J41</f>
        <v>0</v>
      </c>
      <c r="K45" s="904">
        <f>[5]ペニ!K41</f>
        <v>1</v>
      </c>
      <c r="L45" s="904">
        <f>[5]ペニ!L41</f>
        <v>1</v>
      </c>
      <c r="M45" s="904">
        <f>[5]ペニ!M41</f>
        <v>0</v>
      </c>
      <c r="N45" s="904">
        <f>[5]ペニ!N41</f>
        <v>0</v>
      </c>
      <c r="O45" s="904">
        <f>[5]ペニ!O41</f>
        <v>1</v>
      </c>
      <c r="P45" s="904">
        <f>[5]ペニ!P41</f>
        <v>2</v>
      </c>
      <c r="Q45" s="904">
        <f>[5]ペニ!Q41</f>
        <v>1</v>
      </c>
      <c r="R45" s="904">
        <f>[5]ペニ!R41</f>
        <v>0</v>
      </c>
      <c r="S45" s="904">
        <f>[5]ペニ!S41</f>
        <v>15</v>
      </c>
      <c r="V45">
        <f>'保健所別（令和8年）'!$G$75</f>
        <v>28</v>
      </c>
      <c r="W45">
        <f t="shared" si="13"/>
        <v>0</v>
      </c>
    </row>
    <row r="46" spans="2:23" ht="14.4" x14ac:dyDescent="0.2">
      <c r="B46" s="590" t="s">
        <v>86</v>
      </c>
      <c r="C46" s="904">
        <f t="shared" si="12"/>
        <v>38</v>
      </c>
      <c r="D46" s="904">
        <f>[5]ペニ!D42</f>
        <v>0</v>
      </c>
      <c r="E46" s="904">
        <f>[5]ペニ!E42</f>
        <v>4</v>
      </c>
      <c r="F46" s="904">
        <f>[5]ペニ!F42</f>
        <v>2</v>
      </c>
      <c r="G46" s="904">
        <f>[5]ペニ!G42</f>
        <v>1</v>
      </c>
      <c r="H46" s="904">
        <f>[5]ペニ!H42</f>
        <v>2</v>
      </c>
      <c r="I46" s="904">
        <f>[5]ペニ!I42</f>
        <v>0</v>
      </c>
      <c r="J46" s="904">
        <f>[5]ペニ!J42</f>
        <v>0</v>
      </c>
      <c r="K46" s="904">
        <f>[5]ペニ!K42</f>
        <v>2</v>
      </c>
      <c r="L46" s="904">
        <f>[5]ペニ!L42</f>
        <v>0</v>
      </c>
      <c r="M46" s="904">
        <f>[5]ペニ!M42</f>
        <v>0</v>
      </c>
      <c r="N46" s="904">
        <f>[5]ペニ!N42</f>
        <v>2</v>
      </c>
      <c r="O46" s="904">
        <f>[5]ペニ!O42</f>
        <v>1</v>
      </c>
      <c r="P46" s="904">
        <f>[5]ペニ!P42</f>
        <v>0</v>
      </c>
      <c r="Q46" s="904">
        <f>[5]ペニ!Q42</f>
        <v>4</v>
      </c>
      <c r="R46" s="904">
        <f>[5]ペニ!R42</f>
        <v>0</v>
      </c>
      <c r="S46" s="904">
        <f>[5]ペニ!S42</f>
        <v>20</v>
      </c>
      <c r="V46">
        <f>'保健所別（令和8年）'!$H$75</f>
        <v>38</v>
      </c>
      <c r="W46">
        <f t="shared" si="13"/>
        <v>0</v>
      </c>
    </row>
    <row r="47" spans="2:23" ht="14.4" x14ac:dyDescent="0.2">
      <c r="B47" s="594" t="s">
        <v>87</v>
      </c>
      <c r="C47" s="904">
        <f t="shared" si="12"/>
        <v>34</v>
      </c>
      <c r="D47" s="904">
        <f>[5]ペニ!D43</f>
        <v>0</v>
      </c>
      <c r="E47" s="904">
        <f>[5]ペニ!E43</f>
        <v>4</v>
      </c>
      <c r="F47" s="904">
        <f>[5]ペニ!F43</f>
        <v>2</v>
      </c>
      <c r="G47" s="904">
        <f>[5]ペニ!G43</f>
        <v>0</v>
      </c>
      <c r="H47" s="904">
        <f>[5]ペニ!H43</f>
        <v>0</v>
      </c>
      <c r="I47" s="904">
        <f>[5]ペニ!I43</f>
        <v>0</v>
      </c>
      <c r="J47" s="904">
        <f>[5]ペニ!J43</f>
        <v>0</v>
      </c>
      <c r="K47" s="904">
        <f>[5]ペニ!K43</f>
        <v>0</v>
      </c>
      <c r="L47" s="904">
        <f>[5]ペニ!L43</f>
        <v>0</v>
      </c>
      <c r="M47" s="904">
        <f>[5]ペニ!M43</f>
        <v>2</v>
      </c>
      <c r="N47" s="904">
        <f>[5]ペニ!N43</f>
        <v>0</v>
      </c>
      <c r="O47" s="904">
        <f>[5]ペニ!O43</f>
        <v>0</v>
      </c>
      <c r="P47" s="904">
        <f>[5]ペニ!P43</f>
        <v>1</v>
      </c>
      <c r="Q47" s="904">
        <f>[5]ペニ!Q43</f>
        <v>1</v>
      </c>
      <c r="R47" s="904">
        <f>[5]ペニ!R43</f>
        <v>3</v>
      </c>
      <c r="S47" s="904">
        <f>[5]ペニ!S43</f>
        <v>21</v>
      </c>
      <c r="V47">
        <f>'保健所別（令和8年）'!$I$75</f>
        <v>34</v>
      </c>
      <c r="W47">
        <f t="shared" si="13"/>
        <v>0</v>
      </c>
    </row>
    <row r="48" spans="2:23" ht="14.4" x14ac:dyDescent="0.2">
      <c r="B48" s="590" t="s">
        <v>88</v>
      </c>
      <c r="C48" s="904">
        <f t="shared" si="12"/>
        <v>39</v>
      </c>
      <c r="D48" s="904">
        <f>[5]ペニ!D44</f>
        <v>1</v>
      </c>
      <c r="E48" s="904">
        <f>[5]ペニ!E44</f>
        <v>4</v>
      </c>
      <c r="F48" s="904">
        <f>[5]ペニ!F44</f>
        <v>0</v>
      </c>
      <c r="G48" s="904">
        <f>[5]ペニ!G44</f>
        <v>0</v>
      </c>
      <c r="H48" s="904">
        <f>[5]ペニ!H44</f>
        <v>0</v>
      </c>
      <c r="I48" s="904">
        <f>[5]ペニ!I44</f>
        <v>0</v>
      </c>
      <c r="J48" s="904">
        <f>[5]ペニ!J44</f>
        <v>0</v>
      </c>
      <c r="K48" s="904">
        <f>[5]ペニ!K44</f>
        <v>1</v>
      </c>
      <c r="L48" s="904">
        <f>[5]ペニ!L44</f>
        <v>1</v>
      </c>
      <c r="M48" s="904">
        <f>[5]ペニ!M44</f>
        <v>3</v>
      </c>
      <c r="N48" s="904">
        <f>[5]ペニ!N44</f>
        <v>0</v>
      </c>
      <c r="O48" s="904">
        <f>[5]ペニ!O44</f>
        <v>0</v>
      </c>
      <c r="P48" s="904">
        <f>[5]ペニ!P44</f>
        <v>1</v>
      </c>
      <c r="Q48" s="904">
        <f>[5]ペニ!Q44</f>
        <v>3</v>
      </c>
      <c r="R48" s="904">
        <f>[5]ペニ!R44</f>
        <v>3</v>
      </c>
      <c r="S48" s="904">
        <f>[5]ペニ!S44</f>
        <v>22</v>
      </c>
      <c r="V48">
        <f>'保健所別（令和8年）'!$J$75</f>
        <v>39</v>
      </c>
      <c r="W48">
        <f t="shared" si="13"/>
        <v>0</v>
      </c>
    </row>
    <row r="49" spans="2:24" ht="14.4" x14ac:dyDescent="0.2">
      <c r="B49" s="594" t="s">
        <v>89</v>
      </c>
      <c r="C49" s="904">
        <f t="shared" si="12"/>
        <v>28</v>
      </c>
      <c r="D49" s="904">
        <f>[5]ペニ!D45</f>
        <v>1</v>
      </c>
      <c r="E49" s="904">
        <f>[5]ペニ!E45</f>
        <v>4</v>
      </c>
      <c r="F49" s="904">
        <f>[5]ペニ!F45</f>
        <v>0</v>
      </c>
      <c r="G49" s="904">
        <f>[5]ペニ!G45</f>
        <v>0</v>
      </c>
      <c r="H49" s="904">
        <f>[5]ペニ!H45</f>
        <v>0</v>
      </c>
      <c r="I49" s="904">
        <f>[5]ペニ!I45</f>
        <v>1</v>
      </c>
      <c r="J49" s="904">
        <f>[5]ペニ!J45</f>
        <v>1</v>
      </c>
      <c r="K49" s="904">
        <f>[5]ペニ!K45</f>
        <v>0</v>
      </c>
      <c r="L49" s="904">
        <f>[5]ペニ!L45</f>
        <v>2</v>
      </c>
      <c r="M49" s="904">
        <f>[5]ペニ!M45</f>
        <v>0</v>
      </c>
      <c r="N49" s="904">
        <f>[5]ペニ!N45</f>
        <v>2</v>
      </c>
      <c r="O49" s="904">
        <f>[5]ペニ!O45</f>
        <v>0</v>
      </c>
      <c r="P49" s="904">
        <f>[5]ペニ!P45</f>
        <v>0</v>
      </c>
      <c r="Q49" s="904">
        <f>[5]ペニ!Q45</f>
        <v>0</v>
      </c>
      <c r="R49" s="904">
        <f>[5]ペニ!R45</f>
        <v>2</v>
      </c>
      <c r="S49" s="904">
        <f>[5]ペニ!S45</f>
        <v>15</v>
      </c>
      <c r="V49">
        <f>'保健所別（令和8年）'!$K$75</f>
        <v>28</v>
      </c>
      <c r="W49">
        <f t="shared" si="13"/>
        <v>0</v>
      </c>
    </row>
    <row r="50" spans="2:24" ht="14.4" x14ac:dyDescent="0.2">
      <c r="B50" s="590" t="s">
        <v>90</v>
      </c>
      <c r="C50" s="904">
        <f t="shared" si="12"/>
        <v>0</v>
      </c>
      <c r="D50" s="904">
        <f>[5]ペニ!D46</f>
        <v>0</v>
      </c>
      <c r="E50" s="904">
        <f>[5]ペニ!E46</f>
        <v>0</v>
      </c>
      <c r="F50" s="904">
        <f>[5]ペニ!F46</f>
        <v>0</v>
      </c>
      <c r="G50" s="904">
        <f>[5]ペニ!G46</f>
        <v>0</v>
      </c>
      <c r="H50" s="904">
        <f>[5]ペニ!H46</f>
        <v>0</v>
      </c>
      <c r="I50" s="904">
        <f>[5]ペニ!I46</f>
        <v>0</v>
      </c>
      <c r="J50" s="904">
        <f>[5]ペニ!J46</f>
        <v>0</v>
      </c>
      <c r="K50" s="904">
        <f>[5]ペニ!K46</f>
        <v>0</v>
      </c>
      <c r="L50" s="904">
        <f>[5]ペニ!L46</f>
        <v>0</v>
      </c>
      <c r="M50" s="904">
        <f>[5]ペニ!M46</f>
        <v>0</v>
      </c>
      <c r="N50" s="904">
        <f>[5]ペニ!N46</f>
        <v>0</v>
      </c>
      <c r="O50" s="904">
        <f>[5]ペニ!O46</f>
        <v>0</v>
      </c>
      <c r="P50" s="904">
        <f>[5]ペニ!P46</f>
        <v>0</v>
      </c>
      <c r="Q50" s="904">
        <f>[5]ペニ!Q46</f>
        <v>0</v>
      </c>
      <c r="R50" s="904">
        <f>[5]ペニ!R46</f>
        <v>0</v>
      </c>
      <c r="S50" s="904">
        <f>[5]ペニ!S46</f>
        <v>0</v>
      </c>
      <c r="V50">
        <f>'保健所別（令和8年）'!$L$75</f>
        <v>0</v>
      </c>
      <c r="W50">
        <f t="shared" si="13"/>
        <v>0</v>
      </c>
    </row>
    <row r="51" spans="2:24" ht="14.4" x14ac:dyDescent="0.2">
      <c r="B51" s="594" t="s">
        <v>91</v>
      </c>
      <c r="C51" s="904">
        <f t="shared" si="12"/>
        <v>0</v>
      </c>
      <c r="D51" s="904">
        <f>[5]ペニ!D47</f>
        <v>0</v>
      </c>
      <c r="E51" s="904">
        <f>[5]ペニ!E47</f>
        <v>0</v>
      </c>
      <c r="F51" s="904">
        <f>[5]ペニ!F47</f>
        <v>0</v>
      </c>
      <c r="G51" s="904">
        <f>[5]ペニ!G47</f>
        <v>0</v>
      </c>
      <c r="H51" s="904">
        <f>[5]ペニ!H47</f>
        <v>0</v>
      </c>
      <c r="I51" s="904">
        <f>[5]ペニ!I47</f>
        <v>0</v>
      </c>
      <c r="J51" s="904">
        <f>[5]ペニ!J47</f>
        <v>0</v>
      </c>
      <c r="K51" s="904">
        <f>[5]ペニ!K47</f>
        <v>0</v>
      </c>
      <c r="L51" s="904">
        <f>[5]ペニ!L47</f>
        <v>0</v>
      </c>
      <c r="M51" s="904">
        <f>[5]ペニ!M47</f>
        <v>0</v>
      </c>
      <c r="N51" s="904">
        <f>[5]ペニ!N47</f>
        <v>0</v>
      </c>
      <c r="O51" s="904">
        <f>[5]ペニ!O47</f>
        <v>0</v>
      </c>
      <c r="P51" s="904">
        <f>[5]ペニ!P47</f>
        <v>0</v>
      </c>
      <c r="Q51" s="904">
        <f>[5]ペニ!Q47</f>
        <v>0</v>
      </c>
      <c r="R51" s="904">
        <f>[5]ペニ!R47</f>
        <v>0</v>
      </c>
      <c r="S51" s="904">
        <f>[5]ペニ!S47</f>
        <v>0</v>
      </c>
      <c r="V51">
        <f>'保健所別（令和8年）'!$M$75</f>
        <v>0</v>
      </c>
      <c r="W51">
        <f t="shared" si="13"/>
        <v>0</v>
      </c>
    </row>
    <row r="52" spans="2:24" ht="14.4" x14ac:dyDescent="0.2">
      <c r="B52" s="590" t="s">
        <v>92</v>
      </c>
      <c r="C52" s="904">
        <f t="shared" si="12"/>
        <v>0</v>
      </c>
      <c r="D52" s="904">
        <f>[5]ペニ!D48</f>
        <v>0</v>
      </c>
      <c r="E52" s="904">
        <f>[5]ペニ!E48</f>
        <v>0</v>
      </c>
      <c r="F52" s="904">
        <f>[5]ペニ!F48</f>
        <v>0</v>
      </c>
      <c r="G52" s="904">
        <f>[5]ペニ!G48</f>
        <v>0</v>
      </c>
      <c r="H52" s="904">
        <f>[5]ペニ!H48</f>
        <v>0</v>
      </c>
      <c r="I52" s="904">
        <f>[5]ペニ!I48</f>
        <v>0</v>
      </c>
      <c r="J52" s="904">
        <f>[5]ペニ!J48</f>
        <v>0</v>
      </c>
      <c r="K52" s="904">
        <f>[5]ペニ!K48</f>
        <v>0</v>
      </c>
      <c r="L52" s="904">
        <f>[5]ペニ!L48</f>
        <v>0</v>
      </c>
      <c r="M52" s="904">
        <f>[5]ペニ!M48</f>
        <v>0</v>
      </c>
      <c r="N52" s="904">
        <f>[5]ペニ!N48</f>
        <v>0</v>
      </c>
      <c r="O52" s="904">
        <f>[5]ペニ!O48</f>
        <v>0</v>
      </c>
      <c r="P52" s="904">
        <f>[5]ペニ!P48</f>
        <v>0</v>
      </c>
      <c r="Q52" s="904">
        <f>[5]ペニ!Q48</f>
        <v>0</v>
      </c>
      <c r="R52" s="904">
        <f>[5]ペニ!R48</f>
        <v>0</v>
      </c>
      <c r="S52" s="904">
        <f>[5]ペニ!S48</f>
        <v>0</v>
      </c>
      <c r="V52">
        <f>'保健所別（令和8年）'!$N$75</f>
        <v>0</v>
      </c>
      <c r="W52">
        <f t="shared" si="13"/>
        <v>0</v>
      </c>
    </row>
    <row r="53" spans="2:24" ht="15" thickBot="1" x14ac:dyDescent="0.25">
      <c r="B53" s="594" t="s">
        <v>93</v>
      </c>
      <c r="C53" s="904">
        <f t="shared" si="12"/>
        <v>0</v>
      </c>
      <c r="D53" s="904">
        <f>[5]ペニ!D49</f>
        <v>0</v>
      </c>
      <c r="E53" s="904">
        <f>[5]ペニ!E49</f>
        <v>0</v>
      </c>
      <c r="F53" s="904">
        <f>[5]ペニ!F49</f>
        <v>0</v>
      </c>
      <c r="G53" s="904">
        <f>[5]ペニ!G49</f>
        <v>0</v>
      </c>
      <c r="H53" s="904">
        <f>[5]ペニ!H49</f>
        <v>0</v>
      </c>
      <c r="I53" s="904">
        <f>[5]ペニ!I49</f>
        <v>0</v>
      </c>
      <c r="J53" s="904">
        <f>[5]ペニ!J49</f>
        <v>0</v>
      </c>
      <c r="K53" s="904">
        <f>[5]ペニ!K49</f>
        <v>0</v>
      </c>
      <c r="L53" s="904">
        <f>[5]ペニ!L49</f>
        <v>0</v>
      </c>
      <c r="M53" s="904">
        <f>[5]ペニ!M49</f>
        <v>0</v>
      </c>
      <c r="N53" s="904">
        <f>[5]ペニ!N49</f>
        <v>0</v>
      </c>
      <c r="O53" s="904">
        <f>[5]ペニ!O49</f>
        <v>0</v>
      </c>
      <c r="P53" s="904">
        <f>[5]ペニ!P49</f>
        <v>0</v>
      </c>
      <c r="Q53" s="904">
        <f>[5]ペニ!Q49</f>
        <v>0</v>
      </c>
      <c r="R53" s="904">
        <f>[5]ペニ!R49</f>
        <v>0</v>
      </c>
      <c r="S53" s="904">
        <f>[5]ペニ!S49</f>
        <v>0</v>
      </c>
      <c r="V53">
        <f>'保健所別（令和8年）'!$O$75</f>
        <v>0</v>
      </c>
      <c r="W53">
        <f t="shared" si="13"/>
        <v>0</v>
      </c>
    </row>
    <row r="54" spans="2:24" ht="15" thickBot="1" x14ac:dyDescent="0.25">
      <c r="B54" s="163" t="s">
        <v>39</v>
      </c>
      <c r="C54" s="739">
        <f t="shared" ref="C54:S54" si="14">SUM(C42:C53)</f>
        <v>264</v>
      </c>
      <c r="D54" s="740">
        <f t="shared" si="14"/>
        <v>4</v>
      </c>
      <c r="E54" s="740">
        <f t="shared" si="14"/>
        <v>27</v>
      </c>
      <c r="F54" s="740">
        <f t="shared" si="14"/>
        <v>8</v>
      </c>
      <c r="G54" s="740">
        <f t="shared" si="14"/>
        <v>3</v>
      </c>
      <c r="H54" s="740">
        <f t="shared" si="14"/>
        <v>4</v>
      </c>
      <c r="I54" s="740">
        <f t="shared" si="14"/>
        <v>1</v>
      </c>
      <c r="J54" s="740">
        <f t="shared" si="14"/>
        <v>1</v>
      </c>
      <c r="K54" s="740">
        <f t="shared" si="14"/>
        <v>6</v>
      </c>
      <c r="L54" s="740">
        <f t="shared" si="14"/>
        <v>8</v>
      </c>
      <c r="M54" s="740">
        <f t="shared" si="14"/>
        <v>8</v>
      </c>
      <c r="N54" s="740">
        <f t="shared" si="14"/>
        <v>7</v>
      </c>
      <c r="O54" s="740">
        <f t="shared" si="14"/>
        <v>3</v>
      </c>
      <c r="P54" s="740">
        <f t="shared" si="14"/>
        <v>7</v>
      </c>
      <c r="Q54" s="740">
        <f t="shared" si="14"/>
        <v>13</v>
      </c>
      <c r="R54" s="740">
        <f t="shared" si="14"/>
        <v>13</v>
      </c>
      <c r="S54" s="741">
        <f t="shared" si="14"/>
        <v>151</v>
      </c>
      <c r="W54">
        <f>C54-V53:V54</f>
        <v>264</v>
      </c>
    </row>
    <row r="55" spans="2:24" ht="13.8" thickBot="1" x14ac:dyDescent="0.25">
      <c r="B55" s="601" t="s">
        <v>66</v>
      </c>
      <c r="C55" s="612">
        <f>C54/C54</f>
        <v>1</v>
      </c>
      <c r="D55" s="603">
        <f>D54/C54</f>
        <v>1.5151515151515152E-2</v>
      </c>
      <c r="E55" s="603">
        <f>E54/C54</f>
        <v>0.10227272727272728</v>
      </c>
      <c r="F55" s="603">
        <f>F54/C54</f>
        <v>3.0303030303030304E-2</v>
      </c>
      <c r="G55" s="603">
        <f>G54/C54</f>
        <v>1.1363636363636364E-2</v>
      </c>
      <c r="H55" s="603">
        <f>H54/C54</f>
        <v>1.5151515151515152E-2</v>
      </c>
      <c r="I55" s="603">
        <f>I54/C54</f>
        <v>3.787878787878788E-3</v>
      </c>
      <c r="J55" s="603">
        <f>J54/C54</f>
        <v>3.787878787878788E-3</v>
      </c>
      <c r="K55" s="603">
        <f>K54/C54</f>
        <v>2.2727272727272728E-2</v>
      </c>
      <c r="L55" s="603">
        <f>L54/C54</f>
        <v>3.0303030303030304E-2</v>
      </c>
      <c r="M55" s="603">
        <f>M54/C54</f>
        <v>3.0303030303030304E-2</v>
      </c>
      <c r="N55" s="603">
        <f>N54/C54</f>
        <v>2.6515151515151516E-2</v>
      </c>
      <c r="O55" s="603">
        <f>O54/C54</f>
        <v>1.1363636363636364E-2</v>
      </c>
      <c r="P55" s="603">
        <f>P54/C54</f>
        <v>2.6515151515151516E-2</v>
      </c>
      <c r="Q55" s="603">
        <f>Q54/C54</f>
        <v>4.924242424242424E-2</v>
      </c>
      <c r="R55" s="603">
        <f>R54/C54</f>
        <v>4.924242424242424E-2</v>
      </c>
      <c r="S55" s="604">
        <f>S54/C54</f>
        <v>0.57196969696969702</v>
      </c>
    </row>
    <row r="57" spans="2:24" ht="19.8" thickBot="1" x14ac:dyDescent="0.25">
      <c r="B57" s="162" t="str">
        <f>B40</f>
        <v>令和8年　</v>
      </c>
      <c r="C57" t="s">
        <v>240</v>
      </c>
    </row>
    <row r="58" spans="2:24" ht="39" customHeight="1" thickBot="1" x14ac:dyDescent="0.25">
      <c r="B58" s="586" t="s">
        <v>206</v>
      </c>
      <c r="C58" s="734" t="s">
        <v>67</v>
      </c>
      <c r="D58" s="713" t="s">
        <v>261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262</v>
      </c>
    </row>
    <row r="59" spans="2:24" ht="14.4" x14ac:dyDescent="0.2">
      <c r="B59" s="588" t="s">
        <v>82</v>
      </c>
      <c r="C59" s="764">
        <f>[5]ペニ!C90</f>
        <v>0.09</v>
      </c>
      <c r="D59" s="764">
        <f>[5]ペニ!D90</f>
        <v>0</v>
      </c>
      <c r="E59" s="764">
        <f>[5]ペニ!E90</f>
        <v>0.01</v>
      </c>
      <c r="F59" s="764">
        <f>[5]ペニ!F90</f>
        <v>0</v>
      </c>
      <c r="G59" s="764">
        <f>[5]ペニ!G90</f>
        <v>0</v>
      </c>
      <c r="H59" s="764">
        <f>[5]ペニ!H90</f>
        <v>0</v>
      </c>
      <c r="I59" s="764">
        <f>[5]ペニ!I90</f>
        <v>0</v>
      </c>
      <c r="J59" s="764">
        <f>[5]ペニ!J90</f>
        <v>0</v>
      </c>
      <c r="K59" s="764">
        <f>[5]ペニ!K90</f>
        <v>0</v>
      </c>
      <c r="L59" s="764">
        <f>[5]ペニ!L90</f>
        <v>0</v>
      </c>
      <c r="M59" s="764">
        <f>[5]ペニ!M90</f>
        <v>0</v>
      </c>
      <c r="N59" s="764">
        <f>[5]ペニ!N90</f>
        <v>0</v>
      </c>
      <c r="O59" s="764">
        <f>[5]ペニ!O90</f>
        <v>0</v>
      </c>
      <c r="P59" s="764">
        <f>[5]ペニ!P90</f>
        <v>0</v>
      </c>
      <c r="Q59" s="764">
        <f>[5]ペニ!Q90</f>
        <v>0</v>
      </c>
      <c r="R59" s="764">
        <f>[5]ペニ!R90</f>
        <v>0</v>
      </c>
      <c r="S59" s="764">
        <f>[5]ペニ!S90</f>
        <v>0.06</v>
      </c>
      <c r="V59" s="709"/>
      <c r="W59">
        <f t="array" ref="W59:W70">TRANSPOSE('保健所別（令和8年）'!D83:O83)</f>
        <v>0.09</v>
      </c>
      <c r="X59" s="712">
        <f>C59-W59</f>
        <v>0</v>
      </c>
    </row>
    <row r="60" spans="2:24" ht="14.4" x14ac:dyDescent="0.2">
      <c r="B60" s="590" t="s">
        <v>83</v>
      </c>
      <c r="C60" s="764">
        <f>[5]ペニ!C91</f>
        <v>0.05</v>
      </c>
      <c r="D60" s="764">
        <f>[5]ペニ!D91</f>
        <v>0</v>
      </c>
      <c r="E60" s="764">
        <f>[5]ペニ!E91</f>
        <v>0</v>
      </c>
      <c r="F60" s="764">
        <f>[5]ペニ!F91</f>
        <v>0</v>
      </c>
      <c r="G60" s="764">
        <f>[5]ペニ!G91</f>
        <v>0</v>
      </c>
      <c r="H60" s="764">
        <f>[5]ペニ!H91</f>
        <v>0</v>
      </c>
      <c r="I60" s="764">
        <f>[5]ペニ!I91</f>
        <v>0</v>
      </c>
      <c r="J60" s="764">
        <f>[5]ペニ!J91</f>
        <v>0</v>
      </c>
      <c r="K60" s="764">
        <f>[5]ペニ!K91</f>
        <v>0</v>
      </c>
      <c r="L60" s="764">
        <f>[5]ペニ!L91</f>
        <v>0</v>
      </c>
      <c r="M60" s="764">
        <f>[5]ペニ!M91</f>
        <v>0</v>
      </c>
      <c r="N60" s="764">
        <f>[5]ペニ!N91</f>
        <v>0</v>
      </c>
      <c r="O60" s="764">
        <f>[5]ペニ!O91</f>
        <v>0</v>
      </c>
      <c r="P60" s="764">
        <f>[5]ペニ!P91</f>
        <v>0</v>
      </c>
      <c r="Q60" s="764">
        <f>[5]ペニ!Q91</f>
        <v>0</v>
      </c>
      <c r="R60" s="764">
        <f>[5]ペニ!R91</f>
        <v>0</v>
      </c>
      <c r="S60" s="764">
        <f>[5]ペニ!S91</f>
        <v>0.03</v>
      </c>
      <c r="V60" s="710"/>
      <c r="W60">
        <v>0.05</v>
      </c>
      <c r="X60" s="712">
        <f t="shared" ref="X60:X70" si="15">C60-W60</f>
        <v>0</v>
      </c>
    </row>
    <row r="61" spans="2:24" ht="14.4" x14ac:dyDescent="0.2">
      <c r="B61" s="592" t="s">
        <v>84</v>
      </c>
      <c r="C61" s="764">
        <f>[5]ペニ!C92</f>
        <v>0.06</v>
      </c>
      <c r="D61" s="764">
        <f>[5]ペニ!D92</f>
        <v>0</v>
      </c>
      <c r="E61" s="764">
        <f>[5]ペニ!E92</f>
        <v>0.01</v>
      </c>
      <c r="F61" s="764">
        <f>[5]ペニ!F92</f>
        <v>0</v>
      </c>
      <c r="G61" s="764">
        <f>[5]ペニ!G92</f>
        <v>0</v>
      </c>
      <c r="H61" s="764">
        <f>[5]ペニ!H92</f>
        <v>0</v>
      </c>
      <c r="I61" s="764">
        <f>[5]ペニ!I92</f>
        <v>0</v>
      </c>
      <c r="J61" s="764">
        <f>[5]ペニ!J92</f>
        <v>0</v>
      </c>
      <c r="K61" s="764">
        <f>[5]ペニ!K92</f>
        <v>0</v>
      </c>
      <c r="L61" s="764">
        <f>[5]ペニ!L92</f>
        <v>0</v>
      </c>
      <c r="M61" s="764">
        <f>[5]ペニ!M92</f>
        <v>0.01</v>
      </c>
      <c r="N61" s="764">
        <f>[5]ペニ!N92</f>
        <v>0</v>
      </c>
      <c r="O61" s="764">
        <f>[5]ペニ!O92</f>
        <v>0</v>
      </c>
      <c r="P61" s="764">
        <f>[5]ペニ!P92</f>
        <v>0</v>
      </c>
      <c r="Q61" s="764">
        <f>[5]ペニ!Q92</f>
        <v>0</v>
      </c>
      <c r="R61" s="764">
        <f>[5]ペニ!R92</f>
        <v>0</v>
      </c>
      <c r="S61" s="764">
        <f>[5]ペニ!S92</f>
        <v>0.03</v>
      </c>
      <c r="V61" s="710"/>
      <c r="W61">
        <v>0.06</v>
      </c>
      <c r="X61" s="712">
        <f t="shared" si="15"/>
        <v>0</v>
      </c>
    </row>
    <row r="62" spans="2:24" ht="14.4" x14ac:dyDescent="0.2">
      <c r="B62" s="594" t="s">
        <v>85</v>
      </c>
      <c r="C62" s="764">
        <f>[5]ペニ!C93</f>
        <v>0.06</v>
      </c>
      <c r="D62" s="764">
        <f>[5]ペニ!D93</f>
        <v>0</v>
      </c>
      <c r="E62" s="764">
        <f>[5]ペニ!E93</f>
        <v>0.01</v>
      </c>
      <c r="F62" s="764">
        <f>[5]ペニ!F93</f>
        <v>0</v>
      </c>
      <c r="G62" s="764">
        <f>[5]ペニ!G93</f>
        <v>0</v>
      </c>
      <c r="H62" s="764">
        <f>[5]ペニ!H93</f>
        <v>0</v>
      </c>
      <c r="I62" s="764">
        <f>[5]ペニ!I93</f>
        <v>0</v>
      </c>
      <c r="J62" s="764">
        <f>[5]ペニ!J93</f>
        <v>0</v>
      </c>
      <c r="K62" s="764">
        <f>[5]ペニ!K93</f>
        <v>0</v>
      </c>
      <c r="L62" s="764">
        <f>[5]ペニ!L93</f>
        <v>0</v>
      </c>
      <c r="M62" s="764">
        <f>[5]ペニ!M93</f>
        <v>0</v>
      </c>
      <c r="N62" s="764">
        <f>[5]ペニ!N93</f>
        <v>0</v>
      </c>
      <c r="O62" s="764">
        <f>[5]ペニ!O93</f>
        <v>0</v>
      </c>
      <c r="P62" s="764">
        <f>[5]ペニ!P93</f>
        <v>0</v>
      </c>
      <c r="Q62" s="764">
        <f>[5]ペニ!Q93</f>
        <v>0</v>
      </c>
      <c r="R62" s="764">
        <f>[5]ペニ!R93</f>
        <v>0</v>
      </c>
      <c r="S62" s="764">
        <f>[5]ペニ!S93</f>
        <v>0.03</v>
      </c>
      <c r="V62" s="710"/>
      <c r="W62">
        <v>0.06</v>
      </c>
      <c r="X62" s="712">
        <f t="shared" si="15"/>
        <v>0</v>
      </c>
    </row>
    <row r="63" spans="2:24" ht="14.4" x14ac:dyDescent="0.2">
      <c r="B63" s="590" t="s">
        <v>86</v>
      </c>
      <c r="C63" s="764">
        <f>[5]ペニ!C94</f>
        <v>0.08</v>
      </c>
      <c r="D63" s="764">
        <f>[5]ペニ!D94</f>
        <v>0</v>
      </c>
      <c r="E63" s="764">
        <f>[5]ペニ!E94</f>
        <v>0.01</v>
      </c>
      <c r="F63" s="764">
        <f>[5]ペニ!F94</f>
        <v>0</v>
      </c>
      <c r="G63" s="764">
        <f>[5]ペニ!G94</f>
        <v>0</v>
      </c>
      <c r="H63" s="764">
        <f>[5]ペニ!H94</f>
        <v>0</v>
      </c>
      <c r="I63" s="764">
        <f>[5]ペニ!I94</f>
        <v>0</v>
      </c>
      <c r="J63" s="764">
        <f>[5]ペニ!J94</f>
        <v>0</v>
      </c>
      <c r="K63" s="764">
        <f>[5]ペニ!K94</f>
        <v>0</v>
      </c>
      <c r="L63" s="764">
        <f>[5]ペニ!L94</f>
        <v>0</v>
      </c>
      <c r="M63" s="764">
        <f>[5]ペニ!M94</f>
        <v>0</v>
      </c>
      <c r="N63" s="764">
        <f>[5]ペニ!N94</f>
        <v>0</v>
      </c>
      <c r="O63" s="764">
        <f>[5]ペニ!O94</f>
        <v>0</v>
      </c>
      <c r="P63" s="764">
        <f>[5]ペニ!P94</f>
        <v>0</v>
      </c>
      <c r="Q63" s="764">
        <f>[5]ペニ!Q94</f>
        <v>0.01</v>
      </c>
      <c r="R63" s="764">
        <f>[5]ペニ!R94</f>
        <v>0</v>
      </c>
      <c r="S63" s="764">
        <f>[5]ペニ!S94</f>
        <v>0.04</v>
      </c>
      <c r="V63" s="710"/>
      <c r="W63">
        <v>0.08</v>
      </c>
      <c r="X63" s="712">
        <f t="shared" si="15"/>
        <v>0</v>
      </c>
    </row>
    <row r="64" spans="2:24" ht="14.4" x14ac:dyDescent="0.2">
      <c r="B64" s="594" t="s">
        <v>87</v>
      </c>
      <c r="C64" s="764">
        <f>[5]ペニ!C95</f>
        <v>7.0000000000000007E-2</v>
      </c>
      <c r="D64" s="764">
        <f>[5]ペニ!D95</f>
        <v>0</v>
      </c>
      <c r="E64" s="764">
        <f>[5]ペニ!E95</f>
        <v>0.01</v>
      </c>
      <c r="F64" s="764">
        <f>[5]ペニ!F95</f>
        <v>0</v>
      </c>
      <c r="G64" s="764">
        <f>[5]ペニ!G95</f>
        <v>0</v>
      </c>
      <c r="H64" s="764">
        <f>[5]ペニ!H95</f>
        <v>0</v>
      </c>
      <c r="I64" s="764">
        <f>[5]ペニ!I95</f>
        <v>0</v>
      </c>
      <c r="J64" s="764">
        <f>[5]ペニ!J95</f>
        <v>0</v>
      </c>
      <c r="K64" s="764">
        <f>[5]ペニ!K95</f>
        <v>0</v>
      </c>
      <c r="L64" s="764">
        <f>[5]ペニ!L95</f>
        <v>0</v>
      </c>
      <c r="M64" s="764">
        <f>[5]ペニ!M95</f>
        <v>0</v>
      </c>
      <c r="N64" s="764">
        <f>[5]ペニ!N95</f>
        <v>0</v>
      </c>
      <c r="O64" s="764">
        <f>[5]ペニ!O95</f>
        <v>0</v>
      </c>
      <c r="P64" s="764">
        <f>[5]ペニ!P95</f>
        <v>0</v>
      </c>
      <c r="Q64" s="764">
        <f>[5]ペニ!Q95</f>
        <v>0</v>
      </c>
      <c r="R64" s="764">
        <f>[5]ペニ!R95</f>
        <v>0.01</v>
      </c>
      <c r="S64" s="764">
        <f>[5]ペニ!S95</f>
        <v>0.04</v>
      </c>
      <c r="V64" s="710"/>
      <c r="W64">
        <v>7.0000000000000007E-2</v>
      </c>
      <c r="X64" s="712">
        <f t="shared" si="15"/>
        <v>0</v>
      </c>
    </row>
    <row r="65" spans="2:24" ht="14.4" x14ac:dyDescent="0.2">
      <c r="B65" s="590" t="s">
        <v>88</v>
      </c>
      <c r="C65" s="764">
        <f>[5]ペニ!C96</f>
        <v>0.08</v>
      </c>
      <c r="D65" s="764">
        <f>[5]ペニ!D96</f>
        <v>0</v>
      </c>
      <c r="E65" s="764">
        <f>[5]ペニ!E96</f>
        <v>0.01</v>
      </c>
      <c r="F65" s="764">
        <f>[5]ペニ!F96</f>
        <v>0</v>
      </c>
      <c r="G65" s="764">
        <f>[5]ペニ!G96</f>
        <v>0</v>
      </c>
      <c r="H65" s="764">
        <f>[5]ペニ!H96</f>
        <v>0</v>
      </c>
      <c r="I65" s="764">
        <f>[5]ペニ!I96</f>
        <v>0</v>
      </c>
      <c r="J65" s="764">
        <f>[5]ペニ!J96</f>
        <v>0</v>
      </c>
      <c r="K65" s="764">
        <f>[5]ペニ!K96</f>
        <v>0</v>
      </c>
      <c r="L65" s="764">
        <f>[5]ペニ!L96</f>
        <v>0</v>
      </c>
      <c r="M65" s="764">
        <f>[5]ペニ!M96</f>
        <v>0.01</v>
      </c>
      <c r="N65" s="764">
        <f>[5]ペニ!N96</f>
        <v>0</v>
      </c>
      <c r="O65" s="764">
        <f>[5]ペニ!O96</f>
        <v>0</v>
      </c>
      <c r="P65" s="764">
        <f>[5]ペニ!P96</f>
        <v>0</v>
      </c>
      <c r="Q65" s="764">
        <f>[5]ペニ!Q96</f>
        <v>0.01</v>
      </c>
      <c r="R65" s="764">
        <f>[5]ペニ!R96</f>
        <v>0.01</v>
      </c>
      <c r="S65" s="764">
        <f>[5]ペニ!S96</f>
        <v>0.05</v>
      </c>
      <c r="V65" s="710"/>
      <c r="W65">
        <v>0.08</v>
      </c>
      <c r="X65" s="712">
        <f t="shared" si="15"/>
        <v>0</v>
      </c>
    </row>
    <row r="66" spans="2:24" ht="14.4" x14ac:dyDescent="0.2">
      <c r="B66" s="594" t="s">
        <v>89</v>
      </c>
      <c r="C66" s="764">
        <f>[5]ペニ!C97</f>
        <v>0.06</v>
      </c>
      <c r="D66" s="764">
        <f>[5]ペニ!D97</f>
        <v>0</v>
      </c>
      <c r="E66" s="764">
        <f>[5]ペニ!E97</f>
        <v>0.01</v>
      </c>
      <c r="F66" s="764">
        <f>[5]ペニ!F97</f>
        <v>0</v>
      </c>
      <c r="G66" s="764">
        <f>[5]ペニ!G97</f>
        <v>0</v>
      </c>
      <c r="H66" s="764">
        <f>[5]ペニ!H97</f>
        <v>0</v>
      </c>
      <c r="I66" s="764">
        <f>[5]ペニ!I97</f>
        <v>0</v>
      </c>
      <c r="J66" s="764">
        <f>[5]ペニ!J97</f>
        <v>0</v>
      </c>
      <c r="K66" s="764">
        <f>[5]ペニ!K97</f>
        <v>0</v>
      </c>
      <c r="L66" s="764">
        <f>[5]ペニ!L97</f>
        <v>0</v>
      </c>
      <c r="M66" s="764">
        <f>[5]ペニ!M97</f>
        <v>0</v>
      </c>
      <c r="N66" s="764">
        <f>[5]ペニ!N97</f>
        <v>0</v>
      </c>
      <c r="O66" s="764">
        <f>[5]ペニ!O97</f>
        <v>0</v>
      </c>
      <c r="P66" s="764">
        <f>[5]ペニ!P97</f>
        <v>0</v>
      </c>
      <c r="Q66" s="764">
        <f>[5]ペニ!Q97</f>
        <v>0</v>
      </c>
      <c r="R66" s="764">
        <f>[5]ペニ!R97</f>
        <v>0</v>
      </c>
      <c r="S66" s="764">
        <f>[5]ペニ!S97</f>
        <v>0.03</v>
      </c>
      <c r="V66" s="710"/>
      <c r="W66">
        <v>0.06</v>
      </c>
      <c r="X66" s="712">
        <f t="shared" si="15"/>
        <v>0</v>
      </c>
    </row>
    <row r="67" spans="2:24" ht="14.4" x14ac:dyDescent="0.2">
      <c r="B67" s="590" t="s">
        <v>90</v>
      </c>
      <c r="C67" s="764">
        <f>[5]ペニ!C98</f>
        <v>0</v>
      </c>
      <c r="D67" s="764">
        <f>[5]ペニ!D98</f>
        <v>0</v>
      </c>
      <c r="E67" s="764">
        <f>[5]ペニ!E98</f>
        <v>0</v>
      </c>
      <c r="F67" s="764">
        <f>[5]ペニ!F98</f>
        <v>0</v>
      </c>
      <c r="G67" s="764">
        <f>[5]ペニ!G98</f>
        <v>0</v>
      </c>
      <c r="H67" s="764">
        <f>[5]ペニ!H98</f>
        <v>0</v>
      </c>
      <c r="I67" s="764">
        <f>[5]ペニ!I98</f>
        <v>0</v>
      </c>
      <c r="J67" s="764">
        <f>[5]ペニ!J98</f>
        <v>0</v>
      </c>
      <c r="K67" s="764">
        <f>[5]ペニ!K98</f>
        <v>0</v>
      </c>
      <c r="L67" s="764">
        <f>[5]ペニ!L98</f>
        <v>0</v>
      </c>
      <c r="M67" s="764">
        <f>[5]ペニ!M98</f>
        <v>0</v>
      </c>
      <c r="N67" s="764">
        <f>[5]ペニ!N98</f>
        <v>0</v>
      </c>
      <c r="O67" s="764">
        <f>[5]ペニ!O98</f>
        <v>0</v>
      </c>
      <c r="P67" s="764">
        <f>[5]ペニ!P98</f>
        <v>0</v>
      </c>
      <c r="Q67" s="764">
        <f>[5]ペニ!Q98</f>
        <v>0</v>
      </c>
      <c r="R67" s="764">
        <f>[5]ペニ!R98</f>
        <v>0</v>
      </c>
      <c r="S67" s="764">
        <f>[5]ペニ!S98</f>
        <v>0</v>
      </c>
      <c r="V67" s="710"/>
      <c r="W67">
        <v>0</v>
      </c>
      <c r="X67" s="712">
        <f t="shared" si="15"/>
        <v>0</v>
      </c>
    </row>
    <row r="68" spans="2:24" ht="14.4" x14ac:dyDescent="0.2">
      <c r="B68" s="594" t="s">
        <v>91</v>
      </c>
      <c r="C68" s="764">
        <f>[5]ペニ!C99</f>
        <v>0</v>
      </c>
      <c r="D68" s="764">
        <f>[5]ペニ!D99</f>
        <v>0</v>
      </c>
      <c r="E68" s="764">
        <f>[5]ペニ!E99</f>
        <v>0</v>
      </c>
      <c r="F68" s="764">
        <f>[5]ペニ!F99</f>
        <v>0</v>
      </c>
      <c r="G68" s="764">
        <f>[5]ペニ!G99</f>
        <v>0</v>
      </c>
      <c r="H68" s="764">
        <f>[5]ペニ!H99</f>
        <v>0</v>
      </c>
      <c r="I68" s="764">
        <f>[5]ペニ!I99</f>
        <v>0</v>
      </c>
      <c r="J68" s="764">
        <f>[5]ペニ!J99</f>
        <v>0</v>
      </c>
      <c r="K68" s="764">
        <f>[5]ペニ!K99</f>
        <v>0</v>
      </c>
      <c r="L68" s="764">
        <f>[5]ペニ!L99</f>
        <v>0</v>
      </c>
      <c r="M68" s="764">
        <f>[5]ペニ!M99</f>
        <v>0</v>
      </c>
      <c r="N68" s="764">
        <f>[5]ペニ!N99</f>
        <v>0</v>
      </c>
      <c r="O68" s="764">
        <f>[5]ペニ!O99</f>
        <v>0</v>
      </c>
      <c r="P68" s="764">
        <f>[5]ペニ!P99</f>
        <v>0</v>
      </c>
      <c r="Q68" s="764">
        <f>[5]ペニ!Q99</f>
        <v>0</v>
      </c>
      <c r="R68" s="764">
        <f>[5]ペニ!R99</f>
        <v>0</v>
      </c>
      <c r="S68" s="764">
        <f>[5]ペニ!S99</f>
        <v>0</v>
      </c>
      <c r="V68" s="710"/>
      <c r="W68">
        <v>0</v>
      </c>
      <c r="X68" s="712">
        <f t="shared" si="15"/>
        <v>0</v>
      </c>
    </row>
    <row r="69" spans="2:24" ht="14.4" x14ac:dyDescent="0.2">
      <c r="B69" s="590" t="s">
        <v>92</v>
      </c>
      <c r="C69" s="764">
        <f>[5]ペニ!C100</f>
        <v>0</v>
      </c>
      <c r="D69" s="764">
        <f>[5]ペニ!D100</f>
        <v>0</v>
      </c>
      <c r="E69" s="764">
        <f>[5]ペニ!E100</f>
        <v>0</v>
      </c>
      <c r="F69" s="764">
        <f>[5]ペニ!F100</f>
        <v>0</v>
      </c>
      <c r="G69" s="764">
        <f>[5]ペニ!G100</f>
        <v>0</v>
      </c>
      <c r="H69" s="764">
        <f>[5]ペニ!H100</f>
        <v>0</v>
      </c>
      <c r="I69" s="764">
        <f>[5]ペニ!I100</f>
        <v>0</v>
      </c>
      <c r="J69" s="764">
        <f>[5]ペニ!J100</f>
        <v>0</v>
      </c>
      <c r="K69" s="764">
        <f>[5]ペニ!K100</f>
        <v>0</v>
      </c>
      <c r="L69" s="764">
        <f>[5]ペニ!L100</f>
        <v>0</v>
      </c>
      <c r="M69" s="764">
        <f>[5]ペニ!M100</f>
        <v>0</v>
      </c>
      <c r="N69" s="764">
        <f>[5]ペニ!N100</f>
        <v>0</v>
      </c>
      <c r="O69" s="764">
        <f>[5]ペニ!O100</f>
        <v>0</v>
      </c>
      <c r="P69" s="764">
        <f>[5]ペニ!P100</f>
        <v>0</v>
      </c>
      <c r="Q69" s="764">
        <f>[5]ペニ!Q100</f>
        <v>0</v>
      </c>
      <c r="R69" s="764">
        <f>[5]ペニ!R100</f>
        <v>0</v>
      </c>
      <c r="S69" s="764">
        <f>[5]ペニ!S100</f>
        <v>0</v>
      </c>
      <c r="V69" s="710"/>
      <c r="W69">
        <v>0</v>
      </c>
      <c r="X69" s="712">
        <f t="shared" si="15"/>
        <v>0</v>
      </c>
    </row>
    <row r="70" spans="2:24" ht="15" thickBot="1" x14ac:dyDescent="0.25">
      <c r="B70" s="594" t="s">
        <v>93</v>
      </c>
      <c r="C70" s="764">
        <f>[5]ペニ!C101</f>
        <v>0</v>
      </c>
      <c r="D70" s="764">
        <f>[5]ペニ!D101</f>
        <v>0</v>
      </c>
      <c r="E70" s="764">
        <f>[5]ペニ!E101</f>
        <v>0</v>
      </c>
      <c r="F70" s="764">
        <f>[5]ペニ!F101</f>
        <v>0</v>
      </c>
      <c r="G70" s="764">
        <f>[5]ペニ!G101</f>
        <v>0</v>
      </c>
      <c r="H70" s="764">
        <f>[5]ペニ!H101</f>
        <v>0</v>
      </c>
      <c r="I70" s="764">
        <f>[5]ペニ!I101</f>
        <v>0</v>
      </c>
      <c r="J70" s="764">
        <f>[5]ペニ!J101</f>
        <v>0</v>
      </c>
      <c r="K70" s="764">
        <f>[5]ペニ!K101</f>
        <v>0</v>
      </c>
      <c r="L70" s="764">
        <f>[5]ペニ!L101</f>
        <v>0</v>
      </c>
      <c r="M70" s="764">
        <f>[5]ペニ!M101</f>
        <v>0</v>
      </c>
      <c r="N70" s="764">
        <f>[5]ペニ!N101</f>
        <v>0</v>
      </c>
      <c r="O70" s="764">
        <f>[5]ペニ!O101</f>
        <v>0</v>
      </c>
      <c r="P70" s="764">
        <f>[5]ペニ!P101</f>
        <v>0</v>
      </c>
      <c r="Q70" s="764">
        <f>[5]ペニ!Q101</f>
        <v>0</v>
      </c>
      <c r="R70" s="764">
        <f>[5]ペニ!R101</f>
        <v>0</v>
      </c>
      <c r="S70" s="764">
        <f>[5]ペニ!S101</f>
        <v>0</v>
      </c>
      <c r="V70" s="711"/>
      <c r="W70">
        <v>0</v>
      </c>
      <c r="X70" s="712">
        <f t="shared" si="15"/>
        <v>0</v>
      </c>
    </row>
    <row r="71" spans="2:24" ht="15" thickBot="1" x14ac:dyDescent="0.25">
      <c r="B71" s="163" t="s">
        <v>39</v>
      </c>
      <c r="C71" s="778">
        <f t="shared" ref="C71:S71" si="16">SUM(C59:C70)</f>
        <v>0.55000000000000004</v>
      </c>
      <c r="D71" s="779">
        <f t="shared" si="16"/>
        <v>0</v>
      </c>
      <c r="E71" s="779">
        <f t="shared" si="16"/>
        <v>7.0000000000000007E-2</v>
      </c>
      <c r="F71" s="779">
        <f t="shared" si="16"/>
        <v>0</v>
      </c>
      <c r="G71" s="779">
        <f t="shared" si="16"/>
        <v>0</v>
      </c>
      <c r="H71" s="779">
        <f t="shared" si="16"/>
        <v>0</v>
      </c>
      <c r="I71" s="779">
        <f t="shared" si="16"/>
        <v>0</v>
      </c>
      <c r="J71" s="779">
        <f t="shared" si="16"/>
        <v>0</v>
      </c>
      <c r="K71" s="779">
        <f t="shared" si="16"/>
        <v>0</v>
      </c>
      <c r="L71" s="779">
        <f t="shared" si="16"/>
        <v>0</v>
      </c>
      <c r="M71" s="779">
        <f t="shared" si="16"/>
        <v>0.02</v>
      </c>
      <c r="N71" s="779">
        <f t="shared" si="16"/>
        <v>0</v>
      </c>
      <c r="O71" s="779">
        <f t="shared" si="16"/>
        <v>0</v>
      </c>
      <c r="P71" s="779">
        <f t="shared" si="16"/>
        <v>0</v>
      </c>
      <c r="Q71" s="779">
        <f t="shared" si="16"/>
        <v>0.02</v>
      </c>
      <c r="R71" s="779">
        <f t="shared" si="16"/>
        <v>0.02</v>
      </c>
      <c r="S71" s="780">
        <f t="shared" si="16"/>
        <v>0.31000000000000005</v>
      </c>
    </row>
    <row r="72" spans="2:24" ht="15" thickBot="1" x14ac:dyDescent="0.25">
      <c r="B72" s="163" t="s">
        <v>66</v>
      </c>
      <c r="C72" s="612">
        <f>C71/C71</f>
        <v>1</v>
      </c>
      <c r="D72" s="603">
        <f>D71/C71</f>
        <v>0</v>
      </c>
      <c r="E72" s="603">
        <f>E71/C71</f>
        <v>0.12727272727272729</v>
      </c>
      <c r="F72" s="603">
        <f>F71/C71</f>
        <v>0</v>
      </c>
      <c r="G72" s="603">
        <f>G71/C71</f>
        <v>0</v>
      </c>
      <c r="H72" s="603">
        <f>H71/C71</f>
        <v>0</v>
      </c>
      <c r="I72" s="603">
        <f>I71/C71</f>
        <v>0</v>
      </c>
      <c r="J72" s="603">
        <f>J71/C71</f>
        <v>0</v>
      </c>
      <c r="K72" s="603">
        <f>K71/C71</f>
        <v>0</v>
      </c>
      <c r="L72" s="603">
        <f>L71/C71</f>
        <v>0</v>
      </c>
      <c r="M72" s="603">
        <f>M71/C71</f>
        <v>3.6363636363636362E-2</v>
      </c>
      <c r="N72" s="603">
        <f>N71/C71</f>
        <v>0</v>
      </c>
      <c r="O72" s="603">
        <f>O71/C71</f>
        <v>0</v>
      </c>
      <c r="P72" s="603">
        <f>P71/C71</f>
        <v>0</v>
      </c>
      <c r="Q72" s="603">
        <f>Q71/C71</f>
        <v>3.6363636363636362E-2</v>
      </c>
      <c r="R72" s="603">
        <f>R71/C71</f>
        <v>3.6363636363636362E-2</v>
      </c>
      <c r="S72" s="604">
        <f>S71/C71</f>
        <v>0.56363636363636371</v>
      </c>
    </row>
    <row r="152" ht="18.75" customHeight="1" x14ac:dyDescent="0.2"/>
  </sheetData>
  <phoneticPr fontId="3"/>
  <pageMargins left="0.75" right="0.75" top="1" bottom="1" header="0.51200000000000001" footer="0.51200000000000001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1:AL153"/>
  <sheetViews>
    <sheetView workbookViewId="0">
      <selection activeCell="AC10" sqref="AC10"/>
    </sheetView>
  </sheetViews>
  <sheetFormatPr defaultRowHeight="13.2" x14ac:dyDescent="0.2"/>
  <cols>
    <col min="1" max="1" width="2.44140625" customWidth="1"/>
    <col min="2" max="2" width="9.6640625" customWidth="1"/>
    <col min="3" max="3" width="8.88671875" bestFit="1" customWidth="1"/>
    <col min="4" max="20" width="5.6640625" customWidth="1"/>
    <col min="21" max="21" width="2.44140625" customWidth="1"/>
    <col min="22" max="23" width="5" customWidth="1"/>
    <col min="24" max="24" width="6.44140625" customWidth="1"/>
    <col min="25" max="25" width="5" customWidth="1"/>
    <col min="26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8" thickBot="1" x14ac:dyDescent="0.3">
      <c r="B3" s="93" t="str">
        <f>性ｸﾗ!B3</f>
        <v>令和8年　</v>
      </c>
      <c r="C3" s="510" t="s">
        <v>238</v>
      </c>
    </row>
    <row r="4" spans="2:38" ht="39.75" customHeight="1" thickBot="1" x14ac:dyDescent="0.25">
      <c r="B4" s="511" t="s">
        <v>203</v>
      </c>
      <c r="C4" s="734" t="s">
        <v>65</v>
      </c>
      <c r="D4" s="713" t="s">
        <v>40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41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4" x14ac:dyDescent="0.2">
      <c r="B5" s="516" t="s">
        <v>82</v>
      </c>
      <c r="C5" s="766">
        <f>SUM(D5:S5)</f>
        <v>0</v>
      </c>
      <c r="D5" s="766">
        <f>[4]薬耐!D38</f>
        <v>0</v>
      </c>
      <c r="E5" s="766">
        <f>[4]薬耐!E38</f>
        <v>0</v>
      </c>
      <c r="F5" s="766">
        <f>[4]薬耐!F38</f>
        <v>0</v>
      </c>
      <c r="G5" s="766">
        <f>[4]薬耐!G38</f>
        <v>0</v>
      </c>
      <c r="H5" s="766">
        <f>[4]薬耐!H38</f>
        <v>0</v>
      </c>
      <c r="I5" s="766">
        <f>[4]薬耐!I38</f>
        <v>0</v>
      </c>
      <c r="J5" s="766">
        <f>[4]薬耐!J38</f>
        <v>0</v>
      </c>
      <c r="K5" s="766">
        <f>[4]薬耐!K38</f>
        <v>0</v>
      </c>
      <c r="L5" s="766">
        <f>[4]薬耐!L38</f>
        <v>0</v>
      </c>
      <c r="M5" s="766">
        <f>[4]薬耐!M38</f>
        <v>0</v>
      </c>
      <c r="N5" s="766">
        <f>[4]薬耐!N38</f>
        <v>0</v>
      </c>
      <c r="O5" s="766">
        <f>[4]薬耐!O38</f>
        <v>0</v>
      </c>
      <c r="P5" s="766">
        <f>[4]薬耐!P38</f>
        <v>0</v>
      </c>
      <c r="Q5" s="766">
        <f>[4]薬耐!Q38</f>
        <v>0</v>
      </c>
      <c r="R5" s="766">
        <f>[4]薬耐!R38</f>
        <v>0</v>
      </c>
      <c r="S5" s="766">
        <f>[4]薬耐!S38</f>
        <v>0</v>
      </c>
      <c r="V5">
        <f>'保健所別（令和8年）'!$D$90</f>
        <v>0</v>
      </c>
      <c r="W5">
        <f>C5-V5</f>
        <v>0</v>
      </c>
      <c r="Z5" s="516" t="s">
        <v>82</v>
      </c>
      <c r="AA5" s="517">
        <f t="shared" ref="AA5:AA16" si="0">SUM(AB5:AL5)</f>
        <v>0</v>
      </c>
      <c r="AB5" s="518">
        <f>SUM(D5:F5)</f>
        <v>0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0</v>
      </c>
      <c r="AH5" s="518">
        <f t="shared" si="1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4" x14ac:dyDescent="0.2">
      <c r="B6" s="520" t="s">
        <v>83</v>
      </c>
      <c r="C6" s="766">
        <f>SUM(D6:S6)</f>
        <v>0</v>
      </c>
      <c r="D6" s="766">
        <f>[4]薬耐!D39</f>
        <v>0</v>
      </c>
      <c r="E6" s="766">
        <f>[4]薬耐!E39</f>
        <v>0</v>
      </c>
      <c r="F6" s="766">
        <f>[4]薬耐!F39</f>
        <v>0</v>
      </c>
      <c r="G6" s="766">
        <f>[4]薬耐!G39</f>
        <v>0</v>
      </c>
      <c r="H6" s="766">
        <f>[4]薬耐!H39</f>
        <v>0</v>
      </c>
      <c r="I6" s="766">
        <f>[4]薬耐!I39</f>
        <v>0</v>
      </c>
      <c r="J6" s="766">
        <f>[4]薬耐!J39</f>
        <v>0</v>
      </c>
      <c r="K6" s="766">
        <f>[4]薬耐!K39</f>
        <v>0</v>
      </c>
      <c r="L6" s="766">
        <f>[4]薬耐!L39</f>
        <v>0</v>
      </c>
      <c r="M6" s="766">
        <f>[4]薬耐!M39</f>
        <v>0</v>
      </c>
      <c r="N6" s="766">
        <f>[4]薬耐!N39</f>
        <v>0</v>
      </c>
      <c r="O6" s="766">
        <f>[4]薬耐!O39</f>
        <v>0</v>
      </c>
      <c r="P6" s="766">
        <f>[4]薬耐!P39</f>
        <v>0</v>
      </c>
      <c r="Q6" s="766">
        <f>[4]薬耐!Q39</f>
        <v>0</v>
      </c>
      <c r="R6" s="766">
        <f>[4]薬耐!R39</f>
        <v>0</v>
      </c>
      <c r="S6" s="766">
        <f>[4]薬耐!S39</f>
        <v>0</v>
      </c>
      <c r="V6">
        <f>'保健所別（令和8年）'!$E$90</f>
        <v>0</v>
      </c>
      <c r="W6">
        <f t="shared" ref="W6:W16" si="2">C6-V6</f>
        <v>0</v>
      </c>
      <c r="Z6" s="520" t="s">
        <v>83</v>
      </c>
      <c r="AA6" s="521">
        <f t="shared" si="0"/>
        <v>0</v>
      </c>
      <c r="AB6" s="451">
        <f t="shared" ref="AB6:AB16" si="3">SUM(D6:F6)</f>
        <v>0</v>
      </c>
      <c r="AC6" s="451">
        <f t="shared" si="1"/>
        <v>0</v>
      </c>
      <c r="AD6" s="451">
        <f t="shared" si="1"/>
        <v>0</v>
      </c>
      <c r="AE6" s="451">
        <f t="shared" si="1"/>
        <v>0</v>
      </c>
      <c r="AF6" s="451">
        <f t="shared" si="1"/>
        <v>0</v>
      </c>
      <c r="AG6" s="522">
        <f t="shared" si="1"/>
        <v>0</v>
      </c>
      <c r="AH6" s="522">
        <f t="shared" si="1"/>
        <v>0</v>
      </c>
      <c r="AI6" s="451">
        <f t="shared" ref="AI6:AI16" si="4">SUM(M6:N6)</f>
        <v>0</v>
      </c>
      <c r="AJ6" s="451">
        <f t="shared" ref="AJ6:AJ16" si="5">SUM(O6:P6)</f>
        <v>0</v>
      </c>
      <c r="AK6" s="451">
        <f t="shared" ref="AK6:AK16" si="6">SUM(Q6:R6)</f>
        <v>0</v>
      </c>
      <c r="AL6" s="643">
        <f t="shared" ref="AL6:AL16" si="7">S6</f>
        <v>0</v>
      </c>
    </row>
    <row r="7" spans="2:38" ht="14.4" x14ac:dyDescent="0.2">
      <c r="B7" s="523" t="s">
        <v>84</v>
      </c>
      <c r="C7" s="766">
        <f>SUM(D7:S7)</f>
        <v>0</v>
      </c>
      <c r="D7" s="766">
        <f>[4]薬耐!D40</f>
        <v>0</v>
      </c>
      <c r="E7" s="766">
        <f>[4]薬耐!E40</f>
        <v>0</v>
      </c>
      <c r="F7" s="766">
        <f>[4]薬耐!F40</f>
        <v>0</v>
      </c>
      <c r="G7" s="766">
        <f>[4]薬耐!G40</f>
        <v>0</v>
      </c>
      <c r="H7" s="766">
        <f>[4]薬耐!H40</f>
        <v>0</v>
      </c>
      <c r="I7" s="766">
        <f>[4]薬耐!I40</f>
        <v>0</v>
      </c>
      <c r="J7" s="766">
        <f>[4]薬耐!J40</f>
        <v>0</v>
      </c>
      <c r="K7" s="766">
        <f>[4]薬耐!K40</f>
        <v>0</v>
      </c>
      <c r="L7" s="766">
        <f>[4]薬耐!L40</f>
        <v>0</v>
      </c>
      <c r="M7" s="766">
        <f>[4]薬耐!M40</f>
        <v>0</v>
      </c>
      <c r="N7" s="766">
        <f>[4]薬耐!N40</f>
        <v>0</v>
      </c>
      <c r="O7" s="766">
        <f>[4]薬耐!O40</f>
        <v>0</v>
      </c>
      <c r="P7" s="766">
        <f>[4]薬耐!P40</f>
        <v>0</v>
      </c>
      <c r="Q7" s="766">
        <f>[4]薬耐!Q40</f>
        <v>0</v>
      </c>
      <c r="R7" s="766">
        <f>[4]薬耐!R40</f>
        <v>0</v>
      </c>
      <c r="S7" s="766">
        <f>[4]薬耐!S40</f>
        <v>0</v>
      </c>
      <c r="V7">
        <f>'保健所別（令和8年）'!$F$90</f>
        <v>0</v>
      </c>
      <c r="W7">
        <f t="shared" si="2"/>
        <v>0</v>
      </c>
      <c r="Z7" s="523" t="s">
        <v>84</v>
      </c>
      <c r="AA7" s="524">
        <f t="shared" si="0"/>
        <v>0</v>
      </c>
      <c r="AB7" s="525">
        <f t="shared" si="3"/>
        <v>0</v>
      </c>
      <c r="AC7" s="525">
        <f t="shared" si="1"/>
        <v>0</v>
      </c>
      <c r="AD7" s="525">
        <f t="shared" si="1"/>
        <v>0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4"/>
        <v>0</v>
      </c>
      <c r="AJ7" s="525">
        <f t="shared" si="5"/>
        <v>0</v>
      </c>
      <c r="AK7" s="525">
        <f t="shared" si="6"/>
        <v>0</v>
      </c>
      <c r="AL7" s="644">
        <f t="shared" si="7"/>
        <v>0</v>
      </c>
    </row>
    <row r="8" spans="2:38" ht="14.4" x14ac:dyDescent="0.2">
      <c r="B8" s="527" t="s">
        <v>85</v>
      </c>
      <c r="C8" s="766">
        <f>SUM(D8:S8)</f>
        <v>0</v>
      </c>
      <c r="D8" s="766">
        <f>[4]薬耐!D41</f>
        <v>0</v>
      </c>
      <c r="E8" s="766">
        <f>[4]薬耐!E41</f>
        <v>0</v>
      </c>
      <c r="F8" s="766">
        <f>[4]薬耐!F41</f>
        <v>0</v>
      </c>
      <c r="G8" s="766">
        <f>[4]薬耐!G41</f>
        <v>0</v>
      </c>
      <c r="H8" s="766">
        <f>[4]薬耐!H41</f>
        <v>0</v>
      </c>
      <c r="I8" s="766">
        <f>[4]薬耐!I41</f>
        <v>0</v>
      </c>
      <c r="J8" s="766">
        <f>[4]薬耐!J41</f>
        <v>0</v>
      </c>
      <c r="K8" s="766">
        <f>[4]薬耐!K41</f>
        <v>0</v>
      </c>
      <c r="L8" s="766">
        <f>[4]薬耐!L41</f>
        <v>0</v>
      </c>
      <c r="M8" s="766">
        <f>[4]薬耐!M41</f>
        <v>0</v>
      </c>
      <c r="N8" s="766">
        <f>[4]薬耐!N41</f>
        <v>0</v>
      </c>
      <c r="O8" s="766">
        <f>[4]薬耐!O41</f>
        <v>0</v>
      </c>
      <c r="P8" s="766">
        <f>[4]薬耐!P41</f>
        <v>0</v>
      </c>
      <c r="Q8" s="766">
        <f>[4]薬耐!Q41</f>
        <v>0</v>
      </c>
      <c r="R8" s="766">
        <f>[4]薬耐!R41</f>
        <v>0</v>
      </c>
      <c r="S8" s="766">
        <f>[4]薬耐!S41</f>
        <v>0</v>
      </c>
      <c r="V8">
        <f>'保健所別（令和8年）'!$G$90</f>
        <v>0</v>
      </c>
      <c r="W8">
        <f t="shared" si="2"/>
        <v>0</v>
      </c>
      <c r="Z8" s="527" t="s">
        <v>85</v>
      </c>
      <c r="AA8" s="528">
        <f t="shared" si="0"/>
        <v>0</v>
      </c>
      <c r="AB8" s="103">
        <f t="shared" si="3"/>
        <v>0</v>
      </c>
      <c r="AC8" s="103">
        <f t="shared" si="1"/>
        <v>0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0</v>
      </c>
      <c r="AH8" s="103">
        <f t="shared" si="1"/>
        <v>0</v>
      </c>
      <c r="AI8" s="103">
        <f t="shared" si="4"/>
        <v>0</v>
      </c>
      <c r="AJ8" s="103">
        <f t="shared" si="5"/>
        <v>0</v>
      </c>
      <c r="AK8" s="103">
        <f t="shared" si="6"/>
        <v>0</v>
      </c>
      <c r="AL8" s="645">
        <f t="shared" si="7"/>
        <v>0</v>
      </c>
    </row>
    <row r="9" spans="2:38" ht="14.4" x14ac:dyDescent="0.2">
      <c r="B9" s="520" t="s">
        <v>86</v>
      </c>
      <c r="C9" s="766" t="s">
        <v>300</v>
      </c>
      <c r="D9" s="766" t="str">
        <f>[4]薬耐!D42</f>
        <v>-</v>
      </c>
      <c r="E9" s="766" t="str">
        <f>[4]薬耐!E42</f>
        <v>-</v>
      </c>
      <c r="F9" s="766" t="str">
        <f>[4]薬耐!F42</f>
        <v>-</v>
      </c>
      <c r="G9" s="766" t="str">
        <f>[4]薬耐!G42</f>
        <v>-</v>
      </c>
      <c r="H9" s="766" t="str">
        <f>[4]薬耐!H42</f>
        <v>-</v>
      </c>
      <c r="I9" s="766" t="str">
        <f>[4]薬耐!I42</f>
        <v>-</v>
      </c>
      <c r="J9" s="766" t="str">
        <f>[4]薬耐!J42</f>
        <v>-</v>
      </c>
      <c r="K9" s="766" t="str">
        <f>[4]薬耐!K42</f>
        <v>-</v>
      </c>
      <c r="L9" s="766" t="str">
        <f>[4]薬耐!L42</f>
        <v>-</v>
      </c>
      <c r="M9" s="766" t="str">
        <f>[4]薬耐!M42</f>
        <v>-</v>
      </c>
      <c r="N9" s="766" t="str">
        <f>[4]薬耐!N42</f>
        <v>-</v>
      </c>
      <c r="O9" s="766" t="str">
        <f>[4]薬耐!O42</f>
        <v>-</v>
      </c>
      <c r="P9" s="766" t="str">
        <f>[4]薬耐!P42</f>
        <v>-</v>
      </c>
      <c r="Q9" s="766" t="str">
        <f>[4]薬耐!Q42</f>
        <v>-</v>
      </c>
      <c r="R9" s="766" t="str">
        <f>[4]薬耐!R42</f>
        <v>-</v>
      </c>
      <c r="S9" s="766" t="str">
        <f>[4]薬耐!S42</f>
        <v>-</v>
      </c>
      <c r="V9">
        <f>'保健所別（令和8年）'!$H$90</f>
        <v>0</v>
      </c>
      <c r="W9" t="e">
        <f t="shared" si="2"/>
        <v>#VALUE!</v>
      </c>
      <c r="Z9" s="520" t="s">
        <v>86</v>
      </c>
      <c r="AA9" s="529">
        <f t="shared" si="0"/>
        <v>0</v>
      </c>
      <c r="AB9" s="451">
        <f>SUM(D9:F9)</f>
        <v>0</v>
      </c>
      <c r="AC9" s="451" t="str">
        <f t="shared" si="1"/>
        <v>-</v>
      </c>
      <c r="AD9" s="451" t="str">
        <f t="shared" si="1"/>
        <v>-</v>
      </c>
      <c r="AE9" s="451" t="str">
        <f t="shared" si="1"/>
        <v>-</v>
      </c>
      <c r="AF9" s="451" t="str">
        <f t="shared" si="1"/>
        <v>-</v>
      </c>
      <c r="AG9" s="522" t="str">
        <f t="shared" si="1"/>
        <v>-</v>
      </c>
      <c r="AH9" s="522" t="str">
        <f t="shared" si="1"/>
        <v>-</v>
      </c>
      <c r="AI9" s="451">
        <f t="shared" si="4"/>
        <v>0</v>
      </c>
      <c r="AJ9" s="451">
        <f t="shared" si="5"/>
        <v>0</v>
      </c>
      <c r="AK9" s="451">
        <f t="shared" si="6"/>
        <v>0</v>
      </c>
      <c r="AL9" s="643" t="str">
        <f t="shared" si="7"/>
        <v>-</v>
      </c>
    </row>
    <row r="10" spans="2:38" ht="14.4" x14ac:dyDescent="0.2">
      <c r="B10" s="527" t="s">
        <v>87</v>
      </c>
      <c r="C10" s="766" t="s">
        <v>300</v>
      </c>
      <c r="D10" s="766" t="str">
        <f>[4]薬耐!D43</f>
        <v>-</v>
      </c>
      <c r="E10" s="766" t="str">
        <f>[4]薬耐!E43</f>
        <v>-</v>
      </c>
      <c r="F10" s="766" t="str">
        <f>[4]薬耐!F43</f>
        <v>-</v>
      </c>
      <c r="G10" s="766" t="str">
        <f>[4]薬耐!G43</f>
        <v>-</v>
      </c>
      <c r="H10" s="766" t="str">
        <f>[4]薬耐!H43</f>
        <v>-</v>
      </c>
      <c r="I10" s="766" t="str">
        <f>[4]薬耐!I43</f>
        <v>-</v>
      </c>
      <c r="J10" s="766" t="str">
        <f>[4]薬耐!J43</f>
        <v>-</v>
      </c>
      <c r="K10" s="766" t="str">
        <f>[4]薬耐!K43</f>
        <v>-</v>
      </c>
      <c r="L10" s="766" t="str">
        <f>[4]薬耐!L43</f>
        <v>-</v>
      </c>
      <c r="M10" s="766" t="str">
        <f>[4]薬耐!M43</f>
        <v>-</v>
      </c>
      <c r="N10" s="766" t="str">
        <f>[4]薬耐!N43</f>
        <v>-</v>
      </c>
      <c r="O10" s="766" t="str">
        <f>[4]薬耐!O43</f>
        <v>-</v>
      </c>
      <c r="P10" s="766" t="str">
        <f>[4]薬耐!P43</f>
        <v>-</v>
      </c>
      <c r="Q10" s="766" t="str">
        <f>[4]薬耐!Q43</f>
        <v>-</v>
      </c>
      <c r="R10" s="766" t="str">
        <f>[4]薬耐!R43</f>
        <v>-</v>
      </c>
      <c r="S10" s="766" t="str">
        <f>[4]薬耐!S43</f>
        <v>-</v>
      </c>
      <c r="V10">
        <f>'保健所別（令和8年）'!$I$90</f>
        <v>0</v>
      </c>
      <c r="W10" t="e">
        <f t="shared" si="2"/>
        <v>#VALUE!</v>
      </c>
      <c r="Z10" s="527" t="s">
        <v>87</v>
      </c>
      <c r="AA10" s="530">
        <f t="shared" si="0"/>
        <v>0</v>
      </c>
      <c r="AB10" s="531">
        <f t="shared" si="3"/>
        <v>0</v>
      </c>
      <c r="AC10" s="531" t="str">
        <f t="shared" si="1"/>
        <v>-</v>
      </c>
      <c r="AD10" s="531" t="str">
        <f t="shared" si="1"/>
        <v>-</v>
      </c>
      <c r="AE10" s="531" t="str">
        <f t="shared" si="1"/>
        <v>-</v>
      </c>
      <c r="AF10" s="531" t="str">
        <f t="shared" si="1"/>
        <v>-</v>
      </c>
      <c r="AG10" s="531" t="str">
        <f t="shared" si="1"/>
        <v>-</v>
      </c>
      <c r="AH10" s="531" t="str">
        <f t="shared" si="1"/>
        <v>-</v>
      </c>
      <c r="AI10" s="531">
        <f t="shared" si="4"/>
        <v>0</v>
      </c>
      <c r="AJ10" s="531">
        <f t="shared" si="5"/>
        <v>0</v>
      </c>
      <c r="AK10" s="531">
        <f t="shared" si="6"/>
        <v>0</v>
      </c>
      <c r="AL10" s="645" t="str">
        <f t="shared" si="7"/>
        <v>-</v>
      </c>
    </row>
    <row r="11" spans="2:38" ht="14.4" x14ac:dyDescent="0.2">
      <c r="B11" s="520" t="s">
        <v>88</v>
      </c>
      <c r="C11" s="766" t="s">
        <v>300</v>
      </c>
      <c r="D11" s="766" t="str">
        <f>[4]薬耐!D44</f>
        <v>-</v>
      </c>
      <c r="E11" s="766" t="str">
        <f>[4]薬耐!E44</f>
        <v>-</v>
      </c>
      <c r="F11" s="766" t="str">
        <f>[4]薬耐!F44</f>
        <v>-</v>
      </c>
      <c r="G11" s="766" t="str">
        <f>[4]薬耐!G44</f>
        <v>-</v>
      </c>
      <c r="H11" s="766" t="str">
        <f>[4]薬耐!H44</f>
        <v>-</v>
      </c>
      <c r="I11" s="766" t="str">
        <f>[4]薬耐!I44</f>
        <v>-</v>
      </c>
      <c r="J11" s="766" t="str">
        <f>[4]薬耐!J44</f>
        <v>-</v>
      </c>
      <c r="K11" s="766" t="str">
        <f>[4]薬耐!K44</f>
        <v>-</v>
      </c>
      <c r="L11" s="766" t="str">
        <f>[4]薬耐!L44</f>
        <v>-</v>
      </c>
      <c r="M11" s="766" t="str">
        <f>[4]薬耐!M44</f>
        <v>-</v>
      </c>
      <c r="N11" s="766" t="str">
        <f>[4]薬耐!N44</f>
        <v>-</v>
      </c>
      <c r="O11" s="766" t="str">
        <f>[4]薬耐!O44</f>
        <v>-</v>
      </c>
      <c r="P11" s="766" t="str">
        <f>[4]薬耐!P44</f>
        <v>-</v>
      </c>
      <c r="Q11" s="766" t="str">
        <f>[4]薬耐!Q44</f>
        <v>-</v>
      </c>
      <c r="R11" s="766" t="str">
        <f>[4]薬耐!R44</f>
        <v>-</v>
      </c>
      <c r="S11" s="766" t="str">
        <f>[4]薬耐!S44</f>
        <v>-</v>
      </c>
      <c r="V11">
        <f>'保健所別（令和8年）'!$J$90</f>
        <v>0</v>
      </c>
      <c r="W11" t="e">
        <f t="shared" si="2"/>
        <v>#VALUE!</v>
      </c>
      <c r="Z11" s="520" t="s">
        <v>88</v>
      </c>
      <c r="AA11" s="521">
        <f t="shared" si="0"/>
        <v>0</v>
      </c>
      <c r="AB11" s="451">
        <f t="shared" si="3"/>
        <v>0</v>
      </c>
      <c r="AC11" s="451" t="str">
        <f t="shared" si="1"/>
        <v>-</v>
      </c>
      <c r="AD11" s="451" t="str">
        <f t="shared" si="1"/>
        <v>-</v>
      </c>
      <c r="AE11" s="451" t="str">
        <f t="shared" si="1"/>
        <v>-</v>
      </c>
      <c r="AF11" s="451" t="str">
        <f t="shared" si="1"/>
        <v>-</v>
      </c>
      <c r="AG11" s="451" t="str">
        <f t="shared" si="1"/>
        <v>-</v>
      </c>
      <c r="AH11" s="451" t="str">
        <f t="shared" si="1"/>
        <v>-</v>
      </c>
      <c r="AI11" s="451">
        <f t="shared" si="4"/>
        <v>0</v>
      </c>
      <c r="AJ11" s="451">
        <f t="shared" si="5"/>
        <v>0</v>
      </c>
      <c r="AK11" s="451">
        <f t="shared" si="6"/>
        <v>0</v>
      </c>
      <c r="AL11" s="643" t="str">
        <f t="shared" si="7"/>
        <v>-</v>
      </c>
    </row>
    <row r="12" spans="2:38" ht="14.4" x14ac:dyDescent="0.2">
      <c r="B12" s="527" t="s">
        <v>89</v>
      </c>
      <c r="C12" s="766" t="s">
        <v>300</v>
      </c>
      <c r="D12" s="766" t="str">
        <f>[4]薬耐!D45</f>
        <v>-</v>
      </c>
      <c r="E12" s="766" t="str">
        <f>[4]薬耐!E45</f>
        <v>-</v>
      </c>
      <c r="F12" s="766" t="str">
        <f>[4]薬耐!F45</f>
        <v>-</v>
      </c>
      <c r="G12" s="766" t="str">
        <f>[4]薬耐!G45</f>
        <v>-</v>
      </c>
      <c r="H12" s="766" t="str">
        <f>[4]薬耐!H45</f>
        <v>-</v>
      </c>
      <c r="I12" s="766" t="str">
        <f>[4]薬耐!I45</f>
        <v>-</v>
      </c>
      <c r="J12" s="766" t="str">
        <f>[4]薬耐!J45</f>
        <v>-</v>
      </c>
      <c r="K12" s="766" t="str">
        <f>[4]薬耐!K45</f>
        <v>-</v>
      </c>
      <c r="L12" s="766" t="str">
        <f>[4]薬耐!L45</f>
        <v>-</v>
      </c>
      <c r="M12" s="766" t="str">
        <f>[4]薬耐!M45</f>
        <v>-</v>
      </c>
      <c r="N12" s="766" t="str">
        <f>[4]薬耐!N45</f>
        <v>-</v>
      </c>
      <c r="O12" s="766" t="str">
        <f>[4]薬耐!O45</f>
        <v>-</v>
      </c>
      <c r="P12" s="766" t="str">
        <f>[4]薬耐!P45</f>
        <v>-</v>
      </c>
      <c r="Q12" s="766" t="str">
        <f>[4]薬耐!Q45</f>
        <v>-</v>
      </c>
      <c r="R12" s="766" t="str">
        <f>[4]薬耐!R45</f>
        <v>-</v>
      </c>
      <c r="S12" s="766" t="str">
        <f>[4]薬耐!S45</f>
        <v>-</v>
      </c>
      <c r="V12" t="str">
        <f>'保健所別（令和8年）'!$K$90</f>
        <v>-</v>
      </c>
      <c r="W12" t="e">
        <f t="shared" si="2"/>
        <v>#VALUE!</v>
      </c>
      <c r="Z12" s="527" t="s">
        <v>89</v>
      </c>
      <c r="AA12" s="528">
        <f t="shared" si="0"/>
        <v>0</v>
      </c>
      <c r="AB12" s="103">
        <f t="shared" si="3"/>
        <v>0</v>
      </c>
      <c r="AC12" s="103" t="str">
        <f t="shared" si="1"/>
        <v>-</v>
      </c>
      <c r="AD12" s="103" t="str">
        <f t="shared" si="1"/>
        <v>-</v>
      </c>
      <c r="AE12" s="103" t="str">
        <f t="shared" si="1"/>
        <v>-</v>
      </c>
      <c r="AF12" s="103" t="str">
        <f t="shared" si="1"/>
        <v>-</v>
      </c>
      <c r="AG12" s="103" t="str">
        <f t="shared" si="1"/>
        <v>-</v>
      </c>
      <c r="AH12" s="103" t="str">
        <f t="shared" si="1"/>
        <v>-</v>
      </c>
      <c r="AI12" s="103">
        <f t="shared" si="4"/>
        <v>0</v>
      </c>
      <c r="AJ12" s="103">
        <f t="shared" si="5"/>
        <v>0</v>
      </c>
      <c r="AK12" s="103">
        <f t="shared" si="6"/>
        <v>0</v>
      </c>
      <c r="AL12" s="645" t="str">
        <f t="shared" si="7"/>
        <v>-</v>
      </c>
    </row>
    <row r="13" spans="2:38" ht="14.4" x14ac:dyDescent="0.2">
      <c r="B13" s="520" t="s">
        <v>90</v>
      </c>
      <c r="C13" s="766" t="s">
        <v>300</v>
      </c>
      <c r="D13" s="766" t="str">
        <f>[4]薬耐!D46</f>
        <v>-</v>
      </c>
      <c r="E13" s="766" t="str">
        <f>[4]薬耐!E46</f>
        <v>-</v>
      </c>
      <c r="F13" s="766" t="str">
        <f>[4]薬耐!F46</f>
        <v>-</v>
      </c>
      <c r="G13" s="766" t="str">
        <f>[4]薬耐!G46</f>
        <v>-</v>
      </c>
      <c r="H13" s="766" t="str">
        <f>[4]薬耐!H46</f>
        <v>-</v>
      </c>
      <c r="I13" s="766" t="str">
        <f>[4]薬耐!I46</f>
        <v>-</v>
      </c>
      <c r="J13" s="766" t="str">
        <f>[4]薬耐!J46</f>
        <v>-</v>
      </c>
      <c r="K13" s="766" t="str">
        <f>[4]薬耐!K46</f>
        <v>-</v>
      </c>
      <c r="L13" s="766" t="str">
        <f>[4]薬耐!L46</f>
        <v>-</v>
      </c>
      <c r="M13" s="766" t="str">
        <f>[4]薬耐!M46</f>
        <v>-</v>
      </c>
      <c r="N13" s="766" t="str">
        <f>[4]薬耐!N46</f>
        <v>-</v>
      </c>
      <c r="O13" s="766" t="str">
        <f>[4]薬耐!O46</f>
        <v>-</v>
      </c>
      <c r="P13" s="766" t="str">
        <f>[4]薬耐!P46</f>
        <v>-</v>
      </c>
      <c r="Q13" s="766" t="str">
        <f>[4]薬耐!Q46</f>
        <v>-</v>
      </c>
      <c r="R13" s="766" t="str">
        <f>[4]薬耐!R46</f>
        <v>-</v>
      </c>
      <c r="S13" s="766" t="str">
        <f>[4]薬耐!S46</f>
        <v>-</v>
      </c>
      <c r="V13">
        <f>'保健所別（令和8年）'!$L$90</f>
        <v>0</v>
      </c>
      <c r="W13" t="e">
        <f t="shared" si="2"/>
        <v>#VALUE!</v>
      </c>
      <c r="Z13" s="520" t="s">
        <v>90</v>
      </c>
      <c r="AA13" s="521">
        <f t="shared" si="0"/>
        <v>0</v>
      </c>
      <c r="AB13" s="451">
        <f t="shared" si="3"/>
        <v>0</v>
      </c>
      <c r="AC13" s="451" t="str">
        <f t="shared" si="1"/>
        <v>-</v>
      </c>
      <c r="AD13" s="522" t="str">
        <f t="shared" si="1"/>
        <v>-</v>
      </c>
      <c r="AE13" s="522" t="str">
        <f t="shared" si="1"/>
        <v>-</v>
      </c>
      <c r="AF13" s="522" t="str">
        <f t="shared" si="1"/>
        <v>-</v>
      </c>
      <c r="AG13" s="451" t="str">
        <f t="shared" si="1"/>
        <v>-</v>
      </c>
      <c r="AH13" s="451" t="str">
        <f t="shared" si="1"/>
        <v>-</v>
      </c>
      <c r="AI13" s="451">
        <f t="shared" si="4"/>
        <v>0</v>
      </c>
      <c r="AJ13" s="451">
        <f t="shared" si="5"/>
        <v>0</v>
      </c>
      <c r="AK13" s="451">
        <f t="shared" si="6"/>
        <v>0</v>
      </c>
      <c r="AL13" s="646" t="str">
        <f t="shared" si="7"/>
        <v>-</v>
      </c>
    </row>
    <row r="14" spans="2:38" ht="14.4" x14ac:dyDescent="0.2">
      <c r="B14" s="527" t="s">
        <v>91</v>
      </c>
      <c r="C14" s="766" t="s">
        <v>300</v>
      </c>
      <c r="D14" s="766" t="str">
        <f>[4]薬耐!D47</f>
        <v>-</v>
      </c>
      <c r="E14" s="766" t="str">
        <f>[4]薬耐!E47</f>
        <v>-</v>
      </c>
      <c r="F14" s="766" t="str">
        <f>[4]薬耐!F47</f>
        <v>-</v>
      </c>
      <c r="G14" s="766" t="str">
        <f>[4]薬耐!G47</f>
        <v>-</v>
      </c>
      <c r="H14" s="766" t="str">
        <f>[4]薬耐!H47</f>
        <v>-</v>
      </c>
      <c r="I14" s="766" t="str">
        <f>[4]薬耐!I47</f>
        <v>-</v>
      </c>
      <c r="J14" s="766" t="str">
        <f>[4]薬耐!J47</f>
        <v>-</v>
      </c>
      <c r="K14" s="766" t="str">
        <f>[4]薬耐!K47</f>
        <v>-</v>
      </c>
      <c r="L14" s="766" t="str">
        <f>[4]薬耐!L47</f>
        <v>-</v>
      </c>
      <c r="M14" s="766" t="str">
        <f>[4]薬耐!M47</f>
        <v>-</v>
      </c>
      <c r="N14" s="766" t="str">
        <f>[4]薬耐!N47</f>
        <v>-</v>
      </c>
      <c r="O14" s="766" t="str">
        <f>[4]薬耐!O47</f>
        <v>-</v>
      </c>
      <c r="P14" s="766" t="str">
        <f>[4]薬耐!P47</f>
        <v>-</v>
      </c>
      <c r="Q14" s="766" t="str">
        <f>[4]薬耐!Q47</f>
        <v>-</v>
      </c>
      <c r="R14" s="766" t="str">
        <f>[4]薬耐!R47</f>
        <v>-</v>
      </c>
      <c r="S14" s="766" t="str">
        <f>[4]薬耐!S47</f>
        <v>-</v>
      </c>
      <c r="V14">
        <f>'保健所別（令和8年）'!$M$90</f>
        <v>0</v>
      </c>
      <c r="W14" t="e">
        <f t="shared" si="2"/>
        <v>#VALUE!</v>
      </c>
      <c r="Z14" s="527" t="s">
        <v>91</v>
      </c>
      <c r="AA14" s="528">
        <f t="shared" si="0"/>
        <v>0</v>
      </c>
      <c r="AB14" s="103">
        <f t="shared" si="3"/>
        <v>0</v>
      </c>
      <c r="AC14" s="103" t="str">
        <f t="shared" si="1"/>
        <v>-</v>
      </c>
      <c r="AD14" s="104" t="str">
        <f t="shared" si="1"/>
        <v>-</v>
      </c>
      <c r="AE14" s="104" t="str">
        <f t="shared" si="1"/>
        <v>-</v>
      </c>
      <c r="AF14" s="104" t="str">
        <f t="shared" si="1"/>
        <v>-</v>
      </c>
      <c r="AG14" s="103" t="str">
        <f t="shared" si="1"/>
        <v>-</v>
      </c>
      <c r="AH14" s="103" t="str">
        <f t="shared" si="1"/>
        <v>-</v>
      </c>
      <c r="AI14" s="103">
        <f t="shared" si="4"/>
        <v>0</v>
      </c>
      <c r="AJ14" s="103">
        <f t="shared" si="5"/>
        <v>0</v>
      </c>
      <c r="AK14" s="103">
        <f t="shared" si="6"/>
        <v>0</v>
      </c>
      <c r="AL14" s="647" t="str">
        <f t="shared" si="7"/>
        <v>-</v>
      </c>
    </row>
    <row r="15" spans="2:38" ht="14.4" x14ac:dyDescent="0.2">
      <c r="B15" s="520" t="s">
        <v>92</v>
      </c>
      <c r="C15" s="766" t="s">
        <v>300</v>
      </c>
      <c r="D15" s="766" t="str">
        <f>[4]薬耐!D48</f>
        <v>-</v>
      </c>
      <c r="E15" s="766" t="str">
        <f>[4]薬耐!E48</f>
        <v>-</v>
      </c>
      <c r="F15" s="766" t="str">
        <f>[4]薬耐!F48</f>
        <v>-</v>
      </c>
      <c r="G15" s="766" t="str">
        <f>[4]薬耐!G48</f>
        <v>-</v>
      </c>
      <c r="H15" s="766" t="str">
        <f>[4]薬耐!H48</f>
        <v>-</v>
      </c>
      <c r="I15" s="766" t="str">
        <f>[4]薬耐!I48</f>
        <v>-</v>
      </c>
      <c r="J15" s="766" t="str">
        <f>[4]薬耐!J48</f>
        <v>-</v>
      </c>
      <c r="K15" s="766" t="str">
        <f>[4]薬耐!K48</f>
        <v>-</v>
      </c>
      <c r="L15" s="766" t="str">
        <f>[4]薬耐!L48</f>
        <v>-</v>
      </c>
      <c r="M15" s="766" t="str">
        <f>[4]薬耐!M48</f>
        <v>-</v>
      </c>
      <c r="N15" s="766" t="str">
        <f>[4]薬耐!N48</f>
        <v>-</v>
      </c>
      <c r="O15" s="766" t="str">
        <f>[4]薬耐!O48</f>
        <v>-</v>
      </c>
      <c r="P15" s="766" t="str">
        <f>[4]薬耐!P48</f>
        <v>-</v>
      </c>
      <c r="Q15" s="766" t="str">
        <f>[4]薬耐!Q48</f>
        <v>-</v>
      </c>
      <c r="R15" s="766" t="str">
        <f>[4]薬耐!R48</f>
        <v>-</v>
      </c>
      <c r="S15" s="766" t="str">
        <f>[4]薬耐!S48</f>
        <v>-</v>
      </c>
      <c r="T15" s="103"/>
      <c r="V15">
        <f>'保健所別（令和8年）'!$N$90</f>
        <v>0</v>
      </c>
      <c r="W15" t="e">
        <f t="shared" si="2"/>
        <v>#VALUE!</v>
      </c>
      <c r="Z15" s="520" t="s">
        <v>92</v>
      </c>
      <c r="AA15" s="521">
        <f t="shared" si="0"/>
        <v>0</v>
      </c>
      <c r="AB15" s="451">
        <f t="shared" si="3"/>
        <v>0</v>
      </c>
      <c r="AC15" s="451" t="str">
        <f t="shared" si="1"/>
        <v>-</v>
      </c>
      <c r="AD15" s="451" t="str">
        <f t="shared" si="1"/>
        <v>-</v>
      </c>
      <c r="AE15" s="451" t="str">
        <f t="shared" si="1"/>
        <v>-</v>
      </c>
      <c r="AF15" s="451" t="str">
        <f t="shared" si="1"/>
        <v>-</v>
      </c>
      <c r="AG15" s="451" t="str">
        <f t="shared" si="1"/>
        <v>-</v>
      </c>
      <c r="AH15" s="451" t="str">
        <f t="shared" si="1"/>
        <v>-</v>
      </c>
      <c r="AI15" s="451">
        <f t="shared" si="4"/>
        <v>0</v>
      </c>
      <c r="AJ15" s="451">
        <f t="shared" si="5"/>
        <v>0</v>
      </c>
      <c r="AK15" s="451">
        <f t="shared" si="6"/>
        <v>0</v>
      </c>
      <c r="AL15" s="643" t="str">
        <f t="shared" si="7"/>
        <v>-</v>
      </c>
    </row>
    <row r="16" spans="2:38" ht="15" thickBot="1" x14ac:dyDescent="0.25">
      <c r="B16" s="527" t="s">
        <v>93</v>
      </c>
      <c r="C16" s="766" t="s">
        <v>300</v>
      </c>
      <c r="D16" s="766" t="str">
        <f>[4]薬耐!D49</f>
        <v>-</v>
      </c>
      <c r="E16" s="766" t="str">
        <f>[4]薬耐!E49</f>
        <v>-</v>
      </c>
      <c r="F16" s="766" t="str">
        <f>[4]薬耐!F49</f>
        <v>-</v>
      </c>
      <c r="G16" s="766" t="str">
        <f>[4]薬耐!G49</f>
        <v>-</v>
      </c>
      <c r="H16" s="766" t="str">
        <f>[4]薬耐!H49</f>
        <v>-</v>
      </c>
      <c r="I16" s="766" t="str">
        <f>[4]薬耐!I49</f>
        <v>-</v>
      </c>
      <c r="J16" s="766" t="str">
        <f>[4]薬耐!J49</f>
        <v>-</v>
      </c>
      <c r="K16" s="766" t="str">
        <f>[4]薬耐!K49</f>
        <v>-</v>
      </c>
      <c r="L16" s="766" t="str">
        <f>[4]薬耐!L49</f>
        <v>-</v>
      </c>
      <c r="M16" s="766" t="str">
        <f>[4]薬耐!M49</f>
        <v>-</v>
      </c>
      <c r="N16" s="766" t="str">
        <f>[4]薬耐!N49</f>
        <v>-</v>
      </c>
      <c r="O16" s="766" t="str">
        <f>[4]薬耐!O49</f>
        <v>-</v>
      </c>
      <c r="P16" s="766" t="str">
        <f>[4]薬耐!P49</f>
        <v>-</v>
      </c>
      <c r="Q16" s="766" t="str">
        <f>[4]薬耐!Q49</f>
        <v>-</v>
      </c>
      <c r="R16" s="766" t="str">
        <f>[4]薬耐!R49</f>
        <v>-</v>
      </c>
      <c r="S16" s="766" t="str">
        <f>[4]薬耐!S49</f>
        <v>-</v>
      </c>
      <c r="V16">
        <f>'保健所別（令和8年）'!$O$90</f>
        <v>0</v>
      </c>
      <c r="W16" t="e">
        <f t="shared" si="2"/>
        <v>#VALUE!</v>
      </c>
      <c r="Z16" s="527" t="s">
        <v>93</v>
      </c>
      <c r="AA16" s="528">
        <f t="shared" si="0"/>
        <v>0</v>
      </c>
      <c r="AB16" s="103">
        <f t="shared" si="3"/>
        <v>0</v>
      </c>
      <c r="AC16" s="103" t="str">
        <f t="shared" si="1"/>
        <v>-</v>
      </c>
      <c r="AD16" s="103" t="str">
        <f t="shared" si="1"/>
        <v>-</v>
      </c>
      <c r="AE16" s="103" t="str">
        <f t="shared" si="1"/>
        <v>-</v>
      </c>
      <c r="AF16" s="103" t="str">
        <f t="shared" si="1"/>
        <v>-</v>
      </c>
      <c r="AG16" s="103" t="str">
        <f t="shared" si="1"/>
        <v>-</v>
      </c>
      <c r="AH16" s="103" t="str">
        <f t="shared" si="1"/>
        <v>-</v>
      </c>
      <c r="AI16" s="103">
        <f t="shared" si="4"/>
        <v>0</v>
      </c>
      <c r="AJ16" s="103">
        <f t="shared" si="5"/>
        <v>0</v>
      </c>
      <c r="AK16" s="103">
        <f t="shared" si="6"/>
        <v>0</v>
      </c>
      <c r="AL16" s="645" t="str">
        <f t="shared" si="7"/>
        <v>-</v>
      </c>
    </row>
    <row r="17" spans="2:38" ht="15" thickBot="1" x14ac:dyDescent="0.25">
      <c r="B17" s="94" t="s">
        <v>39</v>
      </c>
      <c r="C17" s="736">
        <f t="shared" ref="C17:S17" si="8">SUM(C5:C16)</f>
        <v>0</v>
      </c>
      <c r="D17" s="737">
        <f t="shared" si="8"/>
        <v>0</v>
      </c>
      <c r="E17" s="737">
        <f t="shared" si="8"/>
        <v>0</v>
      </c>
      <c r="F17" s="737">
        <f t="shared" si="8"/>
        <v>0</v>
      </c>
      <c r="G17" s="737">
        <f t="shared" si="8"/>
        <v>0</v>
      </c>
      <c r="H17" s="737">
        <f t="shared" si="8"/>
        <v>0</v>
      </c>
      <c r="I17" s="737">
        <f t="shared" si="8"/>
        <v>0</v>
      </c>
      <c r="J17" s="737">
        <f t="shared" si="8"/>
        <v>0</v>
      </c>
      <c r="K17" s="737">
        <f t="shared" si="8"/>
        <v>0</v>
      </c>
      <c r="L17" s="737">
        <f t="shared" si="8"/>
        <v>0</v>
      </c>
      <c r="M17" s="737">
        <f t="shared" si="8"/>
        <v>0</v>
      </c>
      <c r="N17" s="737">
        <f t="shared" si="8"/>
        <v>0</v>
      </c>
      <c r="O17" s="737">
        <f t="shared" si="8"/>
        <v>0</v>
      </c>
      <c r="P17" s="737">
        <f t="shared" si="8"/>
        <v>0</v>
      </c>
      <c r="Q17" s="737">
        <f t="shared" si="8"/>
        <v>0</v>
      </c>
      <c r="R17" s="737">
        <f t="shared" si="8"/>
        <v>0</v>
      </c>
      <c r="S17" s="738">
        <f t="shared" si="8"/>
        <v>0</v>
      </c>
      <c r="W17">
        <f>C17-V17</f>
        <v>0</v>
      </c>
      <c r="Z17" s="94" t="s">
        <v>39</v>
      </c>
      <c r="AA17" s="534">
        <f t="shared" ref="AA17:AL17" si="9">SUM(AA5:AA16)</f>
        <v>0</v>
      </c>
      <c r="AB17" s="535">
        <f t="shared" si="9"/>
        <v>0</v>
      </c>
      <c r="AC17" s="535">
        <f t="shared" si="9"/>
        <v>0</v>
      </c>
      <c r="AD17" s="535">
        <f t="shared" si="9"/>
        <v>0</v>
      </c>
      <c r="AE17" s="535">
        <f t="shared" si="9"/>
        <v>0</v>
      </c>
      <c r="AF17" s="535">
        <f t="shared" si="9"/>
        <v>0</v>
      </c>
      <c r="AG17" s="535">
        <f t="shared" si="9"/>
        <v>0</v>
      </c>
      <c r="AH17" s="535">
        <f t="shared" si="9"/>
        <v>0</v>
      </c>
      <c r="AI17" s="535">
        <f t="shared" si="9"/>
        <v>0</v>
      </c>
      <c r="AJ17" s="535">
        <f t="shared" si="9"/>
        <v>0</v>
      </c>
      <c r="AK17" s="535">
        <f t="shared" si="9"/>
        <v>0</v>
      </c>
      <c r="AL17" s="648">
        <f t="shared" si="9"/>
        <v>0</v>
      </c>
    </row>
    <row r="18" spans="2:38" ht="13.8" thickBot="1" x14ac:dyDescent="0.25">
      <c r="B18" s="537" t="s">
        <v>66</v>
      </c>
      <c r="C18" s="581">
        <f>IF(C17=0,0,C17/$C$17)</f>
        <v>0</v>
      </c>
      <c r="D18" s="960">
        <f t="shared" ref="D18:S18" si="10">IF(D17=0,0,D17/$C$17)</f>
        <v>0</v>
      </c>
      <c r="E18" s="582">
        <f t="shared" si="10"/>
        <v>0</v>
      </c>
      <c r="F18" s="582">
        <f t="shared" si="10"/>
        <v>0</v>
      </c>
      <c r="G18" s="582">
        <f t="shared" si="10"/>
        <v>0</v>
      </c>
      <c r="H18" s="582">
        <f t="shared" si="10"/>
        <v>0</v>
      </c>
      <c r="I18" s="582">
        <f t="shared" si="10"/>
        <v>0</v>
      </c>
      <c r="J18" s="582">
        <f t="shared" si="10"/>
        <v>0</v>
      </c>
      <c r="K18" s="582">
        <f t="shared" si="10"/>
        <v>0</v>
      </c>
      <c r="L18" s="582">
        <f t="shared" si="10"/>
        <v>0</v>
      </c>
      <c r="M18" s="582">
        <f t="shared" si="10"/>
        <v>0</v>
      </c>
      <c r="N18" s="582">
        <f t="shared" si="10"/>
        <v>0</v>
      </c>
      <c r="O18" s="582">
        <f t="shared" si="10"/>
        <v>0</v>
      </c>
      <c r="P18" s="582">
        <f t="shared" si="10"/>
        <v>0</v>
      </c>
      <c r="Q18" s="582">
        <f t="shared" si="10"/>
        <v>0</v>
      </c>
      <c r="R18" s="582">
        <f t="shared" si="10"/>
        <v>0</v>
      </c>
      <c r="S18" s="583">
        <f t="shared" si="10"/>
        <v>0</v>
      </c>
      <c r="Z18" s="537" t="s">
        <v>66</v>
      </c>
      <c r="AA18" s="581">
        <f>IF(AA17=0,0,AA17/$AA$17)</f>
        <v>0</v>
      </c>
      <c r="AB18" s="960">
        <f t="shared" ref="AB18:AL18" si="11">IF(AB17=0,0,AB17/$AA$17)</f>
        <v>0</v>
      </c>
      <c r="AC18" s="582">
        <f t="shared" si="11"/>
        <v>0</v>
      </c>
      <c r="AD18" s="582">
        <f t="shared" si="11"/>
        <v>0</v>
      </c>
      <c r="AE18" s="582">
        <f t="shared" si="11"/>
        <v>0</v>
      </c>
      <c r="AF18" s="582">
        <f t="shared" si="11"/>
        <v>0</v>
      </c>
      <c r="AG18" s="582">
        <f t="shared" si="11"/>
        <v>0</v>
      </c>
      <c r="AH18" s="582">
        <f t="shared" si="11"/>
        <v>0</v>
      </c>
      <c r="AI18" s="582">
        <f t="shared" si="11"/>
        <v>0</v>
      </c>
      <c r="AJ18" s="582">
        <f t="shared" si="11"/>
        <v>0</v>
      </c>
      <c r="AK18" s="582">
        <f t="shared" si="11"/>
        <v>0</v>
      </c>
      <c r="AL18" s="583">
        <f t="shared" si="11"/>
        <v>0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8" thickBot="1" x14ac:dyDescent="0.25">
      <c r="B20" s="93" t="str">
        <f>B3</f>
        <v>令和8年　</v>
      </c>
      <c r="C20" t="s">
        <v>241</v>
      </c>
    </row>
    <row r="21" spans="2:38" ht="37.5" customHeight="1" thickBot="1" x14ac:dyDescent="0.25">
      <c r="B21" s="511" t="s">
        <v>204</v>
      </c>
      <c r="C21" s="734" t="s">
        <v>67</v>
      </c>
      <c r="D21" s="713" t="s">
        <v>40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41</v>
      </c>
    </row>
    <row r="22" spans="2:38" ht="14.4" x14ac:dyDescent="0.2">
      <c r="B22" s="516" t="s">
        <v>82</v>
      </c>
      <c r="C22" s="764">
        <f>[4]薬耐!C90</f>
        <v>0</v>
      </c>
      <c r="D22" s="764">
        <f>[4]薬耐!D90</f>
        <v>0</v>
      </c>
      <c r="E22" s="764">
        <f>[4]薬耐!E90</f>
        <v>0</v>
      </c>
      <c r="F22" s="764">
        <f>[4]薬耐!F90</f>
        <v>0</v>
      </c>
      <c r="G22" s="764">
        <f>[4]薬耐!G90</f>
        <v>0</v>
      </c>
      <c r="H22" s="764">
        <f>[4]薬耐!H90</f>
        <v>0</v>
      </c>
      <c r="I22" s="764">
        <f>[4]薬耐!I90</f>
        <v>0</v>
      </c>
      <c r="J22" s="764">
        <f>[4]薬耐!J90</f>
        <v>0</v>
      </c>
      <c r="K22" s="764">
        <f>[4]薬耐!K90</f>
        <v>0</v>
      </c>
      <c r="L22" s="764">
        <f>[4]薬耐!L90</f>
        <v>0</v>
      </c>
      <c r="M22" s="764">
        <f>[4]薬耐!M90</f>
        <v>0</v>
      </c>
      <c r="N22" s="764">
        <f>[4]薬耐!N90</f>
        <v>0</v>
      </c>
      <c r="O22" s="764">
        <f>[4]薬耐!O90</f>
        <v>0</v>
      </c>
      <c r="P22" s="764">
        <f>[4]薬耐!P90</f>
        <v>0</v>
      </c>
      <c r="Q22" s="764">
        <f>[4]薬耐!Q90</f>
        <v>0</v>
      </c>
      <c r="R22" s="764">
        <f>[4]薬耐!R90</f>
        <v>0</v>
      </c>
      <c r="S22" s="764">
        <f>[4]薬耐!S90</f>
        <v>0</v>
      </c>
    </row>
    <row r="23" spans="2:38" ht="14.4" x14ac:dyDescent="0.2">
      <c r="B23" s="520" t="s">
        <v>83</v>
      </c>
      <c r="C23" s="764">
        <f>[4]薬耐!C91</f>
        <v>0</v>
      </c>
      <c r="D23" s="764">
        <f>[4]薬耐!D91</f>
        <v>0</v>
      </c>
      <c r="E23" s="764">
        <f>[4]薬耐!E91</f>
        <v>0</v>
      </c>
      <c r="F23" s="764">
        <f>[4]薬耐!F91</f>
        <v>0</v>
      </c>
      <c r="G23" s="764">
        <f>[4]薬耐!G91</f>
        <v>0</v>
      </c>
      <c r="H23" s="764">
        <f>[4]薬耐!H91</f>
        <v>0</v>
      </c>
      <c r="I23" s="764">
        <f>[4]薬耐!I91</f>
        <v>0</v>
      </c>
      <c r="J23" s="764">
        <f>[4]薬耐!J91</f>
        <v>0</v>
      </c>
      <c r="K23" s="764">
        <f>[4]薬耐!K91</f>
        <v>0</v>
      </c>
      <c r="L23" s="764">
        <f>[4]薬耐!L91</f>
        <v>0</v>
      </c>
      <c r="M23" s="764">
        <f>[4]薬耐!M91</f>
        <v>0</v>
      </c>
      <c r="N23" s="764">
        <f>[4]薬耐!N91</f>
        <v>0</v>
      </c>
      <c r="O23" s="764">
        <f>[4]薬耐!O91</f>
        <v>0</v>
      </c>
      <c r="P23" s="764">
        <f>[4]薬耐!P91</f>
        <v>0</v>
      </c>
      <c r="Q23" s="764">
        <f>[4]薬耐!Q91</f>
        <v>0</v>
      </c>
      <c r="R23" s="764">
        <f>[4]薬耐!R91</f>
        <v>0</v>
      </c>
      <c r="S23" s="764">
        <f>[4]薬耐!S91</f>
        <v>0</v>
      </c>
    </row>
    <row r="24" spans="2:38" ht="14.4" x14ac:dyDescent="0.2">
      <c r="B24" s="523" t="s">
        <v>84</v>
      </c>
      <c r="C24" s="764">
        <f>[4]薬耐!C92</f>
        <v>0</v>
      </c>
      <c r="D24" s="764">
        <f>[4]薬耐!D92</f>
        <v>0</v>
      </c>
      <c r="E24" s="764">
        <f>[4]薬耐!E92</f>
        <v>0</v>
      </c>
      <c r="F24" s="764">
        <f>[4]薬耐!F92</f>
        <v>0</v>
      </c>
      <c r="G24" s="764">
        <f>[4]薬耐!G92</f>
        <v>0</v>
      </c>
      <c r="H24" s="764">
        <f>[4]薬耐!H92</f>
        <v>0</v>
      </c>
      <c r="I24" s="764">
        <f>[4]薬耐!I92</f>
        <v>0</v>
      </c>
      <c r="J24" s="764">
        <f>[4]薬耐!J92</f>
        <v>0</v>
      </c>
      <c r="K24" s="764">
        <f>[4]薬耐!K92</f>
        <v>0</v>
      </c>
      <c r="L24" s="764">
        <f>[4]薬耐!L92</f>
        <v>0</v>
      </c>
      <c r="M24" s="764">
        <f>[4]薬耐!M92</f>
        <v>0</v>
      </c>
      <c r="N24" s="764">
        <f>[4]薬耐!N92</f>
        <v>0</v>
      </c>
      <c r="O24" s="764">
        <f>[4]薬耐!O92</f>
        <v>0</v>
      </c>
      <c r="P24" s="764">
        <f>[4]薬耐!P92</f>
        <v>0</v>
      </c>
      <c r="Q24" s="764">
        <f>[4]薬耐!Q92</f>
        <v>0</v>
      </c>
      <c r="R24" s="764">
        <f>[4]薬耐!R92</f>
        <v>0</v>
      </c>
      <c r="S24" s="764">
        <f>[4]薬耐!S92</f>
        <v>0</v>
      </c>
    </row>
    <row r="25" spans="2:38" ht="14.4" x14ac:dyDescent="0.2">
      <c r="B25" s="527" t="s">
        <v>85</v>
      </c>
      <c r="C25" s="764">
        <f>[4]薬耐!C93</f>
        <v>0</v>
      </c>
      <c r="D25" s="764">
        <f>[4]薬耐!D93</f>
        <v>0</v>
      </c>
      <c r="E25" s="764">
        <f>[4]薬耐!E93</f>
        <v>0</v>
      </c>
      <c r="F25" s="764">
        <f>[4]薬耐!F93</f>
        <v>0</v>
      </c>
      <c r="G25" s="764">
        <f>[4]薬耐!G93</f>
        <v>0</v>
      </c>
      <c r="H25" s="764">
        <f>[4]薬耐!H93</f>
        <v>0</v>
      </c>
      <c r="I25" s="764">
        <f>[4]薬耐!I93</f>
        <v>0</v>
      </c>
      <c r="J25" s="764">
        <f>[4]薬耐!J93</f>
        <v>0</v>
      </c>
      <c r="K25" s="764">
        <f>[4]薬耐!K93</f>
        <v>0</v>
      </c>
      <c r="L25" s="764">
        <f>[4]薬耐!L93</f>
        <v>0</v>
      </c>
      <c r="M25" s="764">
        <f>[4]薬耐!M93</f>
        <v>0</v>
      </c>
      <c r="N25" s="764">
        <f>[4]薬耐!N93</f>
        <v>0</v>
      </c>
      <c r="O25" s="764">
        <f>[4]薬耐!O93</f>
        <v>0</v>
      </c>
      <c r="P25" s="764">
        <f>[4]薬耐!P93</f>
        <v>0</v>
      </c>
      <c r="Q25" s="764">
        <f>[4]薬耐!Q93</f>
        <v>0</v>
      </c>
      <c r="R25" s="764">
        <f>[4]薬耐!R93</f>
        <v>0</v>
      </c>
      <c r="S25" s="764">
        <f>[4]薬耐!S93</f>
        <v>0</v>
      </c>
    </row>
    <row r="26" spans="2:38" ht="14.4" x14ac:dyDescent="0.2">
      <c r="B26" s="520" t="s">
        <v>86</v>
      </c>
      <c r="C26" s="764" t="str">
        <f>[4]薬耐!C94</f>
        <v>-</v>
      </c>
      <c r="D26" s="764" t="str">
        <f>[4]薬耐!D94</f>
        <v>-</v>
      </c>
      <c r="E26" s="764" t="str">
        <f>[4]薬耐!E94</f>
        <v>-</v>
      </c>
      <c r="F26" s="764" t="str">
        <f>[4]薬耐!F94</f>
        <v>-</v>
      </c>
      <c r="G26" s="764" t="str">
        <f>[4]薬耐!G94</f>
        <v>-</v>
      </c>
      <c r="H26" s="764" t="str">
        <f>[4]薬耐!H94</f>
        <v>-</v>
      </c>
      <c r="I26" s="764" t="str">
        <f>[4]薬耐!I94</f>
        <v>-</v>
      </c>
      <c r="J26" s="764" t="str">
        <f>[4]薬耐!J94</f>
        <v>-</v>
      </c>
      <c r="K26" s="764" t="str">
        <f>[4]薬耐!K94</f>
        <v>-</v>
      </c>
      <c r="L26" s="764" t="str">
        <f>[4]薬耐!L94</f>
        <v>-</v>
      </c>
      <c r="M26" s="764" t="str">
        <f>[4]薬耐!M94</f>
        <v>-</v>
      </c>
      <c r="N26" s="764" t="str">
        <f>[4]薬耐!N94</f>
        <v>-</v>
      </c>
      <c r="O26" s="764" t="str">
        <f>[4]薬耐!O94</f>
        <v>-</v>
      </c>
      <c r="P26" s="764" t="str">
        <f>[4]薬耐!P94</f>
        <v>-</v>
      </c>
      <c r="Q26" s="764" t="str">
        <f>[4]薬耐!Q94</f>
        <v>-</v>
      </c>
      <c r="R26" s="764" t="str">
        <f>[4]薬耐!R94</f>
        <v>-</v>
      </c>
      <c r="S26" s="764" t="str">
        <f>[4]薬耐!S94</f>
        <v>-</v>
      </c>
    </row>
    <row r="27" spans="2:38" ht="14.4" x14ac:dyDescent="0.2">
      <c r="B27" s="527" t="s">
        <v>87</v>
      </c>
      <c r="C27" s="764" t="str">
        <f>[4]薬耐!C95</f>
        <v>-</v>
      </c>
      <c r="D27" s="764" t="str">
        <f>[4]薬耐!D95</f>
        <v>-</v>
      </c>
      <c r="E27" s="764" t="str">
        <f>[4]薬耐!E95</f>
        <v>-</v>
      </c>
      <c r="F27" s="764" t="str">
        <f>[4]薬耐!F95</f>
        <v>-</v>
      </c>
      <c r="G27" s="764" t="str">
        <f>[4]薬耐!G95</f>
        <v>-</v>
      </c>
      <c r="H27" s="764" t="str">
        <f>[4]薬耐!H95</f>
        <v>-</v>
      </c>
      <c r="I27" s="764" t="str">
        <f>[4]薬耐!I95</f>
        <v>-</v>
      </c>
      <c r="J27" s="764" t="str">
        <f>[4]薬耐!J95</f>
        <v>-</v>
      </c>
      <c r="K27" s="764" t="str">
        <f>[4]薬耐!K95</f>
        <v>-</v>
      </c>
      <c r="L27" s="764" t="str">
        <f>[4]薬耐!L95</f>
        <v>-</v>
      </c>
      <c r="M27" s="764" t="str">
        <f>[4]薬耐!M95</f>
        <v>-</v>
      </c>
      <c r="N27" s="764" t="str">
        <f>[4]薬耐!N95</f>
        <v>-</v>
      </c>
      <c r="O27" s="764" t="str">
        <f>[4]薬耐!O95</f>
        <v>-</v>
      </c>
      <c r="P27" s="764" t="str">
        <f>[4]薬耐!P95</f>
        <v>-</v>
      </c>
      <c r="Q27" s="764" t="str">
        <f>[4]薬耐!Q95</f>
        <v>-</v>
      </c>
      <c r="R27" s="764" t="str">
        <f>[4]薬耐!R95</f>
        <v>-</v>
      </c>
      <c r="S27" s="764" t="str">
        <f>[4]薬耐!S95</f>
        <v>-</v>
      </c>
    </row>
    <row r="28" spans="2:38" ht="14.4" x14ac:dyDescent="0.2">
      <c r="B28" s="520" t="s">
        <v>88</v>
      </c>
      <c r="C28" s="764" t="str">
        <f>[4]薬耐!C96</f>
        <v>-</v>
      </c>
      <c r="D28" s="764" t="str">
        <f>[4]薬耐!D96</f>
        <v>-</v>
      </c>
      <c r="E28" s="764" t="str">
        <f>[4]薬耐!E96</f>
        <v>-</v>
      </c>
      <c r="F28" s="764" t="str">
        <f>[4]薬耐!F96</f>
        <v>-</v>
      </c>
      <c r="G28" s="764" t="str">
        <f>[4]薬耐!G96</f>
        <v>-</v>
      </c>
      <c r="H28" s="764" t="str">
        <f>[4]薬耐!H96</f>
        <v>-</v>
      </c>
      <c r="I28" s="764" t="str">
        <f>[4]薬耐!I96</f>
        <v>-</v>
      </c>
      <c r="J28" s="764" t="str">
        <f>[4]薬耐!J96</f>
        <v>-</v>
      </c>
      <c r="K28" s="764" t="str">
        <f>[4]薬耐!K96</f>
        <v>-</v>
      </c>
      <c r="L28" s="764" t="str">
        <f>[4]薬耐!L96</f>
        <v>-</v>
      </c>
      <c r="M28" s="764" t="str">
        <f>[4]薬耐!M96</f>
        <v>-</v>
      </c>
      <c r="N28" s="764" t="str">
        <f>[4]薬耐!N96</f>
        <v>-</v>
      </c>
      <c r="O28" s="764" t="str">
        <f>[4]薬耐!O96</f>
        <v>-</v>
      </c>
      <c r="P28" s="764" t="str">
        <f>[4]薬耐!P96</f>
        <v>-</v>
      </c>
      <c r="Q28" s="764" t="str">
        <f>[4]薬耐!Q96</f>
        <v>-</v>
      </c>
      <c r="R28" s="764" t="str">
        <f>[4]薬耐!R96</f>
        <v>-</v>
      </c>
      <c r="S28" s="764" t="str">
        <f>[4]薬耐!S96</f>
        <v>-</v>
      </c>
    </row>
    <row r="29" spans="2:38" ht="14.4" x14ac:dyDescent="0.2">
      <c r="B29" s="527" t="s">
        <v>89</v>
      </c>
      <c r="C29" s="764" t="str">
        <f>[4]薬耐!C97</f>
        <v>-</v>
      </c>
      <c r="D29" s="764" t="str">
        <f>[4]薬耐!D97</f>
        <v>-</v>
      </c>
      <c r="E29" s="764" t="str">
        <f>[4]薬耐!E97</f>
        <v>-</v>
      </c>
      <c r="F29" s="764" t="str">
        <f>[4]薬耐!F97</f>
        <v>-</v>
      </c>
      <c r="G29" s="764" t="str">
        <f>[4]薬耐!G97</f>
        <v>-</v>
      </c>
      <c r="H29" s="764" t="str">
        <f>[4]薬耐!H97</f>
        <v>-</v>
      </c>
      <c r="I29" s="764" t="str">
        <f>[4]薬耐!I97</f>
        <v>-</v>
      </c>
      <c r="J29" s="764" t="str">
        <f>[4]薬耐!J97</f>
        <v>-</v>
      </c>
      <c r="K29" s="764" t="str">
        <f>[4]薬耐!K97</f>
        <v>-</v>
      </c>
      <c r="L29" s="764" t="str">
        <f>[4]薬耐!L97</f>
        <v>-</v>
      </c>
      <c r="M29" s="764" t="str">
        <f>[4]薬耐!M97</f>
        <v>-</v>
      </c>
      <c r="N29" s="764" t="str">
        <f>[4]薬耐!N97</f>
        <v>-</v>
      </c>
      <c r="O29" s="764" t="str">
        <f>[4]薬耐!O97</f>
        <v>-</v>
      </c>
      <c r="P29" s="764" t="str">
        <f>[4]薬耐!P97</f>
        <v>-</v>
      </c>
      <c r="Q29" s="764" t="str">
        <f>[4]薬耐!Q97</f>
        <v>-</v>
      </c>
      <c r="R29" s="764" t="str">
        <f>[4]薬耐!R97</f>
        <v>-</v>
      </c>
      <c r="S29" s="764" t="str">
        <f>[4]薬耐!S97</f>
        <v>-</v>
      </c>
    </row>
    <row r="30" spans="2:38" ht="14.4" x14ac:dyDescent="0.2">
      <c r="B30" s="520" t="s">
        <v>90</v>
      </c>
      <c r="C30" s="764" t="str">
        <f>[4]薬耐!C98</f>
        <v>-</v>
      </c>
      <c r="D30" s="764" t="str">
        <f>[4]薬耐!D98</f>
        <v>-</v>
      </c>
      <c r="E30" s="764" t="str">
        <f>[4]薬耐!E98</f>
        <v>-</v>
      </c>
      <c r="F30" s="764" t="str">
        <f>[4]薬耐!F98</f>
        <v>-</v>
      </c>
      <c r="G30" s="764" t="str">
        <f>[4]薬耐!G98</f>
        <v>-</v>
      </c>
      <c r="H30" s="764" t="str">
        <f>[4]薬耐!H98</f>
        <v>-</v>
      </c>
      <c r="I30" s="764" t="str">
        <f>[4]薬耐!I98</f>
        <v>-</v>
      </c>
      <c r="J30" s="764" t="str">
        <f>[4]薬耐!J98</f>
        <v>-</v>
      </c>
      <c r="K30" s="764" t="str">
        <f>[4]薬耐!K98</f>
        <v>-</v>
      </c>
      <c r="L30" s="764" t="str">
        <f>[4]薬耐!L98</f>
        <v>-</v>
      </c>
      <c r="M30" s="764" t="str">
        <f>[4]薬耐!M98</f>
        <v>-</v>
      </c>
      <c r="N30" s="764" t="str">
        <f>[4]薬耐!N98</f>
        <v>-</v>
      </c>
      <c r="O30" s="764" t="str">
        <f>[4]薬耐!O98</f>
        <v>-</v>
      </c>
      <c r="P30" s="764" t="str">
        <f>[4]薬耐!P98</f>
        <v>-</v>
      </c>
      <c r="Q30" s="764" t="str">
        <f>[4]薬耐!Q98</f>
        <v>-</v>
      </c>
      <c r="R30" s="764" t="str">
        <f>[4]薬耐!R98</f>
        <v>-</v>
      </c>
      <c r="S30" s="764" t="str">
        <f>[4]薬耐!S98</f>
        <v>-</v>
      </c>
    </row>
    <row r="31" spans="2:38" ht="14.4" x14ac:dyDescent="0.2">
      <c r="B31" s="527" t="s">
        <v>91</v>
      </c>
      <c r="C31" s="764" t="str">
        <f>[4]薬耐!C99</f>
        <v>-</v>
      </c>
      <c r="D31" s="764" t="str">
        <f>[4]薬耐!D99</f>
        <v>-</v>
      </c>
      <c r="E31" s="764" t="str">
        <f>[4]薬耐!E99</f>
        <v>-</v>
      </c>
      <c r="F31" s="764" t="str">
        <f>[4]薬耐!F99</f>
        <v>-</v>
      </c>
      <c r="G31" s="764" t="str">
        <f>[4]薬耐!G99</f>
        <v>-</v>
      </c>
      <c r="H31" s="764" t="str">
        <f>[4]薬耐!H99</f>
        <v>-</v>
      </c>
      <c r="I31" s="764" t="str">
        <f>[4]薬耐!I99</f>
        <v>-</v>
      </c>
      <c r="J31" s="764" t="str">
        <f>[4]薬耐!J99</f>
        <v>-</v>
      </c>
      <c r="K31" s="764" t="str">
        <f>[4]薬耐!K99</f>
        <v>-</v>
      </c>
      <c r="L31" s="764" t="str">
        <f>[4]薬耐!L99</f>
        <v>-</v>
      </c>
      <c r="M31" s="764" t="str">
        <f>[4]薬耐!M99</f>
        <v>-</v>
      </c>
      <c r="N31" s="764" t="str">
        <f>[4]薬耐!N99</f>
        <v>-</v>
      </c>
      <c r="O31" s="764" t="str">
        <f>[4]薬耐!O99</f>
        <v>-</v>
      </c>
      <c r="P31" s="764" t="str">
        <f>[4]薬耐!P99</f>
        <v>-</v>
      </c>
      <c r="Q31" s="764" t="str">
        <f>[4]薬耐!Q99</f>
        <v>-</v>
      </c>
      <c r="R31" s="764" t="str">
        <f>[4]薬耐!R99</f>
        <v>-</v>
      </c>
      <c r="S31" s="764" t="str">
        <f>[4]薬耐!S99</f>
        <v>-</v>
      </c>
    </row>
    <row r="32" spans="2:38" ht="14.4" x14ac:dyDescent="0.2">
      <c r="B32" s="520" t="s">
        <v>92</v>
      </c>
      <c r="C32" s="764" t="str">
        <f>[4]薬耐!C100</f>
        <v>-</v>
      </c>
      <c r="D32" s="764" t="str">
        <f>[4]薬耐!D100</f>
        <v>-</v>
      </c>
      <c r="E32" s="764" t="str">
        <f>[4]薬耐!E100</f>
        <v>-</v>
      </c>
      <c r="F32" s="764" t="str">
        <f>[4]薬耐!F100</f>
        <v>-</v>
      </c>
      <c r="G32" s="764" t="str">
        <f>[4]薬耐!G100</f>
        <v>-</v>
      </c>
      <c r="H32" s="764" t="str">
        <f>[4]薬耐!H100</f>
        <v>-</v>
      </c>
      <c r="I32" s="764" t="str">
        <f>[4]薬耐!I100</f>
        <v>-</v>
      </c>
      <c r="J32" s="764" t="str">
        <f>[4]薬耐!J100</f>
        <v>-</v>
      </c>
      <c r="K32" s="764" t="str">
        <f>[4]薬耐!K100</f>
        <v>-</v>
      </c>
      <c r="L32" s="764" t="str">
        <f>[4]薬耐!L100</f>
        <v>-</v>
      </c>
      <c r="M32" s="764" t="str">
        <f>[4]薬耐!M100</f>
        <v>-</v>
      </c>
      <c r="N32" s="764" t="str">
        <f>[4]薬耐!N100</f>
        <v>-</v>
      </c>
      <c r="O32" s="764" t="str">
        <f>[4]薬耐!O100</f>
        <v>-</v>
      </c>
      <c r="P32" s="764" t="str">
        <f>[4]薬耐!P100</f>
        <v>-</v>
      </c>
      <c r="Q32" s="764" t="str">
        <f>[4]薬耐!Q100</f>
        <v>-</v>
      </c>
      <c r="R32" s="764" t="str">
        <f>[4]薬耐!R100</f>
        <v>-</v>
      </c>
      <c r="S32" s="764" t="str">
        <f>[4]薬耐!S100</f>
        <v>-</v>
      </c>
    </row>
    <row r="33" spans="2:23" ht="15" thickBot="1" x14ac:dyDescent="0.25">
      <c r="B33" s="527" t="s">
        <v>93</v>
      </c>
      <c r="C33" s="764" t="str">
        <f>[4]薬耐!C101</f>
        <v>-</v>
      </c>
      <c r="D33" s="764" t="str">
        <f>[4]薬耐!D101</f>
        <v>-</v>
      </c>
      <c r="E33" s="764" t="str">
        <f>[4]薬耐!E101</f>
        <v>-</v>
      </c>
      <c r="F33" s="764" t="str">
        <f>[4]薬耐!F101</f>
        <v>-</v>
      </c>
      <c r="G33" s="764" t="str">
        <f>[4]薬耐!G101</f>
        <v>-</v>
      </c>
      <c r="H33" s="764" t="str">
        <f>[4]薬耐!H101</f>
        <v>-</v>
      </c>
      <c r="I33" s="764" t="str">
        <f>[4]薬耐!I101</f>
        <v>-</v>
      </c>
      <c r="J33" s="764" t="str">
        <f>[4]薬耐!J101</f>
        <v>-</v>
      </c>
      <c r="K33" s="764" t="str">
        <f>[4]薬耐!K101</f>
        <v>-</v>
      </c>
      <c r="L33" s="764" t="str">
        <f>[4]薬耐!L101</f>
        <v>-</v>
      </c>
      <c r="M33" s="764" t="str">
        <f>[4]薬耐!M101</f>
        <v>-</v>
      </c>
      <c r="N33" s="764" t="str">
        <f>[4]薬耐!N101</f>
        <v>-</v>
      </c>
      <c r="O33" s="764" t="str">
        <f>[4]薬耐!O101</f>
        <v>-</v>
      </c>
      <c r="P33" s="764" t="str">
        <f>[4]薬耐!P101</f>
        <v>-</v>
      </c>
      <c r="Q33" s="764" t="str">
        <f>[4]薬耐!Q101</f>
        <v>-</v>
      </c>
      <c r="R33" s="764" t="str">
        <f>[4]薬耐!R101</f>
        <v>-</v>
      </c>
      <c r="S33" s="764" t="str">
        <f>[4]薬耐!S101</f>
        <v>-</v>
      </c>
    </row>
    <row r="34" spans="2:23" ht="15" thickBot="1" x14ac:dyDescent="0.25">
      <c r="B34" s="94" t="s">
        <v>39</v>
      </c>
      <c r="C34" s="972">
        <f>SUM(C22:C33)</f>
        <v>0</v>
      </c>
      <c r="D34" s="973">
        <f t="shared" ref="D34:S34" si="12">SUM(D22:D33)</f>
        <v>0</v>
      </c>
      <c r="E34" s="973">
        <f t="shared" si="12"/>
        <v>0</v>
      </c>
      <c r="F34" s="973">
        <f t="shared" si="12"/>
        <v>0</v>
      </c>
      <c r="G34" s="973">
        <f t="shared" si="12"/>
        <v>0</v>
      </c>
      <c r="H34" s="973">
        <f t="shared" si="12"/>
        <v>0</v>
      </c>
      <c r="I34" s="973">
        <f t="shared" si="12"/>
        <v>0</v>
      </c>
      <c r="J34" s="973">
        <f t="shared" si="12"/>
        <v>0</v>
      </c>
      <c r="K34" s="973">
        <f t="shared" si="12"/>
        <v>0</v>
      </c>
      <c r="L34" s="973">
        <f t="shared" si="12"/>
        <v>0</v>
      </c>
      <c r="M34" s="973">
        <f t="shared" si="12"/>
        <v>0</v>
      </c>
      <c r="N34" s="973">
        <f t="shared" si="12"/>
        <v>0</v>
      </c>
      <c r="O34" s="973">
        <f t="shared" si="12"/>
        <v>0</v>
      </c>
      <c r="P34" s="973">
        <f t="shared" si="12"/>
        <v>0</v>
      </c>
      <c r="Q34" s="973">
        <f t="shared" si="12"/>
        <v>0</v>
      </c>
      <c r="R34" s="973">
        <f t="shared" si="12"/>
        <v>0</v>
      </c>
      <c r="S34" s="974">
        <f t="shared" si="12"/>
        <v>0</v>
      </c>
    </row>
    <row r="35" spans="2:23" ht="13.8" thickBot="1" x14ac:dyDescent="0.25">
      <c r="B35" s="537" t="s">
        <v>66</v>
      </c>
      <c r="C35" s="581">
        <f>IF(C34=0,0,C34/$C$34)</f>
        <v>0</v>
      </c>
      <c r="D35" s="960">
        <f t="shared" ref="D35:S35" si="13">IF(D34=0,0,D34/$C$34)</f>
        <v>0</v>
      </c>
      <c r="E35" s="582">
        <f t="shared" si="13"/>
        <v>0</v>
      </c>
      <c r="F35" s="582">
        <f t="shared" si="13"/>
        <v>0</v>
      </c>
      <c r="G35" s="582">
        <f t="shared" si="13"/>
        <v>0</v>
      </c>
      <c r="H35" s="582">
        <f t="shared" si="13"/>
        <v>0</v>
      </c>
      <c r="I35" s="582">
        <f t="shared" si="13"/>
        <v>0</v>
      </c>
      <c r="J35" s="582">
        <f t="shared" si="13"/>
        <v>0</v>
      </c>
      <c r="K35" s="582">
        <f t="shared" si="13"/>
        <v>0</v>
      </c>
      <c r="L35" s="582">
        <f t="shared" si="13"/>
        <v>0</v>
      </c>
      <c r="M35" s="582">
        <f t="shared" si="13"/>
        <v>0</v>
      </c>
      <c r="N35" s="582">
        <f t="shared" si="13"/>
        <v>0</v>
      </c>
      <c r="O35" s="582">
        <f t="shared" si="13"/>
        <v>0</v>
      </c>
      <c r="P35" s="582">
        <f t="shared" si="13"/>
        <v>0</v>
      </c>
      <c r="Q35" s="582">
        <f t="shared" si="13"/>
        <v>0</v>
      </c>
      <c r="R35" s="582">
        <f t="shared" si="13"/>
        <v>0</v>
      </c>
      <c r="S35" s="583">
        <f t="shared" si="13"/>
        <v>0</v>
      </c>
    </row>
    <row r="40" spans="2:23" ht="19.8" thickBot="1" x14ac:dyDescent="0.25">
      <c r="B40" s="162" t="str">
        <f>B20</f>
        <v>令和8年　</v>
      </c>
      <c r="C40" t="s">
        <v>242</v>
      </c>
    </row>
    <row r="41" spans="2:23" ht="37.5" customHeight="1" thickBot="1" x14ac:dyDescent="0.25">
      <c r="B41" s="586" t="s">
        <v>205</v>
      </c>
      <c r="C41" s="734" t="s">
        <v>65</v>
      </c>
      <c r="D41" s="713" t="s">
        <v>40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41</v>
      </c>
    </row>
    <row r="42" spans="2:23" ht="14.4" x14ac:dyDescent="0.2">
      <c r="B42" s="588" t="s">
        <v>82</v>
      </c>
      <c r="C42" s="904">
        <f>SUM(D42:S42)</f>
        <v>5</v>
      </c>
      <c r="D42" s="904">
        <f>[5]薬耐!D38</f>
        <v>0</v>
      </c>
      <c r="E42" s="904">
        <f>[5]薬耐!E38</f>
        <v>0</v>
      </c>
      <c r="F42" s="904">
        <f>[5]薬耐!F38</f>
        <v>0</v>
      </c>
      <c r="G42" s="904">
        <f>[5]薬耐!G38</f>
        <v>0</v>
      </c>
      <c r="H42" s="904">
        <f>[5]薬耐!H38</f>
        <v>0</v>
      </c>
      <c r="I42" s="904">
        <f>[5]薬耐!I38</f>
        <v>0</v>
      </c>
      <c r="J42" s="904">
        <f>[5]薬耐!J38</f>
        <v>0</v>
      </c>
      <c r="K42" s="904">
        <f>[5]薬耐!K38</f>
        <v>0</v>
      </c>
      <c r="L42" s="904">
        <f>[5]薬耐!L38</f>
        <v>0</v>
      </c>
      <c r="M42" s="904">
        <f>[5]薬耐!M38</f>
        <v>0</v>
      </c>
      <c r="N42" s="904">
        <f>[5]薬耐!N38</f>
        <v>1</v>
      </c>
      <c r="O42" s="904">
        <f>[5]薬耐!O38</f>
        <v>0</v>
      </c>
      <c r="P42" s="904">
        <f>[5]薬耐!P38</f>
        <v>1</v>
      </c>
      <c r="Q42" s="904">
        <f>[5]薬耐!Q38</f>
        <v>1</v>
      </c>
      <c r="R42" s="904">
        <f>[5]薬耐!R38</f>
        <v>0</v>
      </c>
      <c r="S42" s="904">
        <f>[5]薬耐!S38</f>
        <v>2</v>
      </c>
      <c r="T42" s="103"/>
      <c r="V42">
        <f t="array" ref="V42:V53">TRANSPOSE('保健所別（令和8年）'!D91:O91)</f>
        <v>5</v>
      </c>
      <c r="W42">
        <f>C42-V42</f>
        <v>0</v>
      </c>
    </row>
    <row r="43" spans="2:23" ht="14.4" x14ac:dyDescent="0.2">
      <c r="B43" s="590" t="s">
        <v>83</v>
      </c>
      <c r="C43" s="904">
        <f t="shared" ref="C43:C53" si="14">SUM(D43:S43)</f>
        <v>9</v>
      </c>
      <c r="D43" s="904">
        <f>[5]薬耐!D39</f>
        <v>0</v>
      </c>
      <c r="E43" s="904">
        <f>[5]薬耐!E39</f>
        <v>0</v>
      </c>
      <c r="F43" s="904">
        <f>[5]薬耐!F39</f>
        <v>0</v>
      </c>
      <c r="G43" s="904">
        <f>[5]薬耐!G39</f>
        <v>1</v>
      </c>
      <c r="H43" s="904">
        <f>[5]薬耐!H39</f>
        <v>0</v>
      </c>
      <c r="I43" s="904">
        <f>[5]薬耐!I39</f>
        <v>0</v>
      </c>
      <c r="J43" s="904">
        <f>[5]薬耐!J39</f>
        <v>0</v>
      </c>
      <c r="K43" s="904">
        <f>[5]薬耐!K39</f>
        <v>0</v>
      </c>
      <c r="L43" s="904">
        <f>[5]薬耐!L39</f>
        <v>0</v>
      </c>
      <c r="M43" s="904">
        <f>[5]薬耐!M39</f>
        <v>0</v>
      </c>
      <c r="N43" s="904">
        <f>[5]薬耐!N39</f>
        <v>0</v>
      </c>
      <c r="O43" s="904">
        <f>[5]薬耐!O39</f>
        <v>0</v>
      </c>
      <c r="P43" s="904">
        <f>[5]薬耐!P39</f>
        <v>1</v>
      </c>
      <c r="Q43" s="904">
        <f>[5]薬耐!Q39</f>
        <v>0</v>
      </c>
      <c r="R43" s="904">
        <f>[5]薬耐!R39</f>
        <v>1</v>
      </c>
      <c r="S43" s="904">
        <f>[5]薬耐!S39</f>
        <v>6</v>
      </c>
      <c r="V43">
        <v>9</v>
      </c>
      <c r="W43">
        <f t="shared" ref="W43:W53" si="15">C43-V43</f>
        <v>0</v>
      </c>
    </row>
    <row r="44" spans="2:23" ht="14.4" x14ac:dyDescent="0.2">
      <c r="B44" s="592" t="s">
        <v>84</v>
      </c>
      <c r="C44" s="904">
        <f t="shared" si="14"/>
        <v>6</v>
      </c>
      <c r="D44" s="904">
        <f>[5]薬耐!D40</f>
        <v>0</v>
      </c>
      <c r="E44" s="904">
        <f>[5]薬耐!E40</f>
        <v>0</v>
      </c>
      <c r="F44" s="904">
        <f>[5]薬耐!F40</f>
        <v>0</v>
      </c>
      <c r="G44" s="904">
        <f>[5]薬耐!G40</f>
        <v>0</v>
      </c>
      <c r="H44" s="904">
        <f>[5]薬耐!H40</f>
        <v>0</v>
      </c>
      <c r="I44" s="904">
        <f>[5]薬耐!I40</f>
        <v>0</v>
      </c>
      <c r="J44" s="904">
        <f>[5]薬耐!J40</f>
        <v>0</v>
      </c>
      <c r="K44" s="904">
        <f>[5]薬耐!K40</f>
        <v>0</v>
      </c>
      <c r="L44" s="904">
        <f>[5]薬耐!L40</f>
        <v>0</v>
      </c>
      <c r="M44" s="904">
        <f>[5]薬耐!M40</f>
        <v>0</v>
      </c>
      <c r="N44" s="904">
        <f>[5]薬耐!N40</f>
        <v>0</v>
      </c>
      <c r="O44" s="904">
        <f>[5]薬耐!O40</f>
        <v>0</v>
      </c>
      <c r="P44" s="904">
        <f>[5]薬耐!P40</f>
        <v>2</v>
      </c>
      <c r="Q44" s="904">
        <f>[5]薬耐!Q40</f>
        <v>0</v>
      </c>
      <c r="R44" s="904">
        <f>[5]薬耐!R40</f>
        <v>0</v>
      </c>
      <c r="S44" s="904">
        <f>[5]薬耐!S40</f>
        <v>4</v>
      </c>
      <c r="V44">
        <v>6</v>
      </c>
      <c r="W44">
        <f t="shared" si="15"/>
        <v>0</v>
      </c>
    </row>
    <row r="45" spans="2:23" ht="14.4" x14ac:dyDescent="0.2">
      <c r="B45" s="594" t="s">
        <v>85</v>
      </c>
      <c r="C45" s="904">
        <f t="shared" si="14"/>
        <v>1</v>
      </c>
      <c r="D45" s="904">
        <f>[5]薬耐!D41</f>
        <v>0</v>
      </c>
      <c r="E45" s="904">
        <f>[5]薬耐!E41</f>
        <v>0</v>
      </c>
      <c r="F45" s="904">
        <f>[5]薬耐!F41</f>
        <v>0</v>
      </c>
      <c r="G45" s="904">
        <f>[5]薬耐!G41</f>
        <v>0</v>
      </c>
      <c r="H45" s="904">
        <f>[5]薬耐!H41</f>
        <v>0</v>
      </c>
      <c r="I45" s="904">
        <f>[5]薬耐!I41</f>
        <v>0</v>
      </c>
      <c r="J45" s="904">
        <f>[5]薬耐!J41</f>
        <v>0</v>
      </c>
      <c r="K45" s="904">
        <f>[5]薬耐!K41</f>
        <v>0</v>
      </c>
      <c r="L45" s="904">
        <f>[5]薬耐!L41</f>
        <v>0</v>
      </c>
      <c r="M45" s="904">
        <f>[5]薬耐!M41</f>
        <v>0</v>
      </c>
      <c r="N45" s="904">
        <f>[5]薬耐!N41</f>
        <v>0</v>
      </c>
      <c r="O45" s="904">
        <f>[5]薬耐!O41</f>
        <v>0</v>
      </c>
      <c r="P45" s="904">
        <f>[5]薬耐!P41</f>
        <v>0</v>
      </c>
      <c r="Q45" s="904">
        <f>[5]薬耐!Q41</f>
        <v>0</v>
      </c>
      <c r="R45" s="904">
        <f>[5]薬耐!R41</f>
        <v>0</v>
      </c>
      <c r="S45" s="904">
        <f>[5]薬耐!S41</f>
        <v>1</v>
      </c>
      <c r="V45">
        <v>1</v>
      </c>
      <c r="W45">
        <f t="shared" si="15"/>
        <v>0</v>
      </c>
    </row>
    <row r="46" spans="2:23" ht="14.4" x14ac:dyDescent="0.2">
      <c r="B46" s="590" t="s">
        <v>86</v>
      </c>
      <c r="C46" s="904">
        <f t="shared" si="14"/>
        <v>0</v>
      </c>
      <c r="D46" s="904" t="str">
        <f>[5]薬耐!D42</f>
        <v>-</v>
      </c>
      <c r="E46" s="904" t="str">
        <f>[5]薬耐!E42</f>
        <v>-</v>
      </c>
      <c r="F46" s="904" t="str">
        <f>[5]薬耐!F42</f>
        <v>-</v>
      </c>
      <c r="G46" s="904" t="str">
        <f>[5]薬耐!G42</f>
        <v>-</v>
      </c>
      <c r="H46" s="904" t="str">
        <f>[5]薬耐!H42</f>
        <v>-</v>
      </c>
      <c r="I46" s="904" t="str">
        <f>[5]薬耐!I42</f>
        <v>-</v>
      </c>
      <c r="J46" s="904" t="str">
        <f>[5]薬耐!J42</f>
        <v>-</v>
      </c>
      <c r="K46" s="904" t="str">
        <f>[5]薬耐!K42</f>
        <v>-</v>
      </c>
      <c r="L46" s="904" t="str">
        <f>[5]薬耐!L42</f>
        <v>-</v>
      </c>
      <c r="M46" s="904" t="str">
        <f>[5]薬耐!M42</f>
        <v>-</v>
      </c>
      <c r="N46" s="904" t="str">
        <f>[5]薬耐!N42</f>
        <v>-</v>
      </c>
      <c r="O46" s="904" t="str">
        <f>[5]薬耐!O42</f>
        <v>-</v>
      </c>
      <c r="P46" s="904" t="str">
        <f>[5]薬耐!P42</f>
        <v>-</v>
      </c>
      <c r="Q46" s="904" t="str">
        <f>[5]薬耐!Q42</f>
        <v>-</v>
      </c>
      <c r="R46" s="904" t="str">
        <f>[5]薬耐!R42</f>
        <v>-</v>
      </c>
      <c r="S46" s="904" t="str">
        <f>[5]薬耐!S42</f>
        <v>-</v>
      </c>
      <c r="V46">
        <v>0</v>
      </c>
      <c r="W46">
        <f t="shared" si="15"/>
        <v>0</v>
      </c>
    </row>
    <row r="47" spans="2:23" ht="14.4" x14ac:dyDescent="0.2">
      <c r="B47" s="594" t="s">
        <v>87</v>
      </c>
      <c r="C47" s="904">
        <f t="shared" si="14"/>
        <v>0</v>
      </c>
      <c r="D47" s="904" t="str">
        <f>[5]薬耐!D43</f>
        <v>-</v>
      </c>
      <c r="E47" s="904" t="str">
        <f>[5]薬耐!E43</f>
        <v>-</v>
      </c>
      <c r="F47" s="904" t="str">
        <f>[5]薬耐!F43</f>
        <v>-</v>
      </c>
      <c r="G47" s="904" t="str">
        <f>[5]薬耐!G43</f>
        <v>-</v>
      </c>
      <c r="H47" s="904" t="str">
        <f>[5]薬耐!H43</f>
        <v>-</v>
      </c>
      <c r="I47" s="904" t="str">
        <f>[5]薬耐!I43</f>
        <v>-</v>
      </c>
      <c r="J47" s="904" t="str">
        <f>[5]薬耐!J43</f>
        <v>-</v>
      </c>
      <c r="K47" s="904" t="str">
        <f>[5]薬耐!K43</f>
        <v>-</v>
      </c>
      <c r="L47" s="904" t="str">
        <f>[5]薬耐!L43</f>
        <v>-</v>
      </c>
      <c r="M47" s="904" t="str">
        <f>[5]薬耐!M43</f>
        <v>-</v>
      </c>
      <c r="N47" s="904" t="str">
        <f>[5]薬耐!N43</f>
        <v>-</v>
      </c>
      <c r="O47" s="904" t="str">
        <f>[5]薬耐!O43</f>
        <v>-</v>
      </c>
      <c r="P47" s="904" t="str">
        <f>[5]薬耐!P43</f>
        <v>-</v>
      </c>
      <c r="Q47" s="904" t="str">
        <f>[5]薬耐!Q43</f>
        <v>-</v>
      </c>
      <c r="R47" s="904" t="str">
        <f>[5]薬耐!R43</f>
        <v>-</v>
      </c>
      <c r="S47" s="904" t="str">
        <f>[5]薬耐!S43</f>
        <v>-</v>
      </c>
      <c r="V47">
        <v>0</v>
      </c>
      <c r="W47">
        <f t="shared" si="15"/>
        <v>0</v>
      </c>
    </row>
    <row r="48" spans="2:23" ht="14.4" x14ac:dyDescent="0.2">
      <c r="B48" s="590" t="s">
        <v>88</v>
      </c>
      <c r="C48" s="904">
        <f t="shared" si="14"/>
        <v>0</v>
      </c>
      <c r="D48" s="904" t="str">
        <f>[5]薬耐!D44</f>
        <v>-</v>
      </c>
      <c r="E48" s="904" t="str">
        <f>[5]薬耐!E44</f>
        <v>-</v>
      </c>
      <c r="F48" s="904" t="str">
        <f>[5]薬耐!F44</f>
        <v>-</v>
      </c>
      <c r="G48" s="904" t="str">
        <f>[5]薬耐!G44</f>
        <v>-</v>
      </c>
      <c r="H48" s="904" t="str">
        <f>[5]薬耐!H44</f>
        <v>-</v>
      </c>
      <c r="I48" s="904" t="str">
        <f>[5]薬耐!I44</f>
        <v>-</v>
      </c>
      <c r="J48" s="904" t="str">
        <f>[5]薬耐!J44</f>
        <v>-</v>
      </c>
      <c r="K48" s="904" t="str">
        <f>[5]薬耐!K44</f>
        <v>-</v>
      </c>
      <c r="L48" s="904" t="str">
        <f>[5]薬耐!L44</f>
        <v>-</v>
      </c>
      <c r="M48" s="904" t="str">
        <f>[5]薬耐!M44</f>
        <v>-</v>
      </c>
      <c r="N48" s="904" t="str">
        <f>[5]薬耐!N44</f>
        <v>-</v>
      </c>
      <c r="O48" s="904" t="str">
        <f>[5]薬耐!O44</f>
        <v>-</v>
      </c>
      <c r="P48" s="904" t="str">
        <f>[5]薬耐!P44</f>
        <v>-</v>
      </c>
      <c r="Q48" s="904" t="str">
        <f>[5]薬耐!Q44</f>
        <v>-</v>
      </c>
      <c r="R48" s="904" t="str">
        <f>[5]薬耐!R44</f>
        <v>-</v>
      </c>
      <c r="S48" s="904" t="str">
        <f>[5]薬耐!S44</f>
        <v>-</v>
      </c>
      <c r="V48">
        <v>0</v>
      </c>
      <c r="W48">
        <f t="shared" si="15"/>
        <v>0</v>
      </c>
    </row>
    <row r="49" spans="2:24" ht="14.4" x14ac:dyDescent="0.2">
      <c r="B49" s="594" t="s">
        <v>89</v>
      </c>
      <c r="C49" s="904">
        <f t="shared" si="14"/>
        <v>0</v>
      </c>
      <c r="D49" s="904" t="str">
        <f>[5]薬耐!D45</f>
        <v>-</v>
      </c>
      <c r="E49" s="904" t="str">
        <f>[5]薬耐!E45</f>
        <v>-</v>
      </c>
      <c r="F49" s="904" t="str">
        <f>[5]薬耐!F45</f>
        <v>-</v>
      </c>
      <c r="G49" s="904" t="str">
        <f>[5]薬耐!G45</f>
        <v>-</v>
      </c>
      <c r="H49" s="904" t="str">
        <f>[5]薬耐!H45</f>
        <v>-</v>
      </c>
      <c r="I49" s="904" t="str">
        <f>[5]薬耐!I45</f>
        <v>-</v>
      </c>
      <c r="J49" s="904" t="str">
        <f>[5]薬耐!J45</f>
        <v>-</v>
      </c>
      <c r="K49" s="904" t="str">
        <f>[5]薬耐!K45</f>
        <v>-</v>
      </c>
      <c r="L49" s="904" t="str">
        <f>[5]薬耐!L45</f>
        <v>-</v>
      </c>
      <c r="M49" s="904" t="str">
        <f>[5]薬耐!M45</f>
        <v>-</v>
      </c>
      <c r="N49" s="904" t="str">
        <f>[5]薬耐!N45</f>
        <v>-</v>
      </c>
      <c r="O49" s="904" t="str">
        <f>[5]薬耐!O45</f>
        <v>-</v>
      </c>
      <c r="P49" s="904" t="str">
        <f>[5]薬耐!P45</f>
        <v>-</v>
      </c>
      <c r="Q49" s="904" t="str">
        <f>[5]薬耐!Q45</f>
        <v>-</v>
      </c>
      <c r="R49" s="904" t="str">
        <f>[5]薬耐!R45</f>
        <v>-</v>
      </c>
      <c r="S49" s="904" t="str">
        <f>[5]薬耐!S45</f>
        <v>-</v>
      </c>
      <c r="V49" t="str">
        <v>-</v>
      </c>
      <c r="W49" t="e">
        <f t="shared" si="15"/>
        <v>#VALUE!</v>
      </c>
    </row>
    <row r="50" spans="2:24" ht="14.4" x14ac:dyDescent="0.2">
      <c r="B50" s="590" t="s">
        <v>90</v>
      </c>
      <c r="C50" s="904">
        <f t="shared" si="14"/>
        <v>0</v>
      </c>
      <c r="D50" s="904" t="str">
        <f>[5]薬耐!D46</f>
        <v>-</v>
      </c>
      <c r="E50" s="904" t="str">
        <f>[5]薬耐!E46</f>
        <v>-</v>
      </c>
      <c r="F50" s="904" t="str">
        <f>[5]薬耐!F46</f>
        <v>-</v>
      </c>
      <c r="G50" s="904" t="str">
        <f>[5]薬耐!G46</f>
        <v>-</v>
      </c>
      <c r="H50" s="904" t="str">
        <f>[5]薬耐!H46</f>
        <v>-</v>
      </c>
      <c r="I50" s="904" t="str">
        <f>[5]薬耐!I46</f>
        <v>-</v>
      </c>
      <c r="J50" s="904" t="str">
        <f>[5]薬耐!J46</f>
        <v>-</v>
      </c>
      <c r="K50" s="904" t="str">
        <f>[5]薬耐!K46</f>
        <v>-</v>
      </c>
      <c r="L50" s="904" t="str">
        <f>[5]薬耐!L46</f>
        <v>-</v>
      </c>
      <c r="M50" s="904" t="str">
        <f>[5]薬耐!M46</f>
        <v>-</v>
      </c>
      <c r="N50" s="904" t="str">
        <f>[5]薬耐!N46</f>
        <v>-</v>
      </c>
      <c r="O50" s="904" t="str">
        <f>[5]薬耐!O46</f>
        <v>-</v>
      </c>
      <c r="P50" s="904" t="str">
        <f>[5]薬耐!P46</f>
        <v>-</v>
      </c>
      <c r="Q50" s="904" t="str">
        <f>[5]薬耐!Q46</f>
        <v>-</v>
      </c>
      <c r="R50" s="904" t="str">
        <f>[5]薬耐!R46</f>
        <v>-</v>
      </c>
      <c r="S50" s="904" t="str">
        <f>[5]薬耐!S46</f>
        <v>-</v>
      </c>
      <c r="V50">
        <v>0</v>
      </c>
      <c r="W50">
        <f t="shared" si="15"/>
        <v>0</v>
      </c>
    </row>
    <row r="51" spans="2:24" ht="14.4" x14ac:dyDescent="0.2">
      <c r="B51" s="594" t="s">
        <v>91</v>
      </c>
      <c r="C51" s="904">
        <f t="shared" si="14"/>
        <v>0</v>
      </c>
      <c r="D51" s="904" t="str">
        <f>[5]薬耐!D47</f>
        <v>-</v>
      </c>
      <c r="E51" s="904" t="str">
        <f>[5]薬耐!E47</f>
        <v>-</v>
      </c>
      <c r="F51" s="904" t="str">
        <f>[5]薬耐!F47</f>
        <v>-</v>
      </c>
      <c r="G51" s="904" t="str">
        <f>[5]薬耐!G47</f>
        <v>-</v>
      </c>
      <c r="H51" s="904" t="str">
        <f>[5]薬耐!H47</f>
        <v>-</v>
      </c>
      <c r="I51" s="904" t="str">
        <f>[5]薬耐!I47</f>
        <v>-</v>
      </c>
      <c r="J51" s="904" t="str">
        <f>[5]薬耐!J47</f>
        <v>-</v>
      </c>
      <c r="K51" s="904" t="str">
        <f>[5]薬耐!K47</f>
        <v>-</v>
      </c>
      <c r="L51" s="904" t="str">
        <f>[5]薬耐!L47</f>
        <v>-</v>
      </c>
      <c r="M51" s="904" t="str">
        <f>[5]薬耐!M47</f>
        <v>-</v>
      </c>
      <c r="N51" s="904" t="str">
        <f>[5]薬耐!N47</f>
        <v>-</v>
      </c>
      <c r="O51" s="904" t="str">
        <f>[5]薬耐!O47</f>
        <v>-</v>
      </c>
      <c r="P51" s="904" t="str">
        <f>[5]薬耐!P47</f>
        <v>-</v>
      </c>
      <c r="Q51" s="904" t="str">
        <f>[5]薬耐!Q47</f>
        <v>-</v>
      </c>
      <c r="R51" s="904" t="str">
        <f>[5]薬耐!R47</f>
        <v>-</v>
      </c>
      <c r="S51" s="904" t="str">
        <f>[5]薬耐!S47</f>
        <v>-</v>
      </c>
      <c r="V51">
        <v>0</v>
      </c>
      <c r="W51">
        <f t="shared" si="15"/>
        <v>0</v>
      </c>
    </row>
    <row r="52" spans="2:24" ht="14.4" x14ac:dyDescent="0.2">
      <c r="B52" s="590" t="s">
        <v>92</v>
      </c>
      <c r="C52" s="904">
        <f t="shared" si="14"/>
        <v>0</v>
      </c>
      <c r="D52" s="904" t="str">
        <f>[5]薬耐!D48</f>
        <v>-</v>
      </c>
      <c r="E52" s="904" t="str">
        <f>[5]薬耐!E48</f>
        <v>-</v>
      </c>
      <c r="F52" s="904" t="str">
        <f>[5]薬耐!F48</f>
        <v>-</v>
      </c>
      <c r="G52" s="904" t="str">
        <f>[5]薬耐!G48</f>
        <v>-</v>
      </c>
      <c r="H52" s="904" t="str">
        <f>[5]薬耐!H48</f>
        <v>-</v>
      </c>
      <c r="I52" s="904" t="str">
        <f>[5]薬耐!I48</f>
        <v>-</v>
      </c>
      <c r="J52" s="904" t="str">
        <f>[5]薬耐!J48</f>
        <v>-</v>
      </c>
      <c r="K52" s="904" t="str">
        <f>[5]薬耐!K48</f>
        <v>-</v>
      </c>
      <c r="L52" s="904" t="str">
        <f>[5]薬耐!L48</f>
        <v>-</v>
      </c>
      <c r="M52" s="904" t="str">
        <f>[5]薬耐!M48</f>
        <v>-</v>
      </c>
      <c r="N52" s="904" t="str">
        <f>[5]薬耐!N48</f>
        <v>-</v>
      </c>
      <c r="O52" s="904" t="str">
        <f>[5]薬耐!O48</f>
        <v>-</v>
      </c>
      <c r="P52" s="904" t="str">
        <f>[5]薬耐!P48</f>
        <v>-</v>
      </c>
      <c r="Q52" s="904" t="str">
        <f>[5]薬耐!Q48</f>
        <v>-</v>
      </c>
      <c r="R52" s="904" t="str">
        <f>[5]薬耐!R48</f>
        <v>-</v>
      </c>
      <c r="S52" s="904" t="str">
        <f>[5]薬耐!S48</f>
        <v>-</v>
      </c>
      <c r="V52">
        <v>0</v>
      </c>
      <c r="W52">
        <f t="shared" si="15"/>
        <v>0</v>
      </c>
    </row>
    <row r="53" spans="2:24" ht="15" thickBot="1" x14ac:dyDescent="0.25">
      <c r="B53" s="594" t="s">
        <v>93</v>
      </c>
      <c r="C53" s="904">
        <f t="shared" si="14"/>
        <v>0</v>
      </c>
      <c r="D53" s="904" t="str">
        <f>[5]薬耐!D49</f>
        <v>-</v>
      </c>
      <c r="E53" s="904" t="str">
        <f>[5]薬耐!E49</f>
        <v>-</v>
      </c>
      <c r="F53" s="904" t="str">
        <f>[5]薬耐!F49</f>
        <v>-</v>
      </c>
      <c r="G53" s="904" t="str">
        <f>[5]薬耐!G49</f>
        <v>-</v>
      </c>
      <c r="H53" s="904" t="str">
        <f>[5]薬耐!H49</f>
        <v>-</v>
      </c>
      <c r="I53" s="904" t="str">
        <f>[5]薬耐!I49</f>
        <v>-</v>
      </c>
      <c r="J53" s="904" t="str">
        <f>[5]薬耐!J49</f>
        <v>-</v>
      </c>
      <c r="K53" s="904" t="str">
        <f>[5]薬耐!K49</f>
        <v>-</v>
      </c>
      <c r="L53" s="904" t="str">
        <f>[5]薬耐!L49</f>
        <v>-</v>
      </c>
      <c r="M53" s="904" t="str">
        <f>[5]薬耐!M49</f>
        <v>-</v>
      </c>
      <c r="N53" s="904" t="str">
        <f>[5]薬耐!N49</f>
        <v>-</v>
      </c>
      <c r="O53" s="904" t="str">
        <f>[5]薬耐!O49</f>
        <v>-</v>
      </c>
      <c r="P53" s="904" t="str">
        <f>[5]薬耐!P49</f>
        <v>-</v>
      </c>
      <c r="Q53" s="904" t="str">
        <f>[5]薬耐!Q49</f>
        <v>-</v>
      </c>
      <c r="R53" s="904" t="str">
        <f>[5]薬耐!R49</f>
        <v>-</v>
      </c>
      <c r="S53" s="904" t="str">
        <f>[5]薬耐!S49</f>
        <v>-</v>
      </c>
      <c r="V53">
        <v>0</v>
      </c>
      <c r="W53">
        <f t="shared" si="15"/>
        <v>0</v>
      </c>
    </row>
    <row r="54" spans="2:24" ht="15" thickBot="1" x14ac:dyDescent="0.25">
      <c r="B54" s="163" t="s">
        <v>39</v>
      </c>
      <c r="C54" s="739">
        <f t="shared" ref="C54:S54" si="16">SUM(C42:C53)</f>
        <v>21</v>
      </c>
      <c r="D54" s="740">
        <f t="shared" si="16"/>
        <v>0</v>
      </c>
      <c r="E54" s="740">
        <f t="shared" si="16"/>
        <v>0</v>
      </c>
      <c r="F54" s="740">
        <f t="shared" si="16"/>
        <v>0</v>
      </c>
      <c r="G54" s="740">
        <f t="shared" si="16"/>
        <v>1</v>
      </c>
      <c r="H54" s="740">
        <f t="shared" si="16"/>
        <v>0</v>
      </c>
      <c r="I54" s="740">
        <f t="shared" si="16"/>
        <v>0</v>
      </c>
      <c r="J54" s="740">
        <f t="shared" si="16"/>
        <v>0</v>
      </c>
      <c r="K54" s="740">
        <f t="shared" si="16"/>
        <v>0</v>
      </c>
      <c r="L54" s="740">
        <f t="shared" si="16"/>
        <v>0</v>
      </c>
      <c r="M54" s="740">
        <f t="shared" si="16"/>
        <v>0</v>
      </c>
      <c r="N54" s="740">
        <f t="shared" si="16"/>
        <v>1</v>
      </c>
      <c r="O54" s="740">
        <f t="shared" si="16"/>
        <v>0</v>
      </c>
      <c r="P54" s="740">
        <f t="shared" si="16"/>
        <v>4</v>
      </c>
      <c r="Q54" s="740">
        <f t="shared" si="16"/>
        <v>1</v>
      </c>
      <c r="R54" s="740">
        <f t="shared" si="16"/>
        <v>1</v>
      </c>
      <c r="S54" s="741">
        <f t="shared" si="16"/>
        <v>13</v>
      </c>
      <c r="W54">
        <f>C54-V54</f>
        <v>21</v>
      </c>
    </row>
    <row r="55" spans="2:24" ht="13.8" thickBot="1" x14ac:dyDescent="0.25">
      <c r="B55" s="601" t="s">
        <v>128</v>
      </c>
      <c r="C55" s="602">
        <f>C54/C54</f>
        <v>1</v>
      </c>
      <c r="D55" s="603">
        <f>D54/C54</f>
        <v>0</v>
      </c>
      <c r="E55" s="603">
        <f>E54/C54</f>
        <v>0</v>
      </c>
      <c r="F55" s="603">
        <f>F54/C54</f>
        <v>0</v>
      </c>
      <c r="G55" s="603">
        <f>G54/C54</f>
        <v>4.7619047619047616E-2</v>
      </c>
      <c r="H55" s="603">
        <f>H54/C54</f>
        <v>0</v>
      </c>
      <c r="I55" s="603">
        <f>I54/C54</f>
        <v>0</v>
      </c>
      <c r="J55" s="603">
        <f>J54/C54</f>
        <v>0</v>
      </c>
      <c r="K55" s="603">
        <f>K54/C54</f>
        <v>0</v>
      </c>
      <c r="L55" s="603">
        <f>L54/C54</f>
        <v>0</v>
      </c>
      <c r="M55" s="603">
        <f>M54/C54</f>
        <v>0</v>
      </c>
      <c r="N55" s="603">
        <f>N54/C54</f>
        <v>4.7619047619047616E-2</v>
      </c>
      <c r="O55" s="603">
        <f>O54/C54</f>
        <v>0</v>
      </c>
      <c r="P55" s="603">
        <f>P54/C54</f>
        <v>0.19047619047619047</v>
      </c>
      <c r="Q55" s="603">
        <f>Q54/C54</f>
        <v>4.7619047619047616E-2</v>
      </c>
      <c r="R55" s="603">
        <f>R54/C54</f>
        <v>4.7619047619047616E-2</v>
      </c>
      <c r="S55" s="604">
        <f>S54/C54</f>
        <v>0.61904761904761907</v>
      </c>
    </row>
    <row r="57" spans="2:24" ht="19.8" thickBot="1" x14ac:dyDescent="0.25">
      <c r="B57" s="162" t="str">
        <f>B40</f>
        <v>令和8年　</v>
      </c>
      <c r="C57" t="s">
        <v>241</v>
      </c>
    </row>
    <row r="58" spans="2:24" ht="37.5" customHeight="1" thickBot="1" x14ac:dyDescent="0.25">
      <c r="B58" s="586" t="s">
        <v>206</v>
      </c>
      <c r="C58" s="734" t="s">
        <v>67</v>
      </c>
      <c r="D58" s="713" t="s">
        <v>40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41</v>
      </c>
    </row>
    <row r="59" spans="2:24" ht="14.4" x14ac:dyDescent="0.2">
      <c r="B59" s="588" t="s">
        <v>82</v>
      </c>
      <c r="C59" s="899">
        <f>[5]薬耐!C90</f>
        <v>0.01</v>
      </c>
      <c r="D59" s="899">
        <f>[5]薬耐!D90</f>
        <v>0</v>
      </c>
      <c r="E59" s="899">
        <f>[5]薬耐!E90</f>
        <v>0</v>
      </c>
      <c r="F59" s="899">
        <f>[5]薬耐!F90</f>
        <v>0</v>
      </c>
      <c r="G59" s="899">
        <f>[5]薬耐!G90</f>
        <v>0</v>
      </c>
      <c r="H59" s="899">
        <f>[5]薬耐!H90</f>
        <v>0</v>
      </c>
      <c r="I59" s="899">
        <f>[5]薬耐!I90</f>
        <v>0</v>
      </c>
      <c r="J59" s="899">
        <f>[5]薬耐!J90</f>
        <v>0</v>
      </c>
      <c r="K59" s="899">
        <f>[5]薬耐!K90</f>
        <v>0</v>
      </c>
      <c r="L59" s="899">
        <f>[5]薬耐!L90</f>
        <v>0</v>
      </c>
      <c r="M59" s="899">
        <f>[5]薬耐!M90</f>
        <v>0</v>
      </c>
      <c r="N59" s="899">
        <f>[5]薬耐!N90</f>
        <v>0</v>
      </c>
      <c r="O59" s="899">
        <f>[5]薬耐!O90</f>
        <v>0</v>
      </c>
      <c r="P59" s="899">
        <f>[5]薬耐!P90</f>
        <v>0</v>
      </c>
      <c r="Q59" s="899">
        <f>[5]薬耐!Q90</f>
        <v>0</v>
      </c>
      <c r="R59" s="899">
        <f>[5]薬耐!R90</f>
        <v>0</v>
      </c>
      <c r="S59" s="899">
        <f>[5]薬耐!S90</f>
        <v>0</v>
      </c>
      <c r="V59" s="709"/>
      <c r="W59">
        <f t="array" ref="W59:W70">TRANSPOSE('保健所別（令和8年）'!D99:O99)</f>
        <v>0.01</v>
      </c>
      <c r="X59" s="712">
        <f>C59-W59</f>
        <v>0</v>
      </c>
    </row>
    <row r="60" spans="2:24" ht="14.4" x14ac:dyDescent="0.2">
      <c r="B60" s="590" t="s">
        <v>83</v>
      </c>
      <c r="C60" s="899">
        <f>[5]薬耐!C91</f>
        <v>0.02</v>
      </c>
      <c r="D60" s="899">
        <f>[5]薬耐!D91</f>
        <v>0</v>
      </c>
      <c r="E60" s="899">
        <f>[5]薬耐!E91</f>
        <v>0</v>
      </c>
      <c r="F60" s="899">
        <f>[5]薬耐!F91</f>
        <v>0</v>
      </c>
      <c r="G60" s="899">
        <f>[5]薬耐!G91</f>
        <v>0</v>
      </c>
      <c r="H60" s="899">
        <f>[5]薬耐!H91</f>
        <v>0</v>
      </c>
      <c r="I60" s="899">
        <f>[5]薬耐!I91</f>
        <v>0</v>
      </c>
      <c r="J60" s="899">
        <f>[5]薬耐!J91</f>
        <v>0</v>
      </c>
      <c r="K60" s="899">
        <f>[5]薬耐!K91</f>
        <v>0</v>
      </c>
      <c r="L60" s="899">
        <f>[5]薬耐!L91</f>
        <v>0</v>
      </c>
      <c r="M60" s="899">
        <f>[5]薬耐!M91</f>
        <v>0</v>
      </c>
      <c r="N60" s="899">
        <f>[5]薬耐!N91</f>
        <v>0</v>
      </c>
      <c r="O60" s="899">
        <f>[5]薬耐!O91</f>
        <v>0</v>
      </c>
      <c r="P60" s="899">
        <f>[5]薬耐!P91</f>
        <v>0</v>
      </c>
      <c r="Q60" s="899">
        <f>[5]薬耐!Q91</f>
        <v>0</v>
      </c>
      <c r="R60" s="899">
        <f>[5]薬耐!R91</f>
        <v>0</v>
      </c>
      <c r="S60" s="899">
        <f>[5]薬耐!S91</f>
        <v>0.01</v>
      </c>
      <c r="V60" s="710"/>
      <c r="W60">
        <v>0.02</v>
      </c>
      <c r="X60" s="712">
        <f t="shared" ref="X60:X70" si="17">C60-W60</f>
        <v>0</v>
      </c>
    </row>
    <row r="61" spans="2:24" ht="14.4" x14ac:dyDescent="0.2">
      <c r="B61" s="592" t="s">
        <v>84</v>
      </c>
      <c r="C61" s="899">
        <f>[5]薬耐!C92</f>
        <v>0.01</v>
      </c>
      <c r="D61" s="899">
        <f>[5]薬耐!D92</f>
        <v>0</v>
      </c>
      <c r="E61" s="899">
        <f>[5]薬耐!E92</f>
        <v>0</v>
      </c>
      <c r="F61" s="899">
        <f>[5]薬耐!F92</f>
        <v>0</v>
      </c>
      <c r="G61" s="899">
        <f>[5]薬耐!G92</f>
        <v>0</v>
      </c>
      <c r="H61" s="899">
        <f>[5]薬耐!H92</f>
        <v>0</v>
      </c>
      <c r="I61" s="899">
        <f>[5]薬耐!I92</f>
        <v>0</v>
      </c>
      <c r="J61" s="899">
        <f>[5]薬耐!J92</f>
        <v>0</v>
      </c>
      <c r="K61" s="899">
        <f>[5]薬耐!K92</f>
        <v>0</v>
      </c>
      <c r="L61" s="899">
        <f>[5]薬耐!L92</f>
        <v>0</v>
      </c>
      <c r="M61" s="899">
        <f>[5]薬耐!M92</f>
        <v>0</v>
      </c>
      <c r="N61" s="899">
        <f>[5]薬耐!N92</f>
        <v>0</v>
      </c>
      <c r="O61" s="899">
        <f>[5]薬耐!O92</f>
        <v>0</v>
      </c>
      <c r="P61" s="899">
        <f>[5]薬耐!P92</f>
        <v>0</v>
      </c>
      <c r="Q61" s="899">
        <f>[5]薬耐!Q92</f>
        <v>0</v>
      </c>
      <c r="R61" s="899">
        <f>[5]薬耐!R92</f>
        <v>0</v>
      </c>
      <c r="S61" s="899">
        <f>[5]薬耐!S92</f>
        <v>0.01</v>
      </c>
      <c r="V61" s="710"/>
      <c r="W61">
        <v>0.01</v>
      </c>
      <c r="X61" s="712">
        <f t="shared" si="17"/>
        <v>0</v>
      </c>
    </row>
    <row r="62" spans="2:24" ht="14.4" x14ac:dyDescent="0.2">
      <c r="B62" s="594" t="s">
        <v>85</v>
      </c>
      <c r="C62" s="899">
        <f>[5]薬耐!C93</f>
        <v>0</v>
      </c>
      <c r="D62" s="899">
        <f>[5]薬耐!D93</f>
        <v>0</v>
      </c>
      <c r="E62" s="899">
        <f>[5]薬耐!E93</f>
        <v>0</v>
      </c>
      <c r="F62" s="899">
        <f>[5]薬耐!F93</f>
        <v>0</v>
      </c>
      <c r="G62" s="899">
        <f>[5]薬耐!G93</f>
        <v>0</v>
      </c>
      <c r="H62" s="899">
        <f>[5]薬耐!H93</f>
        <v>0</v>
      </c>
      <c r="I62" s="899">
        <f>[5]薬耐!I93</f>
        <v>0</v>
      </c>
      <c r="J62" s="899">
        <f>[5]薬耐!J93</f>
        <v>0</v>
      </c>
      <c r="K62" s="899">
        <f>[5]薬耐!K93</f>
        <v>0</v>
      </c>
      <c r="L62" s="899">
        <f>[5]薬耐!L93</f>
        <v>0</v>
      </c>
      <c r="M62" s="899">
        <f>[5]薬耐!M93</f>
        <v>0</v>
      </c>
      <c r="N62" s="899">
        <f>[5]薬耐!N93</f>
        <v>0</v>
      </c>
      <c r="O62" s="899">
        <f>[5]薬耐!O93</f>
        <v>0</v>
      </c>
      <c r="P62" s="899">
        <f>[5]薬耐!P93</f>
        <v>0</v>
      </c>
      <c r="Q62" s="899">
        <f>[5]薬耐!Q93</f>
        <v>0</v>
      </c>
      <c r="R62" s="899">
        <f>[5]薬耐!R93</f>
        <v>0</v>
      </c>
      <c r="S62" s="899">
        <f>[5]薬耐!S93</f>
        <v>0</v>
      </c>
      <c r="V62" s="710"/>
      <c r="W62">
        <v>0</v>
      </c>
      <c r="X62" s="712">
        <f t="shared" si="17"/>
        <v>0</v>
      </c>
    </row>
    <row r="63" spans="2:24" ht="14.4" x14ac:dyDescent="0.2">
      <c r="B63" s="590" t="s">
        <v>86</v>
      </c>
      <c r="C63" s="899" t="str">
        <f>[5]薬耐!C94</f>
        <v>-</v>
      </c>
      <c r="D63" s="899" t="str">
        <f>[5]薬耐!D94</f>
        <v>-</v>
      </c>
      <c r="E63" s="899" t="str">
        <f>[5]薬耐!E94</f>
        <v>-</v>
      </c>
      <c r="F63" s="899" t="str">
        <f>[5]薬耐!F94</f>
        <v>-</v>
      </c>
      <c r="G63" s="899" t="str">
        <f>[5]薬耐!G94</f>
        <v>-</v>
      </c>
      <c r="H63" s="899" t="str">
        <f>[5]薬耐!H94</f>
        <v>-</v>
      </c>
      <c r="I63" s="899" t="str">
        <f>[5]薬耐!I94</f>
        <v>-</v>
      </c>
      <c r="J63" s="899" t="str">
        <f>[5]薬耐!J94</f>
        <v>-</v>
      </c>
      <c r="K63" s="899" t="str">
        <f>[5]薬耐!K94</f>
        <v>-</v>
      </c>
      <c r="L63" s="899" t="str">
        <f>[5]薬耐!L94</f>
        <v>-</v>
      </c>
      <c r="M63" s="899" t="str">
        <f>[5]薬耐!M94</f>
        <v>-</v>
      </c>
      <c r="N63" s="899" t="str">
        <f>[5]薬耐!N94</f>
        <v>-</v>
      </c>
      <c r="O63" s="899" t="str">
        <f>[5]薬耐!O94</f>
        <v>-</v>
      </c>
      <c r="P63" s="899" t="str">
        <f>[5]薬耐!P94</f>
        <v>-</v>
      </c>
      <c r="Q63" s="899" t="str">
        <f>[5]薬耐!Q94</f>
        <v>-</v>
      </c>
      <c r="R63" s="899" t="str">
        <f>[5]薬耐!R94</f>
        <v>-</v>
      </c>
      <c r="S63" s="899" t="str">
        <f>[5]薬耐!S94</f>
        <v>-</v>
      </c>
      <c r="V63" s="710"/>
      <c r="W63">
        <v>0</v>
      </c>
      <c r="X63" s="712" t="e">
        <f t="shared" si="17"/>
        <v>#VALUE!</v>
      </c>
    </row>
    <row r="64" spans="2:24" ht="14.4" x14ac:dyDescent="0.2">
      <c r="B64" s="594" t="s">
        <v>87</v>
      </c>
      <c r="C64" s="899" t="str">
        <f>[5]薬耐!C95</f>
        <v>-</v>
      </c>
      <c r="D64" s="899" t="str">
        <f>[5]薬耐!D95</f>
        <v>-</v>
      </c>
      <c r="E64" s="899" t="str">
        <f>[5]薬耐!E95</f>
        <v>-</v>
      </c>
      <c r="F64" s="899" t="str">
        <f>[5]薬耐!F95</f>
        <v>-</v>
      </c>
      <c r="G64" s="899" t="str">
        <f>[5]薬耐!G95</f>
        <v>-</v>
      </c>
      <c r="H64" s="899" t="str">
        <f>[5]薬耐!H95</f>
        <v>-</v>
      </c>
      <c r="I64" s="899" t="str">
        <f>[5]薬耐!I95</f>
        <v>-</v>
      </c>
      <c r="J64" s="899" t="str">
        <f>[5]薬耐!J95</f>
        <v>-</v>
      </c>
      <c r="K64" s="899" t="str">
        <f>[5]薬耐!K95</f>
        <v>-</v>
      </c>
      <c r="L64" s="899" t="str">
        <f>[5]薬耐!L95</f>
        <v>-</v>
      </c>
      <c r="M64" s="899" t="str">
        <f>[5]薬耐!M95</f>
        <v>-</v>
      </c>
      <c r="N64" s="899" t="str">
        <f>[5]薬耐!N95</f>
        <v>-</v>
      </c>
      <c r="O64" s="899" t="str">
        <f>[5]薬耐!O95</f>
        <v>-</v>
      </c>
      <c r="P64" s="899" t="str">
        <f>[5]薬耐!P95</f>
        <v>-</v>
      </c>
      <c r="Q64" s="899" t="str">
        <f>[5]薬耐!Q95</f>
        <v>-</v>
      </c>
      <c r="R64" s="899" t="str">
        <f>[5]薬耐!R95</f>
        <v>-</v>
      </c>
      <c r="S64" s="899" t="str">
        <f>[5]薬耐!S95</f>
        <v>-</v>
      </c>
      <c r="V64" s="710"/>
      <c r="W64">
        <v>0</v>
      </c>
      <c r="X64" s="712" t="e">
        <f t="shared" si="17"/>
        <v>#VALUE!</v>
      </c>
    </row>
    <row r="65" spans="2:24" ht="14.4" x14ac:dyDescent="0.2">
      <c r="B65" s="590" t="s">
        <v>88</v>
      </c>
      <c r="C65" s="899" t="str">
        <f>[5]薬耐!C96</f>
        <v>-</v>
      </c>
      <c r="D65" s="899" t="str">
        <f>[5]薬耐!D96</f>
        <v>-</v>
      </c>
      <c r="E65" s="899" t="str">
        <f>[5]薬耐!E96</f>
        <v>-</v>
      </c>
      <c r="F65" s="899" t="str">
        <f>[5]薬耐!F96</f>
        <v>-</v>
      </c>
      <c r="G65" s="899" t="str">
        <f>[5]薬耐!G96</f>
        <v>-</v>
      </c>
      <c r="H65" s="899" t="str">
        <f>[5]薬耐!H96</f>
        <v>-</v>
      </c>
      <c r="I65" s="899" t="str">
        <f>[5]薬耐!I96</f>
        <v>-</v>
      </c>
      <c r="J65" s="899" t="str">
        <f>[5]薬耐!J96</f>
        <v>-</v>
      </c>
      <c r="K65" s="899" t="str">
        <f>[5]薬耐!K96</f>
        <v>-</v>
      </c>
      <c r="L65" s="899" t="str">
        <f>[5]薬耐!L96</f>
        <v>-</v>
      </c>
      <c r="M65" s="899" t="str">
        <f>[5]薬耐!M96</f>
        <v>-</v>
      </c>
      <c r="N65" s="899" t="str">
        <f>[5]薬耐!N96</f>
        <v>-</v>
      </c>
      <c r="O65" s="899" t="str">
        <f>[5]薬耐!O96</f>
        <v>-</v>
      </c>
      <c r="P65" s="899" t="str">
        <f>[5]薬耐!P96</f>
        <v>-</v>
      </c>
      <c r="Q65" s="899" t="str">
        <f>[5]薬耐!Q96</f>
        <v>-</v>
      </c>
      <c r="R65" s="899" t="str">
        <f>[5]薬耐!R96</f>
        <v>-</v>
      </c>
      <c r="S65" s="899" t="str">
        <f>[5]薬耐!S96</f>
        <v>-</v>
      </c>
      <c r="V65" s="710"/>
      <c r="W65">
        <v>0</v>
      </c>
      <c r="X65" s="712" t="e">
        <f t="shared" si="17"/>
        <v>#VALUE!</v>
      </c>
    </row>
    <row r="66" spans="2:24" ht="14.4" x14ac:dyDescent="0.2">
      <c r="B66" s="594" t="s">
        <v>89</v>
      </c>
      <c r="C66" s="899" t="str">
        <f>[5]薬耐!C97</f>
        <v>-</v>
      </c>
      <c r="D66" s="899" t="str">
        <f>[5]薬耐!D97</f>
        <v>-</v>
      </c>
      <c r="E66" s="899" t="str">
        <f>[5]薬耐!E97</f>
        <v>-</v>
      </c>
      <c r="F66" s="899" t="str">
        <f>[5]薬耐!F97</f>
        <v>-</v>
      </c>
      <c r="G66" s="899" t="str">
        <f>[5]薬耐!G97</f>
        <v>-</v>
      </c>
      <c r="H66" s="899" t="str">
        <f>[5]薬耐!H97</f>
        <v>-</v>
      </c>
      <c r="I66" s="899" t="str">
        <f>[5]薬耐!I97</f>
        <v>-</v>
      </c>
      <c r="J66" s="899" t="str">
        <f>[5]薬耐!J97</f>
        <v>-</v>
      </c>
      <c r="K66" s="899" t="str">
        <f>[5]薬耐!K97</f>
        <v>-</v>
      </c>
      <c r="L66" s="899" t="str">
        <f>[5]薬耐!L97</f>
        <v>-</v>
      </c>
      <c r="M66" s="899" t="str">
        <f>[5]薬耐!M97</f>
        <v>-</v>
      </c>
      <c r="N66" s="899" t="str">
        <f>[5]薬耐!N97</f>
        <v>-</v>
      </c>
      <c r="O66" s="899" t="str">
        <f>[5]薬耐!O97</f>
        <v>-</v>
      </c>
      <c r="P66" s="899" t="str">
        <f>[5]薬耐!P97</f>
        <v>-</v>
      </c>
      <c r="Q66" s="899" t="str">
        <f>[5]薬耐!Q97</f>
        <v>-</v>
      </c>
      <c r="R66" s="899" t="str">
        <f>[5]薬耐!R97</f>
        <v>-</v>
      </c>
      <c r="S66" s="899" t="str">
        <f>[5]薬耐!S97</f>
        <v>-</v>
      </c>
      <c r="V66" s="710"/>
      <c r="W66" t="str">
        <v>-</v>
      </c>
      <c r="X66" s="712" t="e">
        <f t="shared" si="17"/>
        <v>#VALUE!</v>
      </c>
    </row>
    <row r="67" spans="2:24" ht="14.4" x14ac:dyDescent="0.2">
      <c r="B67" s="590" t="s">
        <v>90</v>
      </c>
      <c r="C67" s="899" t="str">
        <f>[5]薬耐!C98</f>
        <v>-</v>
      </c>
      <c r="D67" s="899" t="str">
        <f>[5]薬耐!D98</f>
        <v>-</v>
      </c>
      <c r="E67" s="899" t="str">
        <f>[5]薬耐!E98</f>
        <v>-</v>
      </c>
      <c r="F67" s="899" t="str">
        <f>[5]薬耐!F98</f>
        <v>-</v>
      </c>
      <c r="G67" s="899" t="str">
        <f>[5]薬耐!G98</f>
        <v>-</v>
      </c>
      <c r="H67" s="899" t="str">
        <f>[5]薬耐!H98</f>
        <v>-</v>
      </c>
      <c r="I67" s="899" t="str">
        <f>[5]薬耐!I98</f>
        <v>-</v>
      </c>
      <c r="J67" s="899" t="str">
        <f>[5]薬耐!J98</f>
        <v>-</v>
      </c>
      <c r="K67" s="899" t="str">
        <f>[5]薬耐!K98</f>
        <v>-</v>
      </c>
      <c r="L67" s="899" t="str">
        <f>[5]薬耐!L98</f>
        <v>-</v>
      </c>
      <c r="M67" s="899" t="str">
        <f>[5]薬耐!M98</f>
        <v>-</v>
      </c>
      <c r="N67" s="899" t="str">
        <f>[5]薬耐!N98</f>
        <v>-</v>
      </c>
      <c r="O67" s="899" t="str">
        <f>[5]薬耐!O98</f>
        <v>-</v>
      </c>
      <c r="P67" s="899" t="str">
        <f>[5]薬耐!P98</f>
        <v>-</v>
      </c>
      <c r="Q67" s="899" t="str">
        <f>[5]薬耐!Q98</f>
        <v>-</v>
      </c>
      <c r="R67" s="899" t="str">
        <f>[5]薬耐!R98</f>
        <v>-</v>
      </c>
      <c r="S67" s="899" t="str">
        <f>[5]薬耐!S98</f>
        <v>-</v>
      </c>
      <c r="V67" s="710"/>
      <c r="W67">
        <v>0</v>
      </c>
      <c r="X67" s="712" t="e">
        <f t="shared" si="17"/>
        <v>#VALUE!</v>
      </c>
    </row>
    <row r="68" spans="2:24" ht="14.4" x14ac:dyDescent="0.2">
      <c r="B68" s="594" t="s">
        <v>91</v>
      </c>
      <c r="C68" s="899" t="str">
        <f>[5]薬耐!C99</f>
        <v>-</v>
      </c>
      <c r="D68" s="899" t="str">
        <f>[5]薬耐!D99</f>
        <v>-</v>
      </c>
      <c r="E68" s="899" t="str">
        <f>[5]薬耐!E99</f>
        <v>-</v>
      </c>
      <c r="F68" s="899" t="str">
        <f>[5]薬耐!F99</f>
        <v>-</v>
      </c>
      <c r="G68" s="899" t="str">
        <f>[5]薬耐!G99</f>
        <v>-</v>
      </c>
      <c r="H68" s="899" t="str">
        <f>[5]薬耐!H99</f>
        <v>-</v>
      </c>
      <c r="I68" s="899" t="str">
        <f>[5]薬耐!I99</f>
        <v>-</v>
      </c>
      <c r="J68" s="899" t="str">
        <f>[5]薬耐!J99</f>
        <v>-</v>
      </c>
      <c r="K68" s="899" t="str">
        <f>[5]薬耐!K99</f>
        <v>-</v>
      </c>
      <c r="L68" s="899" t="str">
        <f>[5]薬耐!L99</f>
        <v>-</v>
      </c>
      <c r="M68" s="899" t="str">
        <f>[5]薬耐!M99</f>
        <v>-</v>
      </c>
      <c r="N68" s="899" t="str">
        <f>[5]薬耐!N99</f>
        <v>-</v>
      </c>
      <c r="O68" s="899" t="str">
        <f>[5]薬耐!O99</f>
        <v>-</v>
      </c>
      <c r="P68" s="899" t="str">
        <f>[5]薬耐!P99</f>
        <v>-</v>
      </c>
      <c r="Q68" s="899" t="str">
        <f>[5]薬耐!Q99</f>
        <v>-</v>
      </c>
      <c r="R68" s="899" t="str">
        <f>[5]薬耐!R99</f>
        <v>-</v>
      </c>
      <c r="S68" s="899" t="str">
        <f>[5]薬耐!S99</f>
        <v>-</v>
      </c>
      <c r="V68" s="710"/>
      <c r="W68">
        <v>0</v>
      </c>
      <c r="X68" s="712" t="e">
        <f t="shared" si="17"/>
        <v>#VALUE!</v>
      </c>
    </row>
    <row r="69" spans="2:24" ht="14.4" x14ac:dyDescent="0.2">
      <c r="B69" s="590" t="s">
        <v>92</v>
      </c>
      <c r="C69" s="899" t="str">
        <f>[5]薬耐!C100</f>
        <v>-</v>
      </c>
      <c r="D69" s="899" t="str">
        <f>[5]薬耐!D100</f>
        <v>-</v>
      </c>
      <c r="E69" s="899" t="str">
        <f>[5]薬耐!E100</f>
        <v>-</v>
      </c>
      <c r="F69" s="899" t="str">
        <f>[5]薬耐!F100</f>
        <v>-</v>
      </c>
      <c r="G69" s="899" t="str">
        <f>[5]薬耐!G100</f>
        <v>-</v>
      </c>
      <c r="H69" s="899" t="str">
        <f>[5]薬耐!H100</f>
        <v>-</v>
      </c>
      <c r="I69" s="899" t="str">
        <f>[5]薬耐!I100</f>
        <v>-</v>
      </c>
      <c r="J69" s="899" t="str">
        <f>[5]薬耐!J100</f>
        <v>-</v>
      </c>
      <c r="K69" s="899" t="str">
        <f>[5]薬耐!K100</f>
        <v>-</v>
      </c>
      <c r="L69" s="899" t="str">
        <f>[5]薬耐!L100</f>
        <v>-</v>
      </c>
      <c r="M69" s="899" t="str">
        <f>[5]薬耐!M100</f>
        <v>-</v>
      </c>
      <c r="N69" s="899" t="str">
        <f>[5]薬耐!N100</f>
        <v>-</v>
      </c>
      <c r="O69" s="899" t="str">
        <f>[5]薬耐!O100</f>
        <v>-</v>
      </c>
      <c r="P69" s="899" t="str">
        <f>[5]薬耐!P100</f>
        <v>-</v>
      </c>
      <c r="Q69" s="899" t="str">
        <f>[5]薬耐!Q100</f>
        <v>-</v>
      </c>
      <c r="R69" s="899" t="str">
        <f>[5]薬耐!R100</f>
        <v>-</v>
      </c>
      <c r="S69" s="899" t="str">
        <f>[5]薬耐!S100</f>
        <v>-</v>
      </c>
      <c r="V69" s="710"/>
      <c r="W69">
        <v>0</v>
      </c>
      <c r="X69" s="712" t="e">
        <f t="shared" si="17"/>
        <v>#VALUE!</v>
      </c>
    </row>
    <row r="70" spans="2:24" ht="15" thickBot="1" x14ac:dyDescent="0.25">
      <c r="B70" s="594" t="s">
        <v>93</v>
      </c>
      <c r="C70" s="899" t="str">
        <f>[5]薬耐!C101</f>
        <v>-</v>
      </c>
      <c r="D70" s="899" t="str">
        <f>[5]薬耐!D101</f>
        <v>-</v>
      </c>
      <c r="E70" s="899" t="str">
        <f>[5]薬耐!E101</f>
        <v>-</v>
      </c>
      <c r="F70" s="899" t="str">
        <f>[5]薬耐!F101</f>
        <v>-</v>
      </c>
      <c r="G70" s="899" t="str">
        <f>[5]薬耐!G101</f>
        <v>-</v>
      </c>
      <c r="H70" s="899" t="str">
        <f>[5]薬耐!H101</f>
        <v>-</v>
      </c>
      <c r="I70" s="899" t="str">
        <f>[5]薬耐!I101</f>
        <v>-</v>
      </c>
      <c r="J70" s="899" t="str">
        <f>[5]薬耐!J101</f>
        <v>-</v>
      </c>
      <c r="K70" s="899" t="str">
        <f>[5]薬耐!K101</f>
        <v>-</v>
      </c>
      <c r="L70" s="899" t="str">
        <f>[5]薬耐!L101</f>
        <v>-</v>
      </c>
      <c r="M70" s="899" t="str">
        <f>[5]薬耐!M101</f>
        <v>-</v>
      </c>
      <c r="N70" s="899" t="str">
        <f>[5]薬耐!N101</f>
        <v>-</v>
      </c>
      <c r="O70" s="899" t="str">
        <f>[5]薬耐!O101</f>
        <v>-</v>
      </c>
      <c r="P70" s="899" t="str">
        <f>[5]薬耐!P101</f>
        <v>-</v>
      </c>
      <c r="Q70" s="899" t="str">
        <f>[5]薬耐!Q101</f>
        <v>-</v>
      </c>
      <c r="R70" s="899" t="str">
        <f>[5]薬耐!R101</f>
        <v>-</v>
      </c>
      <c r="S70" s="899" t="str">
        <f>[5]薬耐!S101</f>
        <v>-</v>
      </c>
      <c r="V70" s="711"/>
      <c r="W70">
        <v>0</v>
      </c>
      <c r="X70" s="712" t="e">
        <f t="shared" si="17"/>
        <v>#VALUE!</v>
      </c>
    </row>
    <row r="71" spans="2:24" ht="15" thickBot="1" x14ac:dyDescent="0.25">
      <c r="B71" s="163" t="s">
        <v>39</v>
      </c>
      <c r="C71" s="787">
        <f t="shared" ref="C71:S71" si="18">SUM(C59:C70)</f>
        <v>0.04</v>
      </c>
      <c r="D71" s="779">
        <f t="shared" si="18"/>
        <v>0</v>
      </c>
      <c r="E71" s="779">
        <f t="shared" si="18"/>
        <v>0</v>
      </c>
      <c r="F71" s="779">
        <f t="shared" si="18"/>
        <v>0</v>
      </c>
      <c r="G71" s="779">
        <f t="shared" si="18"/>
        <v>0</v>
      </c>
      <c r="H71" s="779">
        <f t="shared" si="18"/>
        <v>0</v>
      </c>
      <c r="I71" s="779">
        <f t="shared" si="18"/>
        <v>0</v>
      </c>
      <c r="J71" s="779">
        <f t="shared" si="18"/>
        <v>0</v>
      </c>
      <c r="K71" s="779">
        <f t="shared" si="18"/>
        <v>0</v>
      </c>
      <c r="L71" s="779">
        <f t="shared" si="18"/>
        <v>0</v>
      </c>
      <c r="M71" s="779">
        <f t="shared" si="18"/>
        <v>0</v>
      </c>
      <c r="N71" s="779">
        <f t="shared" si="18"/>
        <v>0</v>
      </c>
      <c r="O71" s="779">
        <f t="shared" si="18"/>
        <v>0</v>
      </c>
      <c r="P71" s="779">
        <f t="shared" si="18"/>
        <v>0</v>
      </c>
      <c r="Q71" s="779">
        <f t="shared" si="18"/>
        <v>0</v>
      </c>
      <c r="R71" s="779">
        <f t="shared" si="18"/>
        <v>0</v>
      </c>
      <c r="S71" s="780">
        <f t="shared" si="18"/>
        <v>0.02</v>
      </c>
    </row>
    <row r="72" spans="2:24" ht="13.8" thickBot="1" x14ac:dyDescent="0.25">
      <c r="B72" s="537" t="s">
        <v>66</v>
      </c>
      <c r="C72" s="602">
        <f>C71/C71</f>
        <v>1</v>
      </c>
      <c r="D72" s="603">
        <f>D71/C71</f>
        <v>0</v>
      </c>
      <c r="E72" s="603">
        <f>E71/C71</f>
        <v>0</v>
      </c>
      <c r="F72" s="603">
        <f>F71/C71</f>
        <v>0</v>
      </c>
      <c r="G72" s="603">
        <f>G71/C71</f>
        <v>0</v>
      </c>
      <c r="H72" s="603">
        <f>H71/C71</f>
        <v>0</v>
      </c>
      <c r="I72" s="603">
        <f>I71/C71</f>
        <v>0</v>
      </c>
      <c r="J72" s="603">
        <f>J71/C71</f>
        <v>0</v>
      </c>
      <c r="K72" s="603">
        <f>K71/C71</f>
        <v>0</v>
      </c>
      <c r="L72" s="603">
        <f>L71/C71</f>
        <v>0</v>
      </c>
      <c r="M72" s="603">
        <f>M71/C71</f>
        <v>0</v>
      </c>
      <c r="N72" s="603">
        <f>N71/C71</f>
        <v>0</v>
      </c>
      <c r="O72" s="603">
        <f>O71/C71</f>
        <v>0</v>
      </c>
      <c r="P72" s="603">
        <f>P71/C71</f>
        <v>0</v>
      </c>
      <c r="Q72" s="603">
        <f>Q71/C71</f>
        <v>0</v>
      </c>
      <c r="R72" s="603">
        <f>R71/C71</f>
        <v>0</v>
      </c>
      <c r="S72" s="604">
        <f>S71/C71</f>
        <v>0.5</v>
      </c>
    </row>
    <row r="153" ht="18.75" customHeight="1" x14ac:dyDescent="0.2"/>
  </sheetData>
  <phoneticPr fontId="3"/>
  <pageMargins left="0.75" right="0.75" top="1" bottom="1" header="0.51200000000000001" footer="0.51200000000000001"/>
  <pageSetup paperSize="9" scale="75" orientation="portrait" horizontalDpi="1200" verticalDpi="1200" r:id="rId1"/>
  <headerFooter alignWithMargins="0"/>
  <colBreaks count="1" manualBreakCount="1">
    <brk id="20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AL153"/>
  <sheetViews>
    <sheetView workbookViewId="0">
      <selection activeCell="C5" sqref="C5"/>
    </sheetView>
  </sheetViews>
  <sheetFormatPr defaultRowHeight="13.2" x14ac:dyDescent="0.2"/>
  <cols>
    <col min="1" max="1" width="2.44140625" customWidth="1"/>
    <col min="2" max="2" width="9.6640625" customWidth="1"/>
    <col min="3" max="3" width="8" bestFit="1" customWidth="1"/>
    <col min="4" max="4" width="6.6640625" customWidth="1"/>
    <col min="5" max="20" width="5.6640625" customWidth="1"/>
    <col min="21" max="21" width="2.44140625" customWidth="1"/>
    <col min="22" max="24" width="6.21875" customWidth="1"/>
    <col min="25" max="25" width="5" customWidth="1"/>
    <col min="26" max="38" width="5.6640625" customWidth="1"/>
  </cols>
  <sheetData>
    <row r="1" spans="2:38" x14ac:dyDescent="0.2">
      <c r="B1" t="s">
        <v>63</v>
      </c>
      <c r="N1" s="92"/>
      <c r="O1" s="92"/>
      <c r="P1" t="s">
        <v>64</v>
      </c>
      <c r="Q1" s="660"/>
      <c r="R1" s="92"/>
      <c r="S1" s="660"/>
    </row>
    <row r="3" spans="2:38" ht="19.8" thickBot="1" x14ac:dyDescent="0.3">
      <c r="B3" s="93" t="str">
        <f>性ｸﾗ!B3</f>
        <v>令和8年　</v>
      </c>
      <c r="C3" s="510" t="s">
        <v>284</v>
      </c>
    </row>
    <row r="4" spans="2:38" ht="39.75" customHeight="1" thickBot="1" x14ac:dyDescent="0.25">
      <c r="B4" s="511" t="s">
        <v>203</v>
      </c>
      <c r="C4" s="734" t="s">
        <v>65</v>
      </c>
      <c r="D4" s="713" t="s">
        <v>40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41</v>
      </c>
      <c r="Z4" s="511" t="s">
        <v>203</v>
      </c>
      <c r="AA4" s="512" t="s">
        <v>65</v>
      </c>
      <c r="AB4" s="513" t="s">
        <v>277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278</v>
      </c>
      <c r="AH4" s="514" t="s">
        <v>279</v>
      </c>
      <c r="AI4" s="514" t="s">
        <v>280</v>
      </c>
      <c r="AJ4" s="514" t="s">
        <v>281</v>
      </c>
      <c r="AK4" s="514" t="s">
        <v>282</v>
      </c>
      <c r="AL4" s="638" t="s">
        <v>349</v>
      </c>
    </row>
    <row r="5" spans="2:38" ht="14.4" x14ac:dyDescent="0.2">
      <c r="B5" s="516" t="s">
        <v>82</v>
      </c>
      <c r="C5" s="744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5"/>
      <c r="O5" s="745"/>
      <c r="P5" s="745"/>
      <c r="Q5" s="745"/>
      <c r="R5" s="745"/>
      <c r="S5" s="746"/>
      <c r="V5" t="e">
        <f>'保健所別（令和8年）'!#REF!</f>
        <v>#REF!</v>
      </c>
      <c r="W5" t="e">
        <f t="shared" ref="W5:W17" si="0">C5-V5</f>
        <v>#REF!</v>
      </c>
      <c r="Z5" s="516" t="s">
        <v>82</v>
      </c>
      <c r="AA5" s="661">
        <f t="shared" ref="AA5:AA16" si="1">SUM(AB5:AL5)</f>
        <v>0</v>
      </c>
      <c r="AB5" s="662">
        <f t="shared" ref="AB5:AB16" si="2">SUM(D5:F5)</f>
        <v>0</v>
      </c>
      <c r="AC5" s="662">
        <f t="shared" ref="AC5:AC16" si="3">G5</f>
        <v>0</v>
      </c>
      <c r="AD5" s="662">
        <f t="shared" ref="AD5:AD16" si="4">H5</f>
        <v>0</v>
      </c>
      <c r="AE5" s="662">
        <f t="shared" ref="AE5:AE16" si="5">I5</f>
        <v>0</v>
      </c>
      <c r="AF5" s="662">
        <f t="shared" ref="AF5:AF16" si="6">J5</f>
        <v>0</v>
      </c>
      <c r="AG5" s="662">
        <f t="shared" ref="AG5:AG16" si="7">K5</f>
        <v>0</v>
      </c>
      <c r="AH5" s="662">
        <f t="shared" ref="AH5:AH16" si="8">L5</f>
        <v>0</v>
      </c>
      <c r="AI5" s="662">
        <f t="shared" ref="AI5:AI16" si="9">SUM(M5:N5)</f>
        <v>0</v>
      </c>
      <c r="AJ5" s="662">
        <f t="shared" ref="AJ5:AJ16" si="10">SUM(O5:P5)</f>
        <v>0</v>
      </c>
      <c r="AK5" s="662">
        <f t="shared" ref="AK5:AK16" si="11">SUM(Q5:R5)</f>
        <v>0</v>
      </c>
      <c r="AL5" s="663">
        <f t="shared" ref="AL5:AL16" si="12">S5</f>
        <v>0</v>
      </c>
    </row>
    <row r="6" spans="2:38" ht="14.4" x14ac:dyDescent="0.2">
      <c r="B6" s="520" t="s">
        <v>83</v>
      </c>
      <c r="C6" s="747"/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748"/>
      <c r="V6" t="e">
        <f>'保健所別（令和8年）'!#REF!</f>
        <v>#REF!</v>
      </c>
      <c r="W6" t="e">
        <f t="shared" si="0"/>
        <v>#REF!</v>
      </c>
      <c r="Z6" s="520" t="s">
        <v>83</v>
      </c>
      <c r="AA6" s="664">
        <f t="shared" si="1"/>
        <v>0</v>
      </c>
      <c r="AB6" s="665">
        <f t="shared" si="2"/>
        <v>0</v>
      </c>
      <c r="AC6" s="665">
        <f t="shared" si="3"/>
        <v>0</v>
      </c>
      <c r="AD6" s="665">
        <f t="shared" si="4"/>
        <v>0</v>
      </c>
      <c r="AE6" s="665">
        <f t="shared" si="5"/>
        <v>0</v>
      </c>
      <c r="AF6" s="665">
        <f t="shared" si="6"/>
        <v>0</v>
      </c>
      <c r="AG6" s="666">
        <f t="shared" si="7"/>
        <v>0</v>
      </c>
      <c r="AH6" s="666">
        <f t="shared" si="8"/>
        <v>0</v>
      </c>
      <c r="AI6" s="665">
        <f t="shared" si="9"/>
        <v>0</v>
      </c>
      <c r="AJ6" s="665">
        <f t="shared" si="10"/>
        <v>0</v>
      </c>
      <c r="AK6" s="665">
        <f t="shared" si="11"/>
        <v>0</v>
      </c>
      <c r="AL6" s="667">
        <f t="shared" si="12"/>
        <v>0</v>
      </c>
    </row>
    <row r="7" spans="2:38" ht="14.4" x14ac:dyDescent="0.2">
      <c r="B7" s="523" t="s">
        <v>84</v>
      </c>
      <c r="C7" s="747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748"/>
      <c r="V7" t="e">
        <f>'保健所別（令和8年）'!#REF!</f>
        <v>#REF!</v>
      </c>
      <c r="W7" t="e">
        <f t="shared" si="0"/>
        <v>#REF!</v>
      </c>
      <c r="Z7" s="523" t="s">
        <v>84</v>
      </c>
      <c r="AA7" s="668">
        <f t="shared" si="1"/>
        <v>0</v>
      </c>
      <c r="AB7" s="669">
        <f t="shared" si="2"/>
        <v>0</v>
      </c>
      <c r="AC7" s="669">
        <f t="shared" si="3"/>
        <v>0</v>
      </c>
      <c r="AD7" s="669">
        <f t="shared" si="4"/>
        <v>0</v>
      </c>
      <c r="AE7" s="669">
        <f t="shared" si="5"/>
        <v>0</v>
      </c>
      <c r="AF7" s="669">
        <f t="shared" si="6"/>
        <v>0</v>
      </c>
      <c r="AG7" s="669">
        <f t="shared" si="7"/>
        <v>0</v>
      </c>
      <c r="AH7" s="669">
        <f t="shared" si="8"/>
        <v>0</v>
      </c>
      <c r="AI7" s="669">
        <f t="shared" si="9"/>
        <v>0</v>
      </c>
      <c r="AJ7" s="669">
        <f t="shared" si="10"/>
        <v>0</v>
      </c>
      <c r="AK7" s="669">
        <f t="shared" si="11"/>
        <v>0</v>
      </c>
      <c r="AL7" s="670">
        <f t="shared" si="12"/>
        <v>0</v>
      </c>
    </row>
    <row r="8" spans="2:38" ht="14.4" x14ac:dyDescent="0.2">
      <c r="B8" s="527" t="s">
        <v>85</v>
      </c>
      <c r="C8" s="747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748"/>
      <c r="V8" t="e">
        <f>'保健所別（令和8年）'!#REF!</f>
        <v>#REF!</v>
      </c>
      <c r="W8" t="e">
        <f t="shared" si="0"/>
        <v>#REF!</v>
      </c>
      <c r="Z8" s="527" t="s">
        <v>85</v>
      </c>
      <c r="AA8" s="671">
        <f t="shared" si="1"/>
        <v>0</v>
      </c>
      <c r="AB8" s="672">
        <f t="shared" si="2"/>
        <v>0</v>
      </c>
      <c r="AC8" s="672">
        <f t="shared" si="3"/>
        <v>0</v>
      </c>
      <c r="AD8" s="672">
        <f t="shared" si="4"/>
        <v>0</v>
      </c>
      <c r="AE8" s="672">
        <f t="shared" si="5"/>
        <v>0</v>
      </c>
      <c r="AF8" s="672">
        <f t="shared" si="6"/>
        <v>0</v>
      </c>
      <c r="AG8" s="672">
        <f t="shared" si="7"/>
        <v>0</v>
      </c>
      <c r="AH8" s="672">
        <f t="shared" si="8"/>
        <v>0</v>
      </c>
      <c r="AI8" s="672">
        <f t="shared" si="9"/>
        <v>0</v>
      </c>
      <c r="AJ8" s="672">
        <f t="shared" si="10"/>
        <v>0</v>
      </c>
      <c r="AK8" s="672">
        <f t="shared" si="11"/>
        <v>0</v>
      </c>
      <c r="AL8" s="673">
        <f t="shared" si="12"/>
        <v>0</v>
      </c>
    </row>
    <row r="9" spans="2:38" ht="14.4" x14ac:dyDescent="0.2">
      <c r="B9" s="520" t="s">
        <v>86</v>
      </c>
      <c r="C9" s="747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748"/>
      <c r="V9" t="e">
        <f>'保健所別（令和8年）'!#REF!</f>
        <v>#REF!</v>
      </c>
      <c r="W9" t="e">
        <f t="shared" si="0"/>
        <v>#REF!</v>
      </c>
      <c r="Z9" s="520" t="s">
        <v>86</v>
      </c>
      <c r="AA9" s="674">
        <f t="shared" si="1"/>
        <v>0</v>
      </c>
      <c r="AB9" s="665">
        <f t="shared" si="2"/>
        <v>0</v>
      </c>
      <c r="AC9" s="665">
        <f t="shared" si="3"/>
        <v>0</v>
      </c>
      <c r="AD9" s="665">
        <f t="shared" si="4"/>
        <v>0</v>
      </c>
      <c r="AE9" s="665">
        <f t="shared" si="5"/>
        <v>0</v>
      </c>
      <c r="AF9" s="665">
        <f t="shared" si="6"/>
        <v>0</v>
      </c>
      <c r="AG9" s="666">
        <f t="shared" si="7"/>
        <v>0</v>
      </c>
      <c r="AH9" s="666">
        <f t="shared" si="8"/>
        <v>0</v>
      </c>
      <c r="AI9" s="665">
        <f t="shared" si="9"/>
        <v>0</v>
      </c>
      <c r="AJ9" s="665">
        <f t="shared" si="10"/>
        <v>0</v>
      </c>
      <c r="AK9" s="665">
        <f t="shared" si="11"/>
        <v>0</v>
      </c>
      <c r="AL9" s="667">
        <f t="shared" si="12"/>
        <v>0</v>
      </c>
    </row>
    <row r="10" spans="2:38" ht="14.4" x14ac:dyDescent="0.2">
      <c r="B10" s="527" t="s">
        <v>87</v>
      </c>
      <c r="C10" s="747"/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748"/>
      <c r="V10" t="e">
        <f>'保健所別（令和8年）'!#REF!</f>
        <v>#REF!</v>
      </c>
      <c r="W10" t="e">
        <f t="shared" si="0"/>
        <v>#REF!</v>
      </c>
      <c r="Z10" s="527" t="s">
        <v>87</v>
      </c>
      <c r="AA10" s="675">
        <f t="shared" si="1"/>
        <v>0</v>
      </c>
      <c r="AB10" s="676">
        <f t="shared" si="2"/>
        <v>0</v>
      </c>
      <c r="AC10" s="676">
        <f t="shared" si="3"/>
        <v>0</v>
      </c>
      <c r="AD10" s="676">
        <f t="shared" si="4"/>
        <v>0</v>
      </c>
      <c r="AE10" s="676">
        <f t="shared" si="5"/>
        <v>0</v>
      </c>
      <c r="AF10" s="676">
        <f t="shared" si="6"/>
        <v>0</v>
      </c>
      <c r="AG10" s="676">
        <f t="shared" si="7"/>
        <v>0</v>
      </c>
      <c r="AH10" s="676">
        <f t="shared" si="8"/>
        <v>0</v>
      </c>
      <c r="AI10" s="676">
        <f t="shared" si="9"/>
        <v>0</v>
      </c>
      <c r="AJ10" s="676">
        <f t="shared" si="10"/>
        <v>0</v>
      </c>
      <c r="AK10" s="676">
        <f t="shared" si="11"/>
        <v>0</v>
      </c>
      <c r="AL10" s="673">
        <f t="shared" si="12"/>
        <v>0</v>
      </c>
    </row>
    <row r="11" spans="2:38" ht="14.4" x14ac:dyDescent="0.2">
      <c r="B11" s="520" t="s">
        <v>88</v>
      </c>
      <c r="C11" s="747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748"/>
      <c r="V11" t="e">
        <f>'保健所別（令和8年）'!#REF!</f>
        <v>#REF!</v>
      </c>
      <c r="W11" t="e">
        <f t="shared" si="0"/>
        <v>#REF!</v>
      </c>
      <c r="Z11" s="520" t="s">
        <v>88</v>
      </c>
      <c r="AA11" s="664">
        <f t="shared" si="1"/>
        <v>0</v>
      </c>
      <c r="AB11" s="665">
        <f t="shared" si="2"/>
        <v>0</v>
      </c>
      <c r="AC11" s="665">
        <f t="shared" si="3"/>
        <v>0</v>
      </c>
      <c r="AD11" s="665">
        <f t="shared" si="4"/>
        <v>0</v>
      </c>
      <c r="AE11" s="665">
        <f t="shared" si="5"/>
        <v>0</v>
      </c>
      <c r="AF11" s="665">
        <f t="shared" si="6"/>
        <v>0</v>
      </c>
      <c r="AG11" s="665">
        <f t="shared" si="7"/>
        <v>0</v>
      </c>
      <c r="AH11" s="665">
        <f t="shared" si="8"/>
        <v>0</v>
      </c>
      <c r="AI11" s="665">
        <f t="shared" si="9"/>
        <v>0</v>
      </c>
      <c r="AJ11" s="665">
        <f t="shared" si="10"/>
        <v>0</v>
      </c>
      <c r="AK11" s="665">
        <f t="shared" si="11"/>
        <v>0</v>
      </c>
      <c r="AL11" s="667">
        <f t="shared" si="12"/>
        <v>0</v>
      </c>
    </row>
    <row r="12" spans="2:38" ht="14.4" x14ac:dyDescent="0.2">
      <c r="B12" s="527" t="s">
        <v>89</v>
      </c>
      <c r="C12" s="747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748"/>
      <c r="V12" t="e">
        <f>'保健所別（令和8年）'!#REF!</f>
        <v>#REF!</v>
      </c>
      <c r="W12" t="e">
        <f t="shared" si="0"/>
        <v>#REF!</v>
      </c>
      <c r="Z12" s="527" t="s">
        <v>89</v>
      </c>
      <c r="AA12" s="671">
        <f t="shared" si="1"/>
        <v>0</v>
      </c>
      <c r="AB12" s="672">
        <f t="shared" si="2"/>
        <v>0</v>
      </c>
      <c r="AC12" s="672">
        <f t="shared" si="3"/>
        <v>0</v>
      </c>
      <c r="AD12" s="672">
        <f t="shared" si="4"/>
        <v>0</v>
      </c>
      <c r="AE12" s="672">
        <f t="shared" si="5"/>
        <v>0</v>
      </c>
      <c r="AF12" s="672">
        <f t="shared" si="6"/>
        <v>0</v>
      </c>
      <c r="AG12" s="672">
        <f t="shared" si="7"/>
        <v>0</v>
      </c>
      <c r="AH12" s="672">
        <f t="shared" si="8"/>
        <v>0</v>
      </c>
      <c r="AI12" s="672">
        <f t="shared" si="9"/>
        <v>0</v>
      </c>
      <c r="AJ12" s="672">
        <f t="shared" si="10"/>
        <v>0</v>
      </c>
      <c r="AK12" s="672">
        <f t="shared" si="11"/>
        <v>0</v>
      </c>
      <c r="AL12" s="673">
        <f t="shared" si="12"/>
        <v>0</v>
      </c>
    </row>
    <row r="13" spans="2:38" ht="14.4" x14ac:dyDescent="0.2">
      <c r="B13" s="520" t="s">
        <v>90</v>
      </c>
      <c r="C13" s="747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748"/>
      <c r="V13" t="e">
        <f>'保健所別（令和8年）'!#REF!</f>
        <v>#REF!</v>
      </c>
      <c r="W13" t="e">
        <f t="shared" si="0"/>
        <v>#REF!</v>
      </c>
      <c r="Z13" s="520" t="s">
        <v>90</v>
      </c>
      <c r="AA13" s="664">
        <f t="shared" si="1"/>
        <v>0</v>
      </c>
      <c r="AB13" s="665">
        <f t="shared" si="2"/>
        <v>0</v>
      </c>
      <c r="AC13" s="665">
        <f t="shared" si="3"/>
        <v>0</v>
      </c>
      <c r="AD13" s="666">
        <f t="shared" si="4"/>
        <v>0</v>
      </c>
      <c r="AE13" s="666">
        <f t="shared" si="5"/>
        <v>0</v>
      </c>
      <c r="AF13" s="666">
        <f t="shared" si="6"/>
        <v>0</v>
      </c>
      <c r="AG13" s="665">
        <f t="shared" si="7"/>
        <v>0</v>
      </c>
      <c r="AH13" s="665">
        <f t="shared" si="8"/>
        <v>0</v>
      </c>
      <c r="AI13" s="665">
        <f t="shared" si="9"/>
        <v>0</v>
      </c>
      <c r="AJ13" s="665">
        <f t="shared" si="10"/>
        <v>0</v>
      </c>
      <c r="AK13" s="665">
        <f t="shared" si="11"/>
        <v>0</v>
      </c>
      <c r="AL13" s="677">
        <f t="shared" si="12"/>
        <v>0</v>
      </c>
    </row>
    <row r="14" spans="2:38" ht="14.4" x14ac:dyDescent="0.2">
      <c r="B14" s="527" t="s">
        <v>91</v>
      </c>
      <c r="C14" s="747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748"/>
      <c r="V14" t="e">
        <f>'保健所別（令和8年）'!#REF!</f>
        <v>#REF!</v>
      </c>
      <c r="W14" t="e">
        <f t="shared" si="0"/>
        <v>#REF!</v>
      </c>
      <c r="Z14" s="527" t="s">
        <v>91</v>
      </c>
      <c r="AA14" s="671">
        <f t="shared" si="1"/>
        <v>0</v>
      </c>
      <c r="AB14" s="672">
        <f t="shared" si="2"/>
        <v>0</v>
      </c>
      <c r="AC14" s="672">
        <f t="shared" si="3"/>
        <v>0</v>
      </c>
      <c r="AD14" s="678">
        <f t="shared" si="4"/>
        <v>0</v>
      </c>
      <c r="AE14" s="678">
        <f t="shared" si="5"/>
        <v>0</v>
      </c>
      <c r="AF14" s="678">
        <f t="shared" si="6"/>
        <v>0</v>
      </c>
      <c r="AG14" s="672">
        <f t="shared" si="7"/>
        <v>0</v>
      </c>
      <c r="AH14" s="672">
        <f t="shared" si="8"/>
        <v>0</v>
      </c>
      <c r="AI14" s="672">
        <f t="shared" si="9"/>
        <v>0</v>
      </c>
      <c r="AJ14" s="672">
        <f t="shared" si="10"/>
        <v>0</v>
      </c>
      <c r="AK14" s="672">
        <f t="shared" si="11"/>
        <v>0</v>
      </c>
      <c r="AL14" s="679">
        <f t="shared" si="12"/>
        <v>0</v>
      </c>
    </row>
    <row r="15" spans="2:38" ht="14.4" x14ac:dyDescent="0.2">
      <c r="B15" s="520" t="s">
        <v>92</v>
      </c>
      <c r="C15" s="747"/>
      <c r="D15" s="665"/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748"/>
      <c r="T15" s="672"/>
      <c r="V15" t="e">
        <f>'保健所別（令和8年）'!#REF!</f>
        <v>#REF!</v>
      </c>
      <c r="W15" t="e">
        <f t="shared" si="0"/>
        <v>#REF!</v>
      </c>
      <c r="Z15" s="520" t="s">
        <v>92</v>
      </c>
      <c r="AA15" s="664">
        <f t="shared" si="1"/>
        <v>0</v>
      </c>
      <c r="AB15" s="665">
        <f t="shared" si="2"/>
        <v>0</v>
      </c>
      <c r="AC15" s="665">
        <f t="shared" si="3"/>
        <v>0</v>
      </c>
      <c r="AD15" s="665">
        <f t="shared" si="4"/>
        <v>0</v>
      </c>
      <c r="AE15" s="665">
        <f t="shared" si="5"/>
        <v>0</v>
      </c>
      <c r="AF15" s="665">
        <f t="shared" si="6"/>
        <v>0</v>
      </c>
      <c r="AG15" s="665">
        <f t="shared" si="7"/>
        <v>0</v>
      </c>
      <c r="AH15" s="665">
        <f t="shared" si="8"/>
        <v>0</v>
      </c>
      <c r="AI15" s="665">
        <f t="shared" si="9"/>
        <v>0</v>
      </c>
      <c r="AJ15" s="665">
        <f t="shared" si="10"/>
        <v>0</v>
      </c>
      <c r="AK15" s="665">
        <f t="shared" si="11"/>
        <v>0</v>
      </c>
      <c r="AL15" s="667">
        <f t="shared" si="12"/>
        <v>0</v>
      </c>
    </row>
    <row r="16" spans="2:38" ht="15" thickBot="1" x14ac:dyDescent="0.25">
      <c r="B16" s="527" t="s">
        <v>93</v>
      </c>
      <c r="C16" s="749"/>
      <c r="D16" s="750"/>
      <c r="E16" s="750"/>
      <c r="F16" s="750"/>
      <c r="G16" s="750"/>
      <c r="H16" s="750"/>
      <c r="I16" s="750"/>
      <c r="J16" s="750"/>
      <c r="K16" s="750"/>
      <c r="L16" s="750"/>
      <c r="M16" s="750"/>
      <c r="N16" s="750"/>
      <c r="O16" s="750"/>
      <c r="P16" s="750"/>
      <c r="Q16" s="750"/>
      <c r="R16" s="750"/>
      <c r="S16" s="751"/>
      <c r="V16" t="e">
        <f>'保健所別（令和8年）'!#REF!</f>
        <v>#REF!</v>
      </c>
      <c r="W16" t="e">
        <f t="shared" si="0"/>
        <v>#REF!</v>
      </c>
      <c r="Z16" s="527" t="s">
        <v>93</v>
      </c>
      <c r="AA16" s="671">
        <f t="shared" si="1"/>
        <v>0</v>
      </c>
      <c r="AB16" s="672">
        <f t="shared" si="2"/>
        <v>0</v>
      </c>
      <c r="AC16" s="672">
        <f t="shared" si="3"/>
        <v>0</v>
      </c>
      <c r="AD16" s="672">
        <f t="shared" si="4"/>
        <v>0</v>
      </c>
      <c r="AE16" s="672">
        <f t="shared" si="5"/>
        <v>0</v>
      </c>
      <c r="AF16" s="672">
        <f t="shared" si="6"/>
        <v>0</v>
      </c>
      <c r="AG16" s="672">
        <f t="shared" si="7"/>
        <v>0</v>
      </c>
      <c r="AH16" s="672">
        <f t="shared" si="8"/>
        <v>0</v>
      </c>
      <c r="AI16" s="672">
        <f t="shared" si="9"/>
        <v>0</v>
      </c>
      <c r="AJ16" s="672">
        <f t="shared" si="10"/>
        <v>0</v>
      </c>
      <c r="AK16" s="672">
        <f t="shared" si="11"/>
        <v>0</v>
      </c>
      <c r="AL16" s="673">
        <f t="shared" si="12"/>
        <v>0</v>
      </c>
    </row>
    <row r="17" spans="2:38" ht="15" thickBot="1" x14ac:dyDescent="0.25">
      <c r="B17" s="94" t="s">
        <v>39</v>
      </c>
      <c r="C17" s="736">
        <f t="shared" ref="C17:S17" si="13">SUM(C5:C16)</f>
        <v>0</v>
      </c>
      <c r="D17" s="737">
        <f t="shared" si="13"/>
        <v>0</v>
      </c>
      <c r="E17" s="737">
        <f t="shared" si="13"/>
        <v>0</v>
      </c>
      <c r="F17" s="737">
        <f t="shared" si="13"/>
        <v>0</v>
      </c>
      <c r="G17" s="737">
        <f t="shared" si="13"/>
        <v>0</v>
      </c>
      <c r="H17" s="737">
        <f t="shared" si="13"/>
        <v>0</v>
      </c>
      <c r="I17" s="737">
        <f t="shared" si="13"/>
        <v>0</v>
      </c>
      <c r="J17" s="737">
        <f t="shared" si="13"/>
        <v>0</v>
      </c>
      <c r="K17" s="737">
        <f t="shared" si="13"/>
        <v>0</v>
      </c>
      <c r="L17" s="737">
        <f t="shared" si="13"/>
        <v>0</v>
      </c>
      <c r="M17" s="737">
        <f t="shared" si="13"/>
        <v>0</v>
      </c>
      <c r="N17" s="737">
        <f t="shared" si="13"/>
        <v>0</v>
      </c>
      <c r="O17" s="737">
        <f t="shared" si="13"/>
        <v>0</v>
      </c>
      <c r="P17" s="737">
        <f t="shared" si="13"/>
        <v>0</v>
      </c>
      <c r="Q17" s="737">
        <f t="shared" si="13"/>
        <v>0</v>
      </c>
      <c r="R17" s="737">
        <f t="shared" si="13"/>
        <v>0</v>
      </c>
      <c r="S17" s="738">
        <f t="shared" si="13"/>
        <v>0</v>
      </c>
      <c r="W17">
        <f t="shared" si="0"/>
        <v>0</v>
      </c>
      <c r="Z17" s="94" t="s">
        <v>39</v>
      </c>
      <c r="AA17" s="534">
        <f t="shared" ref="AA17:AL17" si="14">SUM(AA5:AA16)</f>
        <v>0</v>
      </c>
      <c r="AB17" s="535">
        <f t="shared" si="14"/>
        <v>0</v>
      </c>
      <c r="AC17" s="535">
        <f t="shared" si="14"/>
        <v>0</v>
      </c>
      <c r="AD17" s="535">
        <f t="shared" si="14"/>
        <v>0</v>
      </c>
      <c r="AE17" s="535">
        <f t="shared" si="14"/>
        <v>0</v>
      </c>
      <c r="AF17" s="535">
        <f t="shared" si="14"/>
        <v>0</v>
      </c>
      <c r="AG17" s="535">
        <f t="shared" si="14"/>
        <v>0</v>
      </c>
      <c r="AH17" s="535">
        <f t="shared" si="14"/>
        <v>0</v>
      </c>
      <c r="AI17" s="535">
        <f t="shared" si="14"/>
        <v>0</v>
      </c>
      <c r="AJ17" s="535">
        <f t="shared" si="14"/>
        <v>0</v>
      </c>
      <c r="AK17" s="535">
        <f t="shared" si="14"/>
        <v>0</v>
      </c>
      <c r="AL17" s="648">
        <f t="shared" si="14"/>
        <v>0</v>
      </c>
    </row>
    <row r="18" spans="2:38" ht="13.8" thickBot="1" x14ac:dyDescent="0.25">
      <c r="B18" s="537" t="s">
        <v>283</v>
      </c>
      <c r="C18" s="680">
        <f>IF(C17=0,0,C17/$C$17)</f>
        <v>0</v>
      </c>
      <c r="D18" s="961">
        <f t="shared" ref="D18:S18" si="15">IF(D17=0,0,D17/$C$17)</f>
        <v>0</v>
      </c>
      <c r="E18" s="681">
        <f t="shared" si="15"/>
        <v>0</v>
      </c>
      <c r="F18" s="681">
        <f t="shared" si="15"/>
        <v>0</v>
      </c>
      <c r="G18" s="681">
        <f t="shared" si="15"/>
        <v>0</v>
      </c>
      <c r="H18" s="681">
        <f t="shared" si="15"/>
        <v>0</v>
      </c>
      <c r="I18" s="681">
        <f t="shared" si="15"/>
        <v>0</v>
      </c>
      <c r="J18" s="681">
        <f t="shared" si="15"/>
        <v>0</v>
      </c>
      <c r="K18" s="681">
        <f t="shared" si="15"/>
        <v>0</v>
      </c>
      <c r="L18" s="681">
        <f t="shared" si="15"/>
        <v>0</v>
      </c>
      <c r="M18" s="681">
        <f t="shared" si="15"/>
        <v>0</v>
      </c>
      <c r="N18" s="681">
        <f t="shared" si="15"/>
        <v>0</v>
      </c>
      <c r="O18" s="681">
        <f t="shared" si="15"/>
        <v>0</v>
      </c>
      <c r="P18" s="681">
        <f t="shared" si="15"/>
        <v>0</v>
      </c>
      <c r="Q18" s="681">
        <f t="shared" si="15"/>
        <v>0</v>
      </c>
      <c r="R18" s="681">
        <f t="shared" si="15"/>
        <v>0</v>
      </c>
      <c r="S18" s="682">
        <f t="shared" si="15"/>
        <v>0</v>
      </c>
      <c r="Z18" s="537" t="s">
        <v>283</v>
      </c>
      <c r="AA18" s="680" t="e">
        <f>AA17/AA17</f>
        <v>#DIV/0!</v>
      </c>
      <c r="AB18" s="681" t="e">
        <f>AB17/AA17</f>
        <v>#DIV/0!</v>
      </c>
      <c r="AC18" s="681" t="e">
        <f>AC17/AA17</f>
        <v>#DIV/0!</v>
      </c>
      <c r="AD18" s="681" t="e">
        <f>AD17/AA17</f>
        <v>#DIV/0!</v>
      </c>
      <c r="AE18" s="681" t="e">
        <f>AE17/AA17</f>
        <v>#DIV/0!</v>
      </c>
      <c r="AF18" s="681" t="e">
        <f>AF17/AA17</f>
        <v>#DIV/0!</v>
      </c>
      <c r="AG18" s="681" t="e">
        <f>AG17/AA17</f>
        <v>#DIV/0!</v>
      </c>
      <c r="AH18" s="681" t="e">
        <f>AH17/AA17</f>
        <v>#DIV/0!</v>
      </c>
      <c r="AI18" s="681" t="e">
        <f>AI17/AA17</f>
        <v>#DIV/0!</v>
      </c>
      <c r="AJ18" s="681" t="e">
        <f>AJ17/AA17</f>
        <v>#DIV/0!</v>
      </c>
      <c r="AK18" s="681" t="e">
        <f>AK17/AA17</f>
        <v>#DIV/0!</v>
      </c>
      <c r="AL18" s="683" t="e">
        <f>AL17/AA17</f>
        <v>#DIV/0!</v>
      </c>
    </row>
    <row r="19" spans="2:38" x14ac:dyDescent="0.2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8" thickBot="1" x14ac:dyDescent="0.25">
      <c r="B20" s="93" t="str">
        <f>B3</f>
        <v>令和8年　</v>
      </c>
      <c r="C20" t="s">
        <v>285</v>
      </c>
    </row>
    <row r="21" spans="2:38" ht="37.5" customHeight="1" thickBot="1" x14ac:dyDescent="0.25">
      <c r="B21" s="511" t="s">
        <v>204</v>
      </c>
      <c r="C21" s="512" t="s">
        <v>67</v>
      </c>
      <c r="D21" s="513" t="s">
        <v>40</v>
      </c>
      <c r="E21" s="514" t="s">
        <v>80</v>
      </c>
      <c r="F21" s="514" t="s">
        <v>81</v>
      </c>
      <c r="G21" s="514" t="s">
        <v>68</v>
      </c>
      <c r="H21" s="514" t="s">
        <v>69</v>
      </c>
      <c r="I21" s="514" t="s">
        <v>70</v>
      </c>
      <c r="J21" s="514" t="s">
        <v>71</v>
      </c>
      <c r="K21" s="514" t="s">
        <v>72</v>
      </c>
      <c r="L21" s="514" t="s">
        <v>73</v>
      </c>
      <c r="M21" s="514" t="s">
        <v>74</v>
      </c>
      <c r="N21" s="514" t="s">
        <v>75</v>
      </c>
      <c r="O21" s="515" t="s">
        <v>76</v>
      </c>
      <c r="P21" s="515" t="s">
        <v>77</v>
      </c>
      <c r="Q21" s="515" t="s">
        <v>78</v>
      </c>
      <c r="R21" s="515" t="s">
        <v>79</v>
      </c>
      <c r="S21" s="515" t="s">
        <v>41</v>
      </c>
    </row>
    <row r="22" spans="2:38" ht="14.4" x14ac:dyDescent="0.2">
      <c r="B22" s="516" t="s">
        <v>82</v>
      </c>
      <c r="C22" s="704"/>
      <c r="D22" s="705"/>
      <c r="E22" s="705"/>
      <c r="F22" s="705"/>
      <c r="G22" s="705"/>
      <c r="H22" s="705"/>
      <c r="I22" s="705"/>
      <c r="J22" s="706"/>
      <c r="K22" s="706"/>
      <c r="L22" s="705"/>
      <c r="M22" s="705"/>
      <c r="N22" s="705"/>
      <c r="O22" s="705"/>
      <c r="P22" s="705"/>
      <c r="Q22" s="705"/>
      <c r="R22" s="705"/>
      <c r="S22" s="707"/>
    </row>
    <row r="23" spans="2:38" ht="14.4" x14ac:dyDescent="0.2">
      <c r="B23" s="520" t="s">
        <v>83</v>
      </c>
      <c r="C23" s="684"/>
      <c r="D23" s="685"/>
      <c r="E23" s="685"/>
      <c r="F23" s="685"/>
      <c r="G23" s="685"/>
      <c r="H23" s="685"/>
      <c r="I23" s="685"/>
      <c r="J23" s="686"/>
      <c r="K23" s="686"/>
      <c r="L23" s="685"/>
      <c r="M23" s="685"/>
      <c r="N23" s="685"/>
      <c r="O23" s="685"/>
      <c r="P23" s="685"/>
      <c r="Q23" s="685"/>
      <c r="R23" s="685"/>
      <c r="S23" s="687"/>
    </row>
    <row r="24" spans="2:38" ht="14.4" x14ac:dyDescent="0.2">
      <c r="B24" s="523" t="s">
        <v>84</v>
      </c>
      <c r="C24" s="688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90"/>
    </row>
    <row r="25" spans="2:38" ht="14.4" x14ac:dyDescent="0.2">
      <c r="B25" s="527" t="s">
        <v>85</v>
      </c>
      <c r="C25" s="691"/>
      <c r="D25" s="692"/>
      <c r="E25" s="692"/>
      <c r="F25" s="692"/>
      <c r="G25" s="692"/>
      <c r="H25" s="692"/>
      <c r="I25" s="692"/>
      <c r="J25" s="692"/>
      <c r="K25" s="692"/>
      <c r="L25" s="692"/>
      <c r="M25" s="692"/>
      <c r="N25" s="692"/>
      <c r="O25" s="692"/>
      <c r="P25" s="692"/>
      <c r="Q25" s="692"/>
      <c r="R25" s="692"/>
      <c r="S25" s="693"/>
    </row>
    <row r="26" spans="2:38" ht="14.4" x14ac:dyDescent="0.2">
      <c r="B26" s="520" t="s">
        <v>86</v>
      </c>
      <c r="C26" s="694"/>
      <c r="D26" s="695"/>
      <c r="E26" s="695"/>
      <c r="F26" s="695"/>
      <c r="G26" s="695"/>
      <c r="H26" s="695"/>
      <c r="I26" s="695"/>
      <c r="J26" s="695"/>
      <c r="K26" s="695"/>
      <c r="L26" s="695"/>
      <c r="M26" s="695"/>
      <c r="N26" s="695"/>
      <c r="O26" s="685"/>
      <c r="P26" s="695"/>
      <c r="Q26" s="695"/>
      <c r="R26" s="695"/>
      <c r="S26" s="696"/>
    </row>
    <row r="27" spans="2:38" ht="14.4" x14ac:dyDescent="0.2">
      <c r="B27" s="527" t="s">
        <v>87</v>
      </c>
      <c r="C27" s="697"/>
      <c r="D27" s="698"/>
      <c r="E27" s="698"/>
      <c r="F27" s="698"/>
      <c r="G27" s="698"/>
      <c r="H27" s="698"/>
      <c r="I27" s="698"/>
      <c r="J27" s="698"/>
      <c r="K27" s="698"/>
      <c r="L27" s="698"/>
      <c r="M27" s="698"/>
      <c r="N27" s="698"/>
      <c r="O27" s="692"/>
      <c r="P27" s="698"/>
      <c r="Q27" s="698"/>
      <c r="R27" s="698"/>
      <c r="S27" s="699"/>
    </row>
    <row r="28" spans="2:38" ht="14.4" x14ac:dyDescent="0.2">
      <c r="B28" s="520" t="s">
        <v>88</v>
      </c>
      <c r="C28" s="684"/>
      <c r="D28" s="685"/>
      <c r="E28" s="685"/>
      <c r="F28" s="685"/>
      <c r="G28" s="685"/>
      <c r="H28" s="685"/>
      <c r="I28" s="685"/>
      <c r="J28" s="685"/>
      <c r="K28" s="685"/>
      <c r="L28" s="685"/>
      <c r="M28" s="685"/>
      <c r="N28" s="685"/>
      <c r="O28" s="685"/>
      <c r="P28" s="685"/>
      <c r="Q28" s="685"/>
      <c r="R28" s="685"/>
      <c r="S28" s="687"/>
      <c r="AE28" t="s">
        <v>294</v>
      </c>
    </row>
    <row r="29" spans="2:38" ht="14.4" x14ac:dyDescent="0.2">
      <c r="B29" s="527" t="s">
        <v>89</v>
      </c>
      <c r="C29" s="691"/>
      <c r="D29" s="692"/>
      <c r="E29" s="692"/>
      <c r="F29" s="692"/>
      <c r="G29" s="692"/>
      <c r="H29" s="692"/>
      <c r="I29" s="692"/>
      <c r="J29" s="692"/>
      <c r="K29" s="692"/>
      <c r="L29" s="692"/>
      <c r="M29" s="692"/>
      <c r="N29" s="692"/>
      <c r="O29" s="692"/>
      <c r="P29" s="692"/>
      <c r="Q29" s="692"/>
      <c r="R29" s="692"/>
      <c r="S29" s="693"/>
    </row>
    <row r="30" spans="2:38" ht="14.4" x14ac:dyDescent="0.2">
      <c r="B30" s="520" t="s">
        <v>90</v>
      </c>
      <c r="C30" s="684"/>
      <c r="D30" s="685"/>
      <c r="E30" s="685"/>
      <c r="F30" s="685"/>
      <c r="G30" s="686"/>
      <c r="H30" s="686"/>
      <c r="I30" s="686"/>
      <c r="J30" s="685"/>
      <c r="K30" s="685"/>
      <c r="L30" s="685"/>
      <c r="M30" s="685"/>
      <c r="N30" s="685"/>
      <c r="O30" s="695"/>
      <c r="P30" s="685"/>
      <c r="Q30" s="685"/>
      <c r="R30" s="685"/>
      <c r="S30" s="687"/>
    </row>
    <row r="31" spans="2:38" ht="14.4" x14ac:dyDescent="0.2">
      <c r="B31" s="527" t="s">
        <v>91</v>
      </c>
      <c r="C31" s="691"/>
      <c r="D31" s="692"/>
      <c r="E31" s="692"/>
      <c r="F31" s="692"/>
      <c r="G31" s="700"/>
      <c r="H31" s="700"/>
      <c r="I31" s="700"/>
      <c r="J31" s="692"/>
      <c r="K31" s="692"/>
      <c r="L31" s="692"/>
      <c r="M31" s="692"/>
      <c r="N31" s="692"/>
      <c r="O31" s="698"/>
      <c r="P31" s="692"/>
      <c r="Q31" s="692"/>
      <c r="R31" s="692"/>
      <c r="S31" s="693"/>
    </row>
    <row r="32" spans="2:38" ht="14.4" x14ac:dyDescent="0.2">
      <c r="B32" s="520" t="s">
        <v>92</v>
      </c>
      <c r="C32" s="684"/>
      <c r="D32" s="685"/>
      <c r="E32" s="685"/>
      <c r="F32" s="685"/>
      <c r="G32" s="685"/>
      <c r="H32" s="685"/>
      <c r="I32" s="685"/>
      <c r="J32" s="685"/>
      <c r="K32" s="685"/>
      <c r="L32" s="685"/>
      <c r="M32" s="685"/>
      <c r="N32" s="685"/>
      <c r="O32" s="685"/>
      <c r="P32" s="685"/>
      <c r="Q32" s="685"/>
      <c r="R32" s="685"/>
      <c r="S32" s="687"/>
    </row>
    <row r="33" spans="2:23" ht="15" thickBot="1" x14ac:dyDescent="0.25">
      <c r="B33" s="527" t="s">
        <v>93</v>
      </c>
      <c r="C33" s="691"/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693"/>
    </row>
    <row r="34" spans="2:23" ht="15" thickBot="1" x14ac:dyDescent="0.25">
      <c r="B34" s="94" t="s">
        <v>39</v>
      </c>
      <c r="C34" s="701">
        <f t="shared" ref="C34:S34" si="16">SUM(C22:C33)</f>
        <v>0</v>
      </c>
      <c r="D34" s="702">
        <f t="shared" si="16"/>
        <v>0</v>
      </c>
      <c r="E34" s="702">
        <f t="shared" si="16"/>
        <v>0</v>
      </c>
      <c r="F34" s="702">
        <f t="shared" si="16"/>
        <v>0</v>
      </c>
      <c r="G34" s="702">
        <f t="shared" si="16"/>
        <v>0</v>
      </c>
      <c r="H34" s="702">
        <f t="shared" si="16"/>
        <v>0</v>
      </c>
      <c r="I34" s="702">
        <f t="shared" si="16"/>
        <v>0</v>
      </c>
      <c r="J34" s="702">
        <f t="shared" si="16"/>
        <v>0</v>
      </c>
      <c r="K34" s="702">
        <f t="shared" si="16"/>
        <v>0</v>
      </c>
      <c r="L34" s="702">
        <f t="shared" si="16"/>
        <v>0</v>
      </c>
      <c r="M34" s="702">
        <f t="shared" si="16"/>
        <v>0</v>
      </c>
      <c r="N34" s="702">
        <f t="shared" si="16"/>
        <v>0</v>
      </c>
      <c r="O34" s="702">
        <f t="shared" si="16"/>
        <v>0</v>
      </c>
      <c r="P34" s="702">
        <f t="shared" si="16"/>
        <v>0</v>
      </c>
      <c r="Q34" s="702">
        <f t="shared" si="16"/>
        <v>0</v>
      </c>
      <c r="R34" s="702">
        <f t="shared" si="16"/>
        <v>0</v>
      </c>
      <c r="S34" s="703">
        <f t="shared" si="16"/>
        <v>0</v>
      </c>
    </row>
    <row r="35" spans="2:23" ht="13.8" thickBot="1" x14ac:dyDescent="0.25">
      <c r="B35" s="537" t="s">
        <v>283</v>
      </c>
      <c r="C35" s="680">
        <f>IF(C34=0,0,C34/$C$34)</f>
        <v>0</v>
      </c>
      <c r="D35" s="961">
        <f t="shared" ref="D35:S35" si="17">IF(D34=0,0,D34/$C$34)</f>
        <v>0</v>
      </c>
      <c r="E35" s="681">
        <f t="shared" si="17"/>
        <v>0</v>
      </c>
      <c r="F35" s="681">
        <f t="shared" si="17"/>
        <v>0</v>
      </c>
      <c r="G35" s="681">
        <f t="shared" si="17"/>
        <v>0</v>
      </c>
      <c r="H35" s="681">
        <f t="shared" si="17"/>
        <v>0</v>
      </c>
      <c r="I35" s="681">
        <f t="shared" si="17"/>
        <v>0</v>
      </c>
      <c r="J35" s="681">
        <f t="shared" si="17"/>
        <v>0</v>
      </c>
      <c r="K35" s="681">
        <f t="shared" si="17"/>
        <v>0</v>
      </c>
      <c r="L35" s="681">
        <f t="shared" si="17"/>
        <v>0</v>
      </c>
      <c r="M35" s="681">
        <f t="shared" si="17"/>
        <v>0</v>
      </c>
      <c r="N35" s="681">
        <f t="shared" si="17"/>
        <v>0</v>
      </c>
      <c r="O35" s="681">
        <f t="shared" si="17"/>
        <v>0</v>
      </c>
      <c r="P35" s="681">
        <f t="shared" si="17"/>
        <v>0</v>
      </c>
      <c r="Q35" s="681">
        <f t="shared" si="17"/>
        <v>0</v>
      </c>
      <c r="R35" s="681">
        <f t="shared" si="17"/>
        <v>0</v>
      </c>
      <c r="S35" s="682">
        <f t="shared" si="17"/>
        <v>0</v>
      </c>
    </row>
    <row r="40" spans="2:23" ht="19.8" thickBot="1" x14ac:dyDescent="0.25">
      <c r="B40" s="162" t="str">
        <f>B20</f>
        <v>令和8年　</v>
      </c>
      <c r="C40" t="s">
        <v>286</v>
      </c>
    </row>
    <row r="41" spans="2:23" ht="37.5" customHeight="1" thickBot="1" x14ac:dyDescent="0.25">
      <c r="B41" s="586" t="s">
        <v>205</v>
      </c>
      <c r="C41" s="734" t="s">
        <v>65</v>
      </c>
      <c r="D41" s="713" t="s">
        <v>40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41</v>
      </c>
    </row>
    <row r="42" spans="2:23" ht="14.4" x14ac:dyDescent="0.2">
      <c r="B42" s="588" t="s">
        <v>82</v>
      </c>
      <c r="C42" s="752"/>
      <c r="D42" s="745"/>
      <c r="E42" s="745"/>
      <c r="F42" s="745"/>
      <c r="G42" s="745"/>
      <c r="H42" s="745"/>
      <c r="I42" s="745"/>
      <c r="J42" s="745"/>
      <c r="K42" s="745"/>
      <c r="L42" s="745"/>
      <c r="M42" s="745"/>
      <c r="N42" s="745"/>
      <c r="O42" s="745"/>
      <c r="P42" s="745"/>
      <c r="Q42" s="745"/>
      <c r="R42" s="745"/>
      <c r="S42" s="746"/>
      <c r="T42" s="672"/>
      <c r="V42" t="e">
        <f>'保健所別（令和8年）'!#REF!</f>
        <v>#REF!</v>
      </c>
      <c r="W42" t="e">
        <f t="shared" ref="W42:W54" si="18">C42-V42</f>
        <v>#REF!</v>
      </c>
    </row>
    <row r="43" spans="2:23" ht="14.4" x14ac:dyDescent="0.2">
      <c r="B43" s="590" t="s">
        <v>83</v>
      </c>
      <c r="C43" s="742"/>
      <c r="D43" s="665"/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748"/>
      <c r="V43" t="e">
        <f>'保健所別（令和8年）'!#REF!</f>
        <v>#REF!</v>
      </c>
      <c r="W43" t="e">
        <f t="shared" si="18"/>
        <v>#REF!</v>
      </c>
    </row>
    <row r="44" spans="2:23" ht="14.4" x14ac:dyDescent="0.2">
      <c r="B44" s="592" t="s">
        <v>84</v>
      </c>
      <c r="C44" s="742"/>
      <c r="D44" s="665"/>
      <c r="E44" s="665"/>
      <c r="F44" s="665"/>
      <c r="G44" s="665"/>
      <c r="H44" s="665"/>
      <c r="I44" s="665"/>
      <c r="J44" s="665"/>
      <c r="K44" s="665"/>
      <c r="L44" s="665"/>
      <c r="M44" s="665"/>
      <c r="N44" s="665"/>
      <c r="O44" s="665"/>
      <c r="P44" s="665"/>
      <c r="Q44" s="665"/>
      <c r="R44" s="665"/>
      <c r="S44" s="748"/>
      <c r="V44" t="e">
        <f>'保健所別（令和8年）'!#REF!</f>
        <v>#REF!</v>
      </c>
      <c r="W44" t="e">
        <f t="shared" si="18"/>
        <v>#REF!</v>
      </c>
    </row>
    <row r="45" spans="2:23" ht="14.4" x14ac:dyDescent="0.2">
      <c r="B45" s="594" t="s">
        <v>85</v>
      </c>
      <c r="C45" s="742"/>
      <c r="D45" s="665"/>
      <c r="E45" s="665"/>
      <c r="F45" s="665"/>
      <c r="G45" s="665"/>
      <c r="H45" s="665"/>
      <c r="I45" s="665"/>
      <c r="J45" s="665"/>
      <c r="K45" s="665"/>
      <c r="L45" s="665"/>
      <c r="M45" s="665"/>
      <c r="N45" s="665"/>
      <c r="O45" s="665"/>
      <c r="P45" s="665"/>
      <c r="Q45" s="665"/>
      <c r="R45" s="665"/>
      <c r="S45" s="748"/>
      <c r="V45" t="e">
        <f>'保健所別（令和8年）'!#REF!</f>
        <v>#REF!</v>
      </c>
      <c r="W45" t="e">
        <f t="shared" si="18"/>
        <v>#REF!</v>
      </c>
    </row>
    <row r="46" spans="2:23" ht="14.4" x14ac:dyDescent="0.2">
      <c r="B46" s="590" t="s">
        <v>86</v>
      </c>
      <c r="C46" s="742"/>
      <c r="D46" s="665"/>
      <c r="E46" s="665"/>
      <c r="F46" s="665"/>
      <c r="G46" s="665"/>
      <c r="H46" s="665"/>
      <c r="I46" s="665"/>
      <c r="J46" s="665"/>
      <c r="K46" s="665"/>
      <c r="L46" s="665"/>
      <c r="M46" s="665"/>
      <c r="N46" s="665"/>
      <c r="O46" s="665"/>
      <c r="P46" s="665"/>
      <c r="Q46" s="665"/>
      <c r="R46" s="665"/>
      <c r="S46" s="748"/>
      <c r="V46" t="e">
        <f>'保健所別（令和8年）'!#REF!</f>
        <v>#REF!</v>
      </c>
      <c r="W46" t="e">
        <f t="shared" si="18"/>
        <v>#REF!</v>
      </c>
    </row>
    <row r="47" spans="2:23" ht="14.4" x14ac:dyDescent="0.2">
      <c r="B47" s="594" t="s">
        <v>87</v>
      </c>
      <c r="C47" s="742"/>
      <c r="D47" s="665"/>
      <c r="E47" s="665"/>
      <c r="F47" s="665"/>
      <c r="G47" s="665"/>
      <c r="H47" s="665"/>
      <c r="I47" s="665"/>
      <c r="J47" s="665"/>
      <c r="K47" s="665"/>
      <c r="L47" s="665"/>
      <c r="M47" s="665"/>
      <c r="N47" s="665"/>
      <c r="O47" s="665"/>
      <c r="P47" s="665"/>
      <c r="Q47" s="665"/>
      <c r="R47" s="665"/>
      <c r="S47" s="748"/>
      <c r="V47" t="e">
        <f>'保健所別（令和8年）'!#REF!</f>
        <v>#REF!</v>
      </c>
      <c r="W47" t="e">
        <f t="shared" si="18"/>
        <v>#REF!</v>
      </c>
    </row>
    <row r="48" spans="2:23" ht="14.4" x14ac:dyDescent="0.2">
      <c r="B48" s="590" t="s">
        <v>88</v>
      </c>
      <c r="C48" s="742"/>
      <c r="D48" s="665"/>
      <c r="E48" s="665"/>
      <c r="F48" s="665"/>
      <c r="G48" s="665"/>
      <c r="H48" s="665"/>
      <c r="I48" s="665"/>
      <c r="J48" s="665"/>
      <c r="K48" s="665"/>
      <c r="L48" s="665"/>
      <c r="M48" s="665"/>
      <c r="N48" s="665"/>
      <c r="O48" s="665"/>
      <c r="P48" s="665"/>
      <c r="Q48" s="665"/>
      <c r="R48" s="665"/>
      <c r="S48" s="748"/>
      <c r="V48" t="e">
        <f>'保健所別（令和8年）'!#REF!</f>
        <v>#REF!</v>
      </c>
      <c r="W48" t="e">
        <f t="shared" si="18"/>
        <v>#REF!</v>
      </c>
    </row>
    <row r="49" spans="2:24" ht="14.4" x14ac:dyDescent="0.2">
      <c r="B49" s="594" t="s">
        <v>89</v>
      </c>
      <c r="C49" s="742"/>
      <c r="D49" s="665"/>
      <c r="E49" s="665"/>
      <c r="F49" s="665"/>
      <c r="G49" s="665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748"/>
      <c r="V49" t="e">
        <f>'保健所別（令和8年）'!#REF!</f>
        <v>#REF!</v>
      </c>
      <c r="W49" t="e">
        <f t="shared" si="18"/>
        <v>#REF!</v>
      </c>
    </row>
    <row r="50" spans="2:24" ht="14.4" x14ac:dyDescent="0.2">
      <c r="B50" s="590" t="s">
        <v>90</v>
      </c>
      <c r="C50" s="742"/>
      <c r="D50" s="665"/>
      <c r="E50" s="665"/>
      <c r="F50" s="665"/>
      <c r="G50" s="665"/>
      <c r="H50" s="665"/>
      <c r="I50" s="665"/>
      <c r="J50" s="665"/>
      <c r="K50" s="665"/>
      <c r="L50" s="665"/>
      <c r="M50" s="665"/>
      <c r="N50" s="665"/>
      <c r="O50" s="665"/>
      <c r="P50" s="665"/>
      <c r="Q50" s="665"/>
      <c r="R50" s="665"/>
      <c r="S50" s="748"/>
      <c r="V50" t="e">
        <f>'保健所別（令和8年）'!#REF!</f>
        <v>#REF!</v>
      </c>
      <c r="W50" t="e">
        <f t="shared" si="18"/>
        <v>#REF!</v>
      </c>
    </row>
    <row r="51" spans="2:24" ht="14.4" x14ac:dyDescent="0.2">
      <c r="B51" s="594" t="s">
        <v>91</v>
      </c>
      <c r="C51" s="742"/>
      <c r="D51" s="665"/>
      <c r="E51" s="665"/>
      <c r="F51" s="665"/>
      <c r="G51" s="665"/>
      <c r="H51" s="665"/>
      <c r="I51" s="665"/>
      <c r="J51" s="665"/>
      <c r="K51" s="665"/>
      <c r="L51" s="665"/>
      <c r="M51" s="665"/>
      <c r="N51" s="665"/>
      <c r="O51" s="665"/>
      <c r="P51" s="665"/>
      <c r="Q51" s="665"/>
      <c r="R51" s="665"/>
      <c r="S51" s="748"/>
      <c r="V51" t="e">
        <f>'保健所別（令和8年）'!#REF!</f>
        <v>#REF!</v>
      </c>
      <c r="W51" t="e">
        <f t="shared" si="18"/>
        <v>#REF!</v>
      </c>
    </row>
    <row r="52" spans="2:24" ht="14.4" x14ac:dyDescent="0.2">
      <c r="B52" s="590" t="s">
        <v>92</v>
      </c>
      <c r="C52" s="742"/>
      <c r="D52" s="665"/>
      <c r="E52" s="665"/>
      <c r="F52" s="665"/>
      <c r="G52" s="665"/>
      <c r="H52" s="665"/>
      <c r="I52" s="665"/>
      <c r="J52" s="665"/>
      <c r="K52" s="665"/>
      <c r="L52" s="665"/>
      <c r="M52" s="665"/>
      <c r="N52" s="665"/>
      <c r="O52" s="665"/>
      <c r="P52" s="665"/>
      <c r="Q52" s="665"/>
      <c r="R52" s="665"/>
      <c r="S52" s="748"/>
      <c r="V52" t="e">
        <f>'保健所別（令和8年）'!#REF!</f>
        <v>#REF!</v>
      </c>
      <c r="W52" t="e">
        <f t="shared" si="18"/>
        <v>#REF!</v>
      </c>
    </row>
    <row r="53" spans="2:24" ht="15" thickBot="1" x14ac:dyDescent="0.25">
      <c r="B53" s="594" t="s">
        <v>93</v>
      </c>
      <c r="C53" s="743"/>
      <c r="D53" s="750"/>
      <c r="E53" s="750"/>
      <c r="F53" s="750"/>
      <c r="G53" s="750"/>
      <c r="H53" s="750"/>
      <c r="I53" s="750"/>
      <c r="J53" s="750"/>
      <c r="K53" s="750"/>
      <c r="L53" s="750"/>
      <c r="M53" s="750"/>
      <c r="N53" s="750"/>
      <c r="O53" s="750"/>
      <c r="P53" s="750"/>
      <c r="Q53" s="750"/>
      <c r="R53" s="750"/>
      <c r="S53" s="751"/>
      <c r="V53" t="e">
        <f>'保健所別（令和8年）'!#REF!</f>
        <v>#REF!</v>
      </c>
      <c r="W53" t="e">
        <f t="shared" si="18"/>
        <v>#REF!</v>
      </c>
    </row>
    <row r="54" spans="2:24" ht="15" thickBot="1" x14ac:dyDescent="0.25">
      <c r="B54" s="163" t="s">
        <v>39</v>
      </c>
      <c r="C54" s="739">
        <f t="shared" ref="C54:S54" si="19">SUM(C42:C53)</f>
        <v>0</v>
      </c>
      <c r="D54" s="740">
        <f t="shared" si="19"/>
        <v>0</v>
      </c>
      <c r="E54" s="740">
        <f t="shared" si="19"/>
        <v>0</v>
      </c>
      <c r="F54" s="740">
        <f t="shared" si="19"/>
        <v>0</v>
      </c>
      <c r="G54" s="740">
        <f t="shared" si="19"/>
        <v>0</v>
      </c>
      <c r="H54" s="740">
        <f t="shared" si="19"/>
        <v>0</v>
      </c>
      <c r="I54" s="740">
        <f t="shared" si="19"/>
        <v>0</v>
      </c>
      <c r="J54" s="740">
        <f t="shared" si="19"/>
        <v>0</v>
      </c>
      <c r="K54" s="740">
        <f t="shared" si="19"/>
        <v>0</v>
      </c>
      <c r="L54" s="740">
        <f t="shared" si="19"/>
        <v>0</v>
      </c>
      <c r="M54" s="740">
        <f t="shared" si="19"/>
        <v>0</v>
      </c>
      <c r="N54" s="740">
        <f t="shared" si="19"/>
        <v>0</v>
      </c>
      <c r="O54" s="740">
        <f t="shared" si="19"/>
        <v>0</v>
      </c>
      <c r="P54" s="740">
        <f t="shared" si="19"/>
        <v>0</v>
      </c>
      <c r="Q54" s="740">
        <f t="shared" si="19"/>
        <v>0</v>
      </c>
      <c r="R54" s="740">
        <f t="shared" si="19"/>
        <v>0</v>
      </c>
      <c r="S54" s="741">
        <f t="shared" si="19"/>
        <v>0</v>
      </c>
      <c r="W54">
        <f t="shared" si="18"/>
        <v>0</v>
      </c>
    </row>
    <row r="55" spans="2:24" ht="13.8" thickBot="1" x14ac:dyDescent="0.25">
      <c r="B55" s="601" t="s">
        <v>283</v>
      </c>
      <c r="C55" s="602">
        <f>IF(C54=0,0,C54/$C$54)</f>
        <v>0</v>
      </c>
      <c r="D55" s="962">
        <f t="shared" ref="D55:S55" si="20">IF(D54=0,0,D54/$C$54)</f>
        <v>0</v>
      </c>
      <c r="E55" s="603">
        <f t="shared" si="20"/>
        <v>0</v>
      </c>
      <c r="F55" s="603">
        <f t="shared" si="20"/>
        <v>0</v>
      </c>
      <c r="G55" s="603">
        <f t="shared" si="20"/>
        <v>0</v>
      </c>
      <c r="H55" s="603">
        <f t="shared" si="20"/>
        <v>0</v>
      </c>
      <c r="I55" s="603">
        <f t="shared" si="20"/>
        <v>0</v>
      </c>
      <c r="J55" s="603">
        <f t="shared" si="20"/>
        <v>0</v>
      </c>
      <c r="K55" s="603">
        <f t="shared" si="20"/>
        <v>0</v>
      </c>
      <c r="L55" s="603">
        <f t="shared" si="20"/>
        <v>0</v>
      </c>
      <c r="M55" s="603">
        <f t="shared" si="20"/>
        <v>0</v>
      </c>
      <c r="N55" s="603">
        <f t="shared" si="20"/>
        <v>0</v>
      </c>
      <c r="O55" s="603">
        <f t="shared" si="20"/>
        <v>0</v>
      </c>
      <c r="P55" s="603">
        <f t="shared" si="20"/>
        <v>0</v>
      </c>
      <c r="Q55" s="603">
        <f t="shared" si="20"/>
        <v>0</v>
      </c>
      <c r="R55" s="603">
        <f t="shared" si="20"/>
        <v>0</v>
      </c>
      <c r="S55" s="604">
        <f t="shared" si="20"/>
        <v>0</v>
      </c>
    </row>
    <row r="57" spans="2:24" ht="19.8" thickBot="1" x14ac:dyDescent="0.25">
      <c r="B57" s="162" t="str">
        <f>B40</f>
        <v>令和8年　</v>
      </c>
      <c r="C57" t="s">
        <v>285</v>
      </c>
    </row>
    <row r="58" spans="2:24" ht="37.5" customHeight="1" thickBot="1" x14ac:dyDescent="0.25">
      <c r="B58" s="586" t="s">
        <v>206</v>
      </c>
      <c r="C58" s="512" t="s">
        <v>67</v>
      </c>
      <c r="D58" s="513" t="s">
        <v>40</v>
      </c>
      <c r="E58" s="514" t="s">
        <v>80</v>
      </c>
      <c r="F58" s="514" t="s">
        <v>81</v>
      </c>
      <c r="G58" s="514" t="s">
        <v>68</v>
      </c>
      <c r="H58" s="514" t="s">
        <v>69</v>
      </c>
      <c r="I58" s="514" t="s">
        <v>70</v>
      </c>
      <c r="J58" s="514" t="s">
        <v>71</v>
      </c>
      <c r="K58" s="514" t="s">
        <v>72</v>
      </c>
      <c r="L58" s="514" t="s">
        <v>73</v>
      </c>
      <c r="M58" s="514" t="s">
        <v>74</v>
      </c>
      <c r="N58" s="514" t="s">
        <v>75</v>
      </c>
      <c r="O58" s="515" t="s">
        <v>76</v>
      </c>
      <c r="P58" s="515" t="s">
        <v>77</v>
      </c>
      <c r="Q58" s="515" t="s">
        <v>78</v>
      </c>
      <c r="R58" s="515" t="s">
        <v>79</v>
      </c>
      <c r="S58" s="515" t="s">
        <v>41</v>
      </c>
    </row>
    <row r="59" spans="2:24" ht="14.4" x14ac:dyDescent="0.2">
      <c r="B59" s="588" t="s">
        <v>82</v>
      </c>
      <c r="C59" s="708"/>
      <c r="D59" s="705"/>
      <c r="E59" s="705"/>
      <c r="F59" s="705"/>
      <c r="G59" s="705"/>
      <c r="H59" s="705"/>
      <c r="I59" s="705"/>
      <c r="J59" s="706"/>
      <c r="K59" s="706"/>
      <c r="L59" s="705"/>
      <c r="M59" s="705"/>
      <c r="N59" s="705"/>
      <c r="O59" s="705"/>
      <c r="P59" s="705"/>
      <c r="Q59" s="705"/>
      <c r="R59" s="705"/>
      <c r="S59" s="707"/>
      <c r="V59" s="709">
        <v>470</v>
      </c>
      <c r="W59" t="e">
        <f t="array" ref="W59:W70">TRANSPOSE('保健所別（令和8年）'!#REF!)</f>
        <v>#REF!</v>
      </c>
      <c r="X59" s="712" t="e">
        <f>C59-W59</f>
        <v>#REF!</v>
      </c>
    </row>
    <row r="60" spans="2:24" ht="14.4" x14ac:dyDescent="0.2">
      <c r="B60" s="590" t="s">
        <v>83</v>
      </c>
      <c r="C60" s="605"/>
      <c r="D60" s="685"/>
      <c r="E60" s="685"/>
      <c r="F60" s="685"/>
      <c r="G60" s="685"/>
      <c r="H60" s="685"/>
      <c r="I60" s="685"/>
      <c r="J60" s="686"/>
      <c r="K60" s="686"/>
      <c r="L60" s="685"/>
      <c r="M60" s="685"/>
      <c r="N60" s="685"/>
      <c r="O60" s="685"/>
      <c r="P60" s="685"/>
      <c r="Q60" s="685"/>
      <c r="R60" s="685"/>
      <c r="S60" s="687"/>
      <c r="V60" s="710">
        <v>471</v>
      </c>
      <c r="W60" t="e">
        <v>#REF!</v>
      </c>
      <c r="X60" s="712" t="e">
        <f t="shared" ref="X60:X70" si="21">C60-W60</f>
        <v>#REF!</v>
      </c>
    </row>
    <row r="61" spans="2:24" ht="14.4" x14ac:dyDescent="0.2">
      <c r="B61" s="592" t="s">
        <v>84</v>
      </c>
      <c r="C61" s="606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89"/>
      <c r="S61" s="690"/>
      <c r="V61" s="710">
        <v>470</v>
      </c>
      <c r="W61" t="e">
        <v>#REF!</v>
      </c>
      <c r="X61" s="712" t="e">
        <f t="shared" si="21"/>
        <v>#REF!</v>
      </c>
    </row>
    <row r="62" spans="2:24" ht="14.4" x14ac:dyDescent="0.2">
      <c r="B62" s="594" t="s">
        <v>85</v>
      </c>
      <c r="C62" s="607"/>
      <c r="D62" s="692"/>
      <c r="E62" s="692"/>
      <c r="F62" s="692"/>
      <c r="G62" s="692"/>
      <c r="H62" s="692"/>
      <c r="I62" s="692"/>
      <c r="J62" s="692"/>
      <c r="K62" s="692"/>
      <c r="L62" s="692"/>
      <c r="M62" s="692"/>
      <c r="N62" s="692"/>
      <c r="O62" s="692"/>
      <c r="P62" s="692"/>
      <c r="Q62" s="692"/>
      <c r="R62" s="692"/>
      <c r="S62" s="693"/>
      <c r="V62" s="710">
        <v>474</v>
      </c>
      <c r="W62" t="e">
        <v>#REF!</v>
      </c>
      <c r="X62" s="712" t="e">
        <f t="shared" si="21"/>
        <v>#REF!</v>
      </c>
    </row>
    <row r="63" spans="2:24" ht="14.4" x14ac:dyDescent="0.2">
      <c r="B63" s="590" t="s">
        <v>86</v>
      </c>
      <c r="C63" s="608"/>
      <c r="D63" s="695"/>
      <c r="E63" s="695"/>
      <c r="F63" s="695"/>
      <c r="G63" s="695"/>
      <c r="H63" s="695"/>
      <c r="I63" s="695"/>
      <c r="J63" s="695"/>
      <c r="K63" s="695"/>
      <c r="L63" s="695"/>
      <c r="M63" s="695"/>
      <c r="N63" s="695"/>
      <c r="O63" s="685"/>
      <c r="P63" s="695"/>
      <c r="Q63" s="695"/>
      <c r="R63" s="695"/>
      <c r="S63" s="696"/>
      <c r="V63" s="710">
        <v>468</v>
      </c>
      <c r="W63" t="e">
        <v>#REF!</v>
      </c>
      <c r="X63" s="712" t="e">
        <f t="shared" si="21"/>
        <v>#REF!</v>
      </c>
    </row>
    <row r="64" spans="2:24" ht="14.4" x14ac:dyDescent="0.2">
      <c r="B64" s="594" t="s">
        <v>87</v>
      </c>
      <c r="C64" s="609"/>
      <c r="D64" s="698"/>
      <c r="E64" s="698"/>
      <c r="F64" s="698"/>
      <c r="G64" s="698"/>
      <c r="H64" s="698"/>
      <c r="I64" s="698"/>
      <c r="J64" s="698"/>
      <c r="K64" s="698"/>
      <c r="L64" s="698"/>
      <c r="M64" s="698"/>
      <c r="N64" s="698"/>
      <c r="O64" s="692"/>
      <c r="P64" s="698"/>
      <c r="Q64" s="698"/>
      <c r="R64" s="698"/>
      <c r="S64" s="699"/>
      <c r="V64" s="710">
        <v>474</v>
      </c>
      <c r="W64" t="e">
        <v>#REF!</v>
      </c>
      <c r="X64" s="712" t="e">
        <f t="shared" si="21"/>
        <v>#REF!</v>
      </c>
    </row>
    <row r="65" spans="2:24" ht="14.4" x14ac:dyDescent="0.2">
      <c r="B65" s="590" t="s">
        <v>88</v>
      </c>
      <c r="C65" s="605"/>
      <c r="D65" s="685"/>
      <c r="E65" s="685"/>
      <c r="F65" s="685"/>
      <c r="G65" s="685"/>
      <c r="H65" s="685"/>
      <c r="I65" s="685"/>
      <c r="J65" s="685"/>
      <c r="K65" s="685"/>
      <c r="L65" s="685"/>
      <c r="M65" s="685"/>
      <c r="N65" s="685"/>
      <c r="O65" s="685"/>
      <c r="P65" s="685"/>
      <c r="Q65" s="685"/>
      <c r="R65" s="685"/>
      <c r="S65" s="687"/>
      <c r="V65" s="710">
        <v>470</v>
      </c>
      <c r="W65" t="e">
        <v>#REF!</v>
      </c>
      <c r="X65" s="712" t="e">
        <f t="shared" si="21"/>
        <v>#REF!</v>
      </c>
    </row>
    <row r="66" spans="2:24" ht="14.4" x14ac:dyDescent="0.2">
      <c r="B66" s="594" t="s">
        <v>89</v>
      </c>
      <c r="C66" s="607"/>
      <c r="D66" s="692"/>
      <c r="E66" s="692"/>
      <c r="F66" s="692"/>
      <c r="G66" s="692"/>
      <c r="H66" s="692"/>
      <c r="I66" s="692"/>
      <c r="J66" s="692"/>
      <c r="K66" s="692"/>
      <c r="L66" s="692"/>
      <c r="M66" s="692"/>
      <c r="N66" s="692"/>
      <c r="O66" s="692"/>
      <c r="P66" s="692"/>
      <c r="Q66" s="692"/>
      <c r="R66" s="692"/>
      <c r="S66" s="693"/>
      <c r="V66" s="710">
        <v>472</v>
      </c>
      <c r="W66" t="e">
        <v>#REF!</v>
      </c>
      <c r="X66" s="712" t="e">
        <f t="shared" si="21"/>
        <v>#REF!</v>
      </c>
    </row>
    <row r="67" spans="2:24" ht="14.4" x14ac:dyDescent="0.2">
      <c r="B67" s="590" t="s">
        <v>90</v>
      </c>
      <c r="C67" s="605"/>
      <c r="D67" s="685"/>
      <c r="E67" s="685"/>
      <c r="F67" s="685"/>
      <c r="G67" s="686"/>
      <c r="H67" s="686"/>
      <c r="I67" s="686"/>
      <c r="J67" s="685"/>
      <c r="K67" s="685"/>
      <c r="L67" s="685"/>
      <c r="M67" s="685"/>
      <c r="N67" s="685"/>
      <c r="O67" s="695"/>
      <c r="P67" s="685"/>
      <c r="Q67" s="685"/>
      <c r="R67" s="685"/>
      <c r="S67" s="687"/>
      <c r="V67" s="710">
        <v>474</v>
      </c>
      <c r="W67" t="e">
        <v>#REF!</v>
      </c>
      <c r="X67" s="712" t="e">
        <f t="shared" si="21"/>
        <v>#REF!</v>
      </c>
    </row>
    <row r="68" spans="2:24" ht="14.4" x14ac:dyDescent="0.2">
      <c r="B68" s="594" t="s">
        <v>91</v>
      </c>
      <c r="C68" s="607"/>
      <c r="D68" s="692"/>
      <c r="E68" s="692"/>
      <c r="F68" s="692"/>
      <c r="G68" s="700"/>
      <c r="H68" s="700"/>
      <c r="I68" s="700"/>
      <c r="J68" s="692"/>
      <c r="K68" s="692"/>
      <c r="L68" s="692"/>
      <c r="M68" s="692"/>
      <c r="N68" s="692"/>
      <c r="O68" s="698"/>
      <c r="P68" s="692"/>
      <c r="Q68" s="692"/>
      <c r="R68" s="692"/>
      <c r="S68" s="693"/>
      <c r="V68" s="710">
        <v>470</v>
      </c>
      <c r="W68" t="e">
        <v>#REF!</v>
      </c>
      <c r="X68" s="712" t="e">
        <f t="shared" si="21"/>
        <v>#REF!</v>
      </c>
    </row>
    <row r="69" spans="2:24" ht="14.4" x14ac:dyDescent="0.2">
      <c r="B69" s="590" t="s">
        <v>92</v>
      </c>
      <c r="C69" s="605"/>
      <c r="D69" s="685"/>
      <c r="E69" s="685"/>
      <c r="F69" s="685"/>
      <c r="G69" s="685"/>
      <c r="H69" s="685"/>
      <c r="I69" s="685"/>
      <c r="J69" s="685"/>
      <c r="K69" s="685"/>
      <c r="L69" s="685"/>
      <c r="M69" s="685"/>
      <c r="N69" s="685"/>
      <c r="O69" s="685"/>
      <c r="P69" s="685"/>
      <c r="Q69" s="685"/>
      <c r="R69" s="685"/>
      <c r="S69" s="687"/>
      <c r="V69" s="710">
        <v>472</v>
      </c>
      <c r="W69" t="e">
        <v>#REF!</v>
      </c>
      <c r="X69" s="712" t="e">
        <f t="shared" si="21"/>
        <v>#REF!</v>
      </c>
    </row>
    <row r="70" spans="2:24" ht="15" thickBot="1" x14ac:dyDescent="0.25">
      <c r="B70" s="594" t="s">
        <v>93</v>
      </c>
      <c r="C70" s="607"/>
      <c r="D70" s="692"/>
      <c r="E70" s="692"/>
      <c r="F70" s="692"/>
      <c r="G70" s="692"/>
      <c r="H70" s="692"/>
      <c r="I70" s="692"/>
      <c r="J70" s="692"/>
      <c r="K70" s="692"/>
      <c r="L70" s="692"/>
      <c r="M70" s="692"/>
      <c r="N70" s="692"/>
      <c r="O70" s="692"/>
      <c r="P70" s="692"/>
      <c r="Q70" s="692"/>
      <c r="R70" s="692"/>
      <c r="S70" s="693"/>
      <c r="V70" s="711">
        <v>470</v>
      </c>
      <c r="W70" t="e">
        <v>#REF!</v>
      </c>
      <c r="X70" s="712" t="e">
        <f t="shared" si="21"/>
        <v>#REF!</v>
      </c>
    </row>
    <row r="71" spans="2:24" ht="15" thickBot="1" x14ac:dyDescent="0.25">
      <c r="B71" s="163" t="s">
        <v>39</v>
      </c>
      <c r="C71" s="618">
        <f t="shared" ref="C71:S71" si="22">SUM(C59:C70)</f>
        <v>0</v>
      </c>
      <c r="D71" s="610">
        <f t="shared" si="22"/>
        <v>0</v>
      </c>
      <c r="E71" s="610">
        <f t="shared" si="22"/>
        <v>0</v>
      </c>
      <c r="F71" s="610">
        <f t="shared" si="22"/>
        <v>0</v>
      </c>
      <c r="G71" s="610">
        <f t="shared" si="22"/>
        <v>0</v>
      </c>
      <c r="H71" s="610">
        <f t="shared" si="22"/>
        <v>0</v>
      </c>
      <c r="I71" s="610">
        <f t="shared" si="22"/>
        <v>0</v>
      </c>
      <c r="J71" s="610">
        <f t="shared" si="22"/>
        <v>0</v>
      </c>
      <c r="K71" s="610">
        <f t="shared" si="22"/>
        <v>0</v>
      </c>
      <c r="L71" s="610">
        <f t="shared" si="22"/>
        <v>0</v>
      </c>
      <c r="M71" s="610">
        <f t="shared" si="22"/>
        <v>0</v>
      </c>
      <c r="N71" s="610">
        <f t="shared" si="22"/>
        <v>0</v>
      </c>
      <c r="O71" s="610">
        <f t="shared" si="22"/>
        <v>0</v>
      </c>
      <c r="P71" s="610">
        <f t="shared" si="22"/>
        <v>0</v>
      </c>
      <c r="Q71" s="610">
        <f t="shared" si="22"/>
        <v>0</v>
      </c>
      <c r="R71" s="610">
        <f t="shared" si="22"/>
        <v>0</v>
      </c>
      <c r="S71" s="611">
        <f t="shared" si="22"/>
        <v>0</v>
      </c>
    </row>
    <row r="72" spans="2:24" ht="13.8" thickBot="1" x14ac:dyDescent="0.25">
      <c r="B72" s="537" t="s">
        <v>283</v>
      </c>
      <c r="C72" s="602">
        <f>IF(C71=0,0,C71/$C$71)</f>
        <v>0</v>
      </c>
      <c r="D72" s="962">
        <f t="shared" ref="D72:S72" si="23">IF(D71=0,0,D71/$C$71)</f>
        <v>0</v>
      </c>
      <c r="E72" s="603">
        <f t="shared" si="23"/>
        <v>0</v>
      </c>
      <c r="F72" s="603">
        <f t="shared" si="23"/>
        <v>0</v>
      </c>
      <c r="G72" s="603">
        <f t="shared" si="23"/>
        <v>0</v>
      </c>
      <c r="H72" s="603">
        <f t="shared" si="23"/>
        <v>0</v>
      </c>
      <c r="I72" s="603">
        <f t="shared" si="23"/>
        <v>0</v>
      </c>
      <c r="J72" s="603">
        <f t="shared" si="23"/>
        <v>0</v>
      </c>
      <c r="K72" s="603">
        <f t="shared" si="23"/>
        <v>0</v>
      </c>
      <c r="L72" s="603">
        <f t="shared" si="23"/>
        <v>0</v>
      </c>
      <c r="M72" s="603">
        <f t="shared" si="23"/>
        <v>0</v>
      </c>
      <c r="N72" s="603">
        <f t="shared" si="23"/>
        <v>0</v>
      </c>
      <c r="O72" s="603">
        <f t="shared" si="23"/>
        <v>0</v>
      </c>
      <c r="P72" s="603">
        <f t="shared" si="23"/>
        <v>0</v>
      </c>
      <c r="Q72" s="603">
        <f t="shared" si="23"/>
        <v>0</v>
      </c>
      <c r="R72" s="603">
        <f t="shared" si="23"/>
        <v>0</v>
      </c>
      <c r="S72" s="604">
        <f t="shared" si="23"/>
        <v>0</v>
      </c>
    </row>
    <row r="153" ht="18.75" customHeight="1" x14ac:dyDescent="0.2"/>
  </sheetData>
  <phoneticPr fontId="3"/>
  <pageMargins left="0.75" right="0.75" top="1" bottom="1" header="0.51200000000000001" footer="0.51200000000000001"/>
  <pageSetup paperSize="9" scale="75" orientation="portrait" horizontalDpi="1200" verticalDpi="1200" r:id="rId1"/>
  <headerFooter alignWithMargins="0"/>
  <colBreaks count="1" manualBreakCount="1">
    <brk id="20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2:T224"/>
  <sheetViews>
    <sheetView workbookViewId="0"/>
  </sheetViews>
  <sheetFormatPr defaultRowHeight="13.2" x14ac:dyDescent="0.2"/>
  <cols>
    <col min="1" max="1" width="1.88671875" customWidth="1"/>
    <col min="2" max="4" width="4.109375" customWidth="1"/>
    <col min="5" max="5" width="5.6640625" customWidth="1"/>
    <col min="6" max="6" width="6.33203125" customWidth="1"/>
    <col min="7" max="18" width="5.21875" customWidth="1"/>
    <col min="19" max="19" width="6.33203125" customWidth="1"/>
    <col min="20" max="20" width="1.88671875" customWidth="1"/>
  </cols>
  <sheetData>
    <row r="2" spans="1:20" ht="19.8" thickBot="1" x14ac:dyDescent="0.3">
      <c r="B2" s="6" t="s">
        <v>131</v>
      </c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 ht="13.8" thickBot="1" x14ac:dyDescent="0.25">
      <c r="B3" s="24" t="s">
        <v>21</v>
      </c>
      <c r="C3" s="2"/>
      <c r="D3" s="24" t="s">
        <v>43</v>
      </c>
      <c r="E3" s="2"/>
      <c r="F3" s="2" t="s">
        <v>22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14" t="s">
        <v>16</v>
      </c>
      <c r="R3" s="14" t="s">
        <v>17</v>
      </c>
      <c r="S3" s="119" t="s">
        <v>39</v>
      </c>
    </row>
    <row r="4" spans="1:20" x14ac:dyDescent="0.2">
      <c r="A4" s="4"/>
      <c r="B4" s="25" t="s">
        <v>133</v>
      </c>
      <c r="C4" s="20"/>
      <c r="D4" s="20"/>
      <c r="E4" s="981" t="s">
        <v>19</v>
      </c>
      <c r="F4" s="3" t="s">
        <v>26</v>
      </c>
      <c r="G4" s="17">
        <v>34</v>
      </c>
      <c r="H4" s="17">
        <v>39</v>
      </c>
      <c r="I4" s="17">
        <v>36</v>
      </c>
      <c r="J4" s="17">
        <v>36</v>
      </c>
      <c r="K4" s="17">
        <v>39</v>
      </c>
      <c r="L4" s="17">
        <v>28</v>
      </c>
      <c r="M4" s="17">
        <v>38</v>
      </c>
      <c r="N4" s="17">
        <v>36</v>
      </c>
      <c r="O4" s="17">
        <v>33</v>
      </c>
      <c r="P4" s="17">
        <v>31</v>
      </c>
      <c r="Q4" s="17">
        <v>40</v>
      </c>
      <c r="R4" s="17">
        <v>47</v>
      </c>
      <c r="S4" s="112">
        <f>SUM(G4:R4)</f>
        <v>437</v>
      </c>
      <c r="T4" s="4"/>
    </row>
    <row r="5" spans="1:20" x14ac:dyDescent="0.2">
      <c r="A5" s="4"/>
      <c r="B5" s="22"/>
      <c r="C5" s="21"/>
      <c r="D5" s="21"/>
      <c r="E5" s="982"/>
      <c r="F5" s="3" t="s">
        <v>27</v>
      </c>
      <c r="G5" s="17">
        <v>55</v>
      </c>
      <c r="H5" s="17">
        <v>45</v>
      </c>
      <c r="I5" s="17">
        <v>51</v>
      </c>
      <c r="J5" s="17">
        <v>49</v>
      </c>
      <c r="K5" s="17">
        <v>55</v>
      </c>
      <c r="L5" s="17">
        <v>62</v>
      </c>
      <c r="M5" s="17">
        <v>55</v>
      </c>
      <c r="N5" s="17">
        <v>47</v>
      </c>
      <c r="O5" s="17">
        <v>56</v>
      </c>
      <c r="P5" s="17">
        <v>68</v>
      </c>
      <c r="Q5" s="17">
        <v>63</v>
      </c>
      <c r="R5" s="17">
        <v>54</v>
      </c>
      <c r="S5" s="112">
        <f t="shared" ref="S5:S13" si="0">SUM(G5:R5)</f>
        <v>660</v>
      </c>
      <c r="T5" s="4"/>
    </row>
    <row r="6" spans="1:20" x14ac:dyDescent="0.2">
      <c r="A6" s="4"/>
      <c r="B6" s="4"/>
      <c r="C6" s="4"/>
      <c r="D6" s="4"/>
      <c r="E6" s="983"/>
      <c r="F6" s="3" t="s">
        <v>31</v>
      </c>
      <c r="G6" s="17">
        <v>75</v>
      </c>
      <c r="H6" s="17">
        <v>37</v>
      </c>
      <c r="I6" s="17">
        <v>52</v>
      </c>
      <c r="J6" s="17">
        <v>54</v>
      </c>
      <c r="K6" s="17">
        <v>67</v>
      </c>
      <c r="L6" s="17">
        <v>55</v>
      </c>
      <c r="M6" s="17">
        <v>53</v>
      </c>
      <c r="N6" s="17">
        <v>80</v>
      </c>
      <c r="O6" s="17">
        <v>49</v>
      </c>
      <c r="P6" s="17">
        <v>71</v>
      </c>
      <c r="Q6" s="17">
        <v>49</v>
      </c>
      <c r="R6" s="17">
        <v>62</v>
      </c>
      <c r="S6" s="112">
        <f t="shared" si="0"/>
        <v>704</v>
      </c>
      <c r="T6" s="4"/>
    </row>
    <row r="7" spans="1:20" x14ac:dyDescent="0.2">
      <c r="A7" s="4"/>
      <c r="B7" s="984" t="s">
        <v>0</v>
      </c>
      <c r="C7" s="985"/>
      <c r="D7" s="985"/>
      <c r="E7" s="983"/>
      <c r="F7" s="3" t="s">
        <v>29</v>
      </c>
      <c r="G7" s="17">
        <v>43</v>
      </c>
      <c r="H7" s="17">
        <v>45</v>
      </c>
      <c r="I7" s="17">
        <v>47</v>
      </c>
      <c r="J7" s="17">
        <v>26</v>
      </c>
      <c r="K7" s="17">
        <v>43</v>
      </c>
      <c r="L7" s="17">
        <v>39</v>
      </c>
      <c r="M7" s="17">
        <v>51</v>
      </c>
      <c r="N7" s="17">
        <v>37</v>
      </c>
      <c r="O7" s="17">
        <v>52</v>
      </c>
      <c r="P7" s="17">
        <v>38</v>
      </c>
      <c r="Q7" s="17">
        <v>46</v>
      </c>
      <c r="R7" s="17">
        <v>43</v>
      </c>
      <c r="S7" s="112">
        <f t="shared" si="0"/>
        <v>510</v>
      </c>
      <c r="T7" s="4"/>
    </row>
    <row r="8" spans="1:20" x14ac:dyDescent="0.2">
      <c r="A8" s="4"/>
      <c r="B8" s="985"/>
      <c r="C8" s="985"/>
      <c r="D8" s="985"/>
      <c r="E8" s="986" t="s">
        <v>20</v>
      </c>
      <c r="F8" s="8" t="str">
        <f>+F4</f>
        <v>1３年</v>
      </c>
      <c r="G8" s="109">
        <f>+G4/12</f>
        <v>2.8333333333333335</v>
      </c>
      <c r="H8" s="109">
        <f t="shared" ref="H8:R8" si="1">+H4/12</f>
        <v>3.25</v>
      </c>
      <c r="I8" s="109">
        <f t="shared" si="1"/>
        <v>3</v>
      </c>
      <c r="J8" s="110">
        <f t="shared" si="1"/>
        <v>3</v>
      </c>
      <c r="K8" s="110">
        <f t="shared" si="1"/>
        <v>3.25</v>
      </c>
      <c r="L8" s="109">
        <f t="shared" si="1"/>
        <v>2.3333333333333335</v>
      </c>
      <c r="M8" s="109">
        <f t="shared" si="1"/>
        <v>3.1666666666666665</v>
      </c>
      <c r="N8" s="109">
        <f t="shared" si="1"/>
        <v>3</v>
      </c>
      <c r="O8" s="109">
        <f t="shared" si="1"/>
        <v>2.75</v>
      </c>
      <c r="P8" s="109">
        <f t="shared" si="1"/>
        <v>2.5833333333333335</v>
      </c>
      <c r="Q8" s="109">
        <f t="shared" si="1"/>
        <v>3.3333333333333335</v>
      </c>
      <c r="R8" s="109">
        <f t="shared" si="1"/>
        <v>3.9166666666666665</v>
      </c>
      <c r="S8" s="114">
        <f t="shared" si="0"/>
        <v>36.416666666666664</v>
      </c>
      <c r="T8" s="4"/>
    </row>
    <row r="9" spans="1:20" x14ac:dyDescent="0.2">
      <c r="A9" s="4"/>
      <c r="B9" s="4" t="s">
        <v>134</v>
      </c>
      <c r="C9" s="4"/>
      <c r="D9" s="4"/>
      <c r="E9" s="987"/>
      <c r="F9" s="3" t="str">
        <f>+F5</f>
        <v>1４年</v>
      </c>
      <c r="G9" s="111">
        <f t="shared" ref="G9:R11" si="2">+G5/12</f>
        <v>4.583333333333333</v>
      </c>
      <c r="H9" s="111">
        <f t="shared" si="2"/>
        <v>3.75</v>
      </c>
      <c r="I9" s="111">
        <f t="shared" si="2"/>
        <v>4.25</v>
      </c>
      <c r="J9" s="111">
        <f t="shared" si="2"/>
        <v>4.083333333333333</v>
      </c>
      <c r="K9" s="111">
        <f t="shared" si="2"/>
        <v>4.583333333333333</v>
      </c>
      <c r="L9" s="111">
        <f t="shared" si="2"/>
        <v>5.166666666666667</v>
      </c>
      <c r="M9" s="111">
        <f t="shared" si="2"/>
        <v>4.583333333333333</v>
      </c>
      <c r="N9" s="111">
        <f t="shared" si="2"/>
        <v>3.9166666666666665</v>
      </c>
      <c r="O9" s="111">
        <f t="shared" si="2"/>
        <v>4.666666666666667</v>
      </c>
      <c r="P9" s="111">
        <f t="shared" si="2"/>
        <v>5.666666666666667</v>
      </c>
      <c r="Q9" s="111">
        <f t="shared" si="2"/>
        <v>5.25</v>
      </c>
      <c r="R9" s="111">
        <f t="shared" si="2"/>
        <v>4.5</v>
      </c>
      <c r="S9" s="114">
        <f t="shared" si="0"/>
        <v>54.999999999999993</v>
      </c>
      <c r="T9" s="4"/>
    </row>
    <row r="10" spans="1:20" x14ac:dyDescent="0.2">
      <c r="A10" s="4"/>
      <c r="B10" s="4" t="s">
        <v>134</v>
      </c>
      <c r="C10" s="4"/>
      <c r="D10" s="4"/>
      <c r="E10" s="987"/>
      <c r="F10" s="3" t="str">
        <f>+F6</f>
        <v>１５年</v>
      </c>
      <c r="G10" s="111">
        <f t="shared" si="2"/>
        <v>6.25</v>
      </c>
      <c r="H10" s="111">
        <f t="shared" si="2"/>
        <v>3.0833333333333335</v>
      </c>
      <c r="I10" s="111">
        <f t="shared" si="2"/>
        <v>4.333333333333333</v>
      </c>
      <c r="J10" s="111">
        <f t="shared" si="2"/>
        <v>4.5</v>
      </c>
      <c r="K10" s="111">
        <f t="shared" si="2"/>
        <v>5.583333333333333</v>
      </c>
      <c r="L10" s="111">
        <f t="shared" si="2"/>
        <v>4.583333333333333</v>
      </c>
      <c r="M10" s="111">
        <f t="shared" si="2"/>
        <v>4.416666666666667</v>
      </c>
      <c r="N10" s="111">
        <f t="shared" si="2"/>
        <v>6.666666666666667</v>
      </c>
      <c r="O10" s="111">
        <f t="shared" si="2"/>
        <v>4.083333333333333</v>
      </c>
      <c r="P10" s="111">
        <f t="shared" si="2"/>
        <v>5.916666666666667</v>
      </c>
      <c r="Q10" s="111">
        <f t="shared" si="2"/>
        <v>4.083333333333333</v>
      </c>
      <c r="R10" s="111">
        <f t="shared" si="2"/>
        <v>5.166666666666667</v>
      </c>
      <c r="S10" s="114">
        <f t="shared" si="0"/>
        <v>58.666666666666664</v>
      </c>
      <c r="T10" s="4"/>
    </row>
    <row r="11" spans="1:20" x14ac:dyDescent="0.2">
      <c r="A11" s="4"/>
      <c r="B11" s="4" t="s">
        <v>134</v>
      </c>
      <c r="C11" s="4"/>
      <c r="D11" s="4"/>
      <c r="E11" s="988"/>
      <c r="F11" s="3" t="str">
        <f>+F7</f>
        <v>１６年</v>
      </c>
      <c r="G11" s="111">
        <f t="shared" si="2"/>
        <v>3.5833333333333335</v>
      </c>
      <c r="H11" s="111">
        <f t="shared" si="2"/>
        <v>3.75</v>
      </c>
      <c r="I11" s="111">
        <f t="shared" si="2"/>
        <v>3.9166666666666665</v>
      </c>
      <c r="J11" s="111">
        <f t="shared" si="2"/>
        <v>2.1666666666666665</v>
      </c>
      <c r="K11" s="111">
        <f t="shared" si="2"/>
        <v>3.5833333333333335</v>
      </c>
      <c r="L11" s="111">
        <f t="shared" si="2"/>
        <v>3.25</v>
      </c>
      <c r="M11" s="111">
        <f t="shared" si="2"/>
        <v>4.25</v>
      </c>
      <c r="N11" s="111">
        <f t="shared" si="2"/>
        <v>3.0833333333333335</v>
      </c>
      <c r="O11" s="111">
        <f t="shared" si="2"/>
        <v>4.333333333333333</v>
      </c>
      <c r="P11" s="111">
        <f t="shared" si="2"/>
        <v>3.1666666666666665</v>
      </c>
      <c r="Q11" s="111">
        <f t="shared" si="2"/>
        <v>3.8333333333333335</v>
      </c>
      <c r="R11" s="111">
        <f t="shared" si="2"/>
        <v>3.5833333333333335</v>
      </c>
      <c r="S11" s="114">
        <f t="shared" si="0"/>
        <v>42.5</v>
      </c>
      <c r="T11" s="4"/>
    </row>
    <row r="12" spans="1:20" x14ac:dyDescent="0.2">
      <c r="A12" s="4"/>
      <c r="B12" s="4"/>
      <c r="C12" s="4"/>
      <c r="D12" s="4"/>
      <c r="E12" s="117"/>
      <c r="F12" s="3" t="s">
        <v>143</v>
      </c>
      <c r="G12" s="30">
        <v>3.6673913043478259</v>
      </c>
      <c r="H12" s="30">
        <v>3.4576086956521741</v>
      </c>
      <c r="I12" s="30">
        <v>3.5836956521739132</v>
      </c>
      <c r="J12" s="30">
        <v>3.5652173913043477</v>
      </c>
      <c r="K12" s="30">
        <v>4.0554347826086961</v>
      </c>
      <c r="L12" s="30">
        <v>4.1478260869565213</v>
      </c>
      <c r="M12" s="30">
        <v>4.2369565217391303</v>
      </c>
      <c r="N12" s="30">
        <v>3.7836956521739129</v>
      </c>
      <c r="O12" s="30">
        <v>4.0032608695652172</v>
      </c>
      <c r="P12" s="30">
        <v>4.0967391304347824</v>
      </c>
      <c r="Q12" s="30">
        <v>3.5456521739130435</v>
      </c>
      <c r="R12" s="30">
        <v>3.4489130434782607</v>
      </c>
      <c r="S12" s="113">
        <f t="shared" si="0"/>
        <v>45.592391304347828</v>
      </c>
      <c r="T12" s="4"/>
    </row>
    <row r="13" spans="1:20" x14ac:dyDescent="0.2">
      <c r="A13" s="4"/>
      <c r="B13" s="4"/>
      <c r="C13" s="4"/>
      <c r="D13" s="4"/>
      <c r="E13" s="120"/>
      <c r="F13" s="3" t="s">
        <v>42</v>
      </c>
      <c r="G13" s="30">
        <v>3.37</v>
      </c>
      <c r="H13" s="30">
        <v>3.16</v>
      </c>
      <c r="I13" s="30">
        <v>3.34</v>
      </c>
      <c r="J13" s="30">
        <v>3.27</v>
      </c>
      <c r="K13" s="30">
        <v>3.44</v>
      </c>
      <c r="L13" s="30">
        <v>3.68</v>
      </c>
      <c r="M13" s="30">
        <v>3.87</v>
      </c>
      <c r="N13" s="30">
        <v>3.53</v>
      </c>
      <c r="O13" s="30">
        <v>3.53</v>
      </c>
      <c r="P13" s="30">
        <v>3.27</v>
      </c>
      <c r="Q13" s="30">
        <v>3.14</v>
      </c>
      <c r="R13" s="30">
        <v>3.14</v>
      </c>
      <c r="S13" s="113">
        <f t="shared" si="0"/>
        <v>40.740000000000009</v>
      </c>
      <c r="T13" s="4"/>
    </row>
    <row r="14" spans="1:20" x14ac:dyDescent="0.2">
      <c r="A14" s="4"/>
      <c r="B14" s="23" t="s">
        <v>44</v>
      </c>
      <c r="C14" s="23"/>
      <c r="D14" s="23"/>
      <c r="E14" s="989" t="s">
        <v>19</v>
      </c>
      <c r="F14" s="10" t="s">
        <v>26</v>
      </c>
      <c r="G14" s="19">
        <v>4</v>
      </c>
      <c r="H14" s="19">
        <v>4</v>
      </c>
      <c r="I14" s="19">
        <v>5</v>
      </c>
      <c r="J14" s="19">
        <v>1</v>
      </c>
      <c r="K14" s="19">
        <v>5</v>
      </c>
      <c r="L14" s="19">
        <v>1</v>
      </c>
      <c r="M14" s="19">
        <v>3</v>
      </c>
      <c r="N14" s="19">
        <v>1</v>
      </c>
      <c r="O14" s="19">
        <v>1</v>
      </c>
      <c r="P14" s="19">
        <v>2</v>
      </c>
      <c r="Q14" s="19">
        <v>1</v>
      </c>
      <c r="R14" s="19">
        <v>1</v>
      </c>
      <c r="S14" s="112">
        <f>SUM(G14:R14)</f>
        <v>29</v>
      </c>
      <c r="T14" s="4"/>
    </row>
    <row r="15" spans="1:20" x14ac:dyDescent="0.2">
      <c r="A15" s="4"/>
      <c r="B15" s="21"/>
      <c r="C15" s="21"/>
      <c r="D15" s="21"/>
      <c r="E15" s="990"/>
      <c r="F15" s="3" t="s">
        <v>27</v>
      </c>
      <c r="G15" s="17">
        <v>2</v>
      </c>
      <c r="H15" s="17">
        <v>3</v>
      </c>
      <c r="I15" s="17">
        <v>5</v>
      </c>
      <c r="J15" s="17">
        <v>2</v>
      </c>
      <c r="K15" s="17">
        <v>1</v>
      </c>
      <c r="L15" s="17">
        <v>3</v>
      </c>
      <c r="M15" s="17">
        <v>1</v>
      </c>
      <c r="N15" s="17">
        <v>5</v>
      </c>
      <c r="O15" s="17">
        <v>2</v>
      </c>
      <c r="P15" s="17">
        <v>4</v>
      </c>
      <c r="Q15" s="17">
        <v>1</v>
      </c>
      <c r="R15" s="17"/>
      <c r="S15" s="112">
        <f t="shared" ref="S15:S23" si="3">SUM(G15:R15)</f>
        <v>29</v>
      </c>
      <c r="T15" s="4"/>
    </row>
    <row r="16" spans="1:20" x14ac:dyDescent="0.2">
      <c r="A16" s="4"/>
      <c r="B16" s="4"/>
      <c r="C16" s="4"/>
      <c r="D16" s="4"/>
      <c r="E16" s="991"/>
      <c r="F16" s="3" t="s">
        <v>30</v>
      </c>
      <c r="G16" s="17">
        <v>3</v>
      </c>
      <c r="H16" s="17">
        <v>5</v>
      </c>
      <c r="I16" s="17">
        <v>4</v>
      </c>
      <c r="J16" s="17">
        <v>7</v>
      </c>
      <c r="K16" s="17">
        <v>1</v>
      </c>
      <c r="L16" s="17">
        <v>4</v>
      </c>
      <c r="M16" s="17">
        <v>2</v>
      </c>
      <c r="N16" s="17">
        <v>3</v>
      </c>
      <c r="O16" s="17">
        <v>3</v>
      </c>
      <c r="P16" s="17">
        <v>4</v>
      </c>
      <c r="Q16" s="17">
        <v>6</v>
      </c>
      <c r="R16" s="17">
        <v>3</v>
      </c>
      <c r="S16" s="112">
        <f t="shared" si="3"/>
        <v>45</v>
      </c>
      <c r="T16" s="4"/>
    </row>
    <row r="17" spans="1:20" x14ac:dyDescent="0.2">
      <c r="A17" s="4"/>
      <c r="B17" s="984" t="s">
        <v>1</v>
      </c>
      <c r="C17" s="993"/>
      <c r="D17" s="993"/>
      <c r="E17" s="992"/>
      <c r="F17" s="7" t="s">
        <v>28</v>
      </c>
      <c r="G17" s="18">
        <v>3</v>
      </c>
      <c r="H17" s="18">
        <v>2</v>
      </c>
      <c r="I17" s="18">
        <v>9</v>
      </c>
      <c r="J17" s="18">
        <v>5</v>
      </c>
      <c r="K17" s="18">
        <v>5</v>
      </c>
      <c r="L17" s="18">
        <v>3</v>
      </c>
      <c r="M17" s="18">
        <v>2</v>
      </c>
      <c r="N17" s="18">
        <v>3</v>
      </c>
      <c r="O17" s="18">
        <v>3</v>
      </c>
      <c r="P17" s="18">
        <v>2</v>
      </c>
      <c r="Q17" s="18">
        <v>3</v>
      </c>
      <c r="R17" s="18">
        <v>2</v>
      </c>
      <c r="S17" s="112">
        <f t="shared" si="3"/>
        <v>42</v>
      </c>
      <c r="T17" s="4"/>
    </row>
    <row r="18" spans="1:20" x14ac:dyDescent="0.2">
      <c r="A18" s="4"/>
      <c r="B18" s="985"/>
      <c r="C18" s="993"/>
      <c r="D18" s="993"/>
      <c r="E18" s="986" t="s">
        <v>20</v>
      </c>
      <c r="F18" s="8" t="str">
        <f>+F14</f>
        <v>1３年</v>
      </c>
      <c r="G18" s="109">
        <f t="shared" ref="G18:R21" si="4">+G14/12</f>
        <v>0.33333333333333331</v>
      </c>
      <c r="H18" s="109">
        <f t="shared" si="4"/>
        <v>0.33333333333333331</v>
      </c>
      <c r="I18" s="109">
        <f t="shared" si="4"/>
        <v>0.41666666666666669</v>
      </c>
      <c r="J18" s="110">
        <f t="shared" si="4"/>
        <v>8.3333333333333329E-2</v>
      </c>
      <c r="K18" s="110">
        <f t="shared" si="4"/>
        <v>0.41666666666666669</v>
      </c>
      <c r="L18" s="109">
        <f t="shared" si="4"/>
        <v>8.3333333333333329E-2</v>
      </c>
      <c r="M18" s="109">
        <f t="shared" si="4"/>
        <v>0.25</v>
      </c>
      <c r="N18" s="109">
        <f t="shared" si="4"/>
        <v>8.3333333333333329E-2</v>
      </c>
      <c r="O18" s="109">
        <f t="shared" si="4"/>
        <v>8.3333333333333329E-2</v>
      </c>
      <c r="P18" s="109">
        <f t="shared" si="4"/>
        <v>0.16666666666666666</v>
      </c>
      <c r="Q18" s="109">
        <f t="shared" si="4"/>
        <v>8.3333333333333329E-2</v>
      </c>
      <c r="R18" s="109">
        <f t="shared" si="4"/>
        <v>8.3333333333333329E-2</v>
      </c>
      <c r="S18" s="114">
        <f t="shared" si="3"/>
        <v>2.4166666666666665</v>
      </c>
      <c r="T18" s="4"/>
    </row>
    <row r="19" spans="1:20" x14ac:dyDescent="0.2">
      <c r="A19" s="4"/>
      <c r="B19" s="993"/>
      <c r="C19" s="993"/>
      <c r="D19" s="993"/>
      <c r="E19" s="987"/>
      <c r="F19" s="3" t="str">
        <f>+F15</f>
        <v>1４年</v>
      </c>
      <c r="G19" s="111">
        <f t="shared" si="4"/>
        <v>0.16666666666666666</v>
      </c>
      <c r="H19" s="111">
        <f t="shared" si="4"/>
        <v>0.25</v>
      </c>
      <c r="I19" s="111">
        <f t="shared" si="4"/>
        <v>0.41666666666666669</v>
      </c>
      <c r="J19" s="111">
        <f t="shared" si="4"/>
        <v>0.16666666666666666</v>
      </c>
      <c r="K19" s="111">
        <f t="shared" si="4"/>
        <v>8.3333333333333329E-2</v>
      </c>
      <c r="L19" s="111">
        <f t="shared" si="4"/>
        <v>0.25</v>
      </c>
      <c r="M19" s="111">
        <f t="shared" si="4"/>
        <v>8.3333333333333329E-2</v>
      </c>
      <c r="N19" s="111">
        <f t="shared" si="4"/>
        <v>0.41666666666666669</v>
      </c>
      <c r="O19" s="111">
        <f t="shared" si="4"/>
        <v>0.16666666666666666</v>
      </c>
      <c r="P19" s="111">
        <f t="shared" si="4"/>
        <v>0.33333333333333331</v>
      </c>
      <c r="Q19" s="111">
        <f t="shared" si="4"/>
        <v>8.3333333333333329E-2</v>
      </c>
      <c r="R19" s="111">
        <f t="shared" si="4"/>
        <v>0</v>
      </c>
      <c r="S19" s="114">
        <f t="shared" si="3"/>
        <v>2.416666666666667</v>
      </c>
      <c r="T19" s="4"/>
    </row>
    <row r="20" spans="1:20" x14ac:dyDescent="0.2">
      <c r="A20" s="4"/>
      <c r="B20" s="4"/>
      <c r="C20" s="4"/>
      <c r="D20" s="4"/>
      <c r="E20" s="987"/>
      <c r="F20" s="3" t="str">
        <f>+F16</f>
        <v>１５年</v>
      </c>
      <c r="G20" s="111">
        <f t="shared" si="4"/>
        <v>0.25</v>
      </c>
      <c r="H20" s="111">
        <f t="shared" si="4"/>
        <v>0.41666666666666669</v>
      </c>
      <c r="I20" s="111">
        <f t="shared" si="4"/>
        <v>0.33333333333333331</v>
      </c>
      <c r="J20" s="111">
        <f t="shared" si="4"/>
        <v>0.58333333333333337</v>
      </c>
      <c r="K20" s="111">
        <f t="shared" si="4"/>
        <v>8.3333333333333329E-2</v>
      </c>
      <c r="L20" s="111">
        <f t="shared" si="4"/>
        <v>0.33333333333333331</v>
      </c>
      <c r="M20" s="111">
        <f t="shared" si="4"/>
        <v>0.16666666666666666</v>
      </c>
      <c r="N20" s="111">
        <f t="shared" si="4"/>
        <v>0.25</v>
      </c>
      <c r="O20" s="111">
        <f t="shared" si="4"/>
        <v>0.25</v>
      </c>
      <c r="P20" s="111">
        <f t="shared" si="4"/>
        <v>0.33333333333333331</v>
      </c>
      <c r="Q20" s="111">
        <f t="shared" si="4"/>
        <v>0.5</v>
      </c>
      <c r="R20" s="111">
        <f t="shared" si="4"/>
        <v>0.25</v>
      </c>
      <c r="S20" s="114">
        <f t="shared" si="3"/>
        <v>3.75</v>
      </c>
      <c r="T20" s="4"/>
    </row>
    <row r="21" spans="1:20" x14ac:dyDescent="0.2">
      <c r="A21" s="4"/>
      <c r="B21" s="4"/>
      <c r="C21" s="4"/>
      <c r="D21" s="4"/>
      <c r="E21" s="988"/>
      <c r="F21" s="3" t="str">
        <f>+F17</f>
        <v>１６年</v>
      </c>
      <c r="G21" s="111">
        <f t="shared" si="4"/>
        <v>0.25</v>
      </c>
      <c r="H21" s="111">
        <f t="shared" si="4"/>
        <v>0.16666666666666666</v>
      </c>
      <c r="I21" s="111">
        <f t="shared" si="4"/>
        <v>0.75</v>
      </c>
      <c r="J21" s="111">
        <f t="shared" si="4"/>
        <v>0.41666666666666669</v>
      </c>
      <c r="K21" s="111">
        <f t="shared" si="4"/>
        <v>0.41666666666666669</v>
      </c>
      <c r="L21" s="111">
        <f t="shared" si="4"/>
        <v>0.25</v>
      </c>
      <c r="M21" s="111">
        <f t="shared" si="4"/>
        <v>0.16666666666666666</v>
      </c>
      <c r="N21" s="111">
        <f t="shared" si="4"/>
        <v>0.25</v>
      </c>
      <c r="O21" s="111">
        <f t="shared" si="4"/>
        <v>0.25</v>
      </c>
      <c r="P21" s="111">
        <f t="shared" si="4"/>
        <v>0.16666666666666666</v>
      </c>
      <c r="Q21" s="111">
        <f t="shared" si="4"/>
        <v>0.25</v>
      </c>
      <c r="R21" s="111">
        <f t="shared" si="4"/>
        <v>0.16666666666666666</v>
      </c>
      <c r="S21" s="114">
        <f t="shared" si="3"/>
        <v>3.4999999999999996</v>
      </c>
      <c r="T21" s="4"/>
    </row>
    <row r="22" spans="1:20" x14ac:dyDescent="0.2">
      <c r="A22" s="4"/>
      <c r="B22" s="4"/>
      <c r="C22" s="4"/>
      <c r="D22" s="4"/>
      <c r="E22" s="117"/>
      <c r="F22" s="3" t="s">
        <v>144</v>
      </c>
      <c r="G22" s="30">
        <f>G97+G172</f>
        <v>0.85000000000000009</v>
      </c>
      <c r="H22" s="30">
        <v>0.80434782608695654</v>
      </c>
      <c r="I22" s="30">
        <v>0.82499999999999996</v>
      </c>
      <c r="J22" s="30">
        <v>0.89021739130434785</v>
      </c>
      <c r="K22" s="30">
        <v>0.92391304347826086</v>
      </c>
      <c r="L22" s="30">
        <v>0.93369565217391304</v>
      </c>
      <c r="M22" s="30">
        <v>0.92826086956521736</v>
      </c>
      <c r="N22" s="30">
        <v>0.89891304347826084</v>
      </c>
      <c r="O22" s="30">
        <v>0.92065217391304344</v>
      </c>
      <c r="P22" s="30">
        <v>0.92500000000000004</v>
      </c>
      <c r="Q22" s="30">
        <v>0.87282608695652175</v>
      </c>
      <c r="R22" s="30">
        <v>0.91739130434782612</v>
      </c>
      <c r="S22" s="113">
        <f t="shared" si="3"/>
        <v>10.690217391304348</v>
      </c>
      <c r="T22" s="4"/>
    </row>
    <row r="23" spans="1:20" x14ac:dyDescent="0.2">
      <c r="A23" s="4"/>
      <c r="B23" s="4"/>
      <c r="C23" s="4"/>
      <c r="D23" s="4"/>
      <c r="E23" s="120"/>
      <c r="F23" s="3" t="s">
        <v>42</v>
      </c>
      <c r="G23" s="30">
        <v>0.81</v>
      </c>
      <c r="H23" s="30">
        <v>0.84</v>
      </c>
      <c r="I23" s="30">
        <v>0.88</v>
      </c>
      <c r="J23" s="30">
        <v>0.89</v>
      </c>
      <c r="K23" s="30">
        <v>0.84</v>
      </c>
      <c r="L23" s="30">
        <v>0.94</v>
      </c>
      <c r="M23" s="30">
        <v>0.92</v>
      </c>
      <c r="N23" s="30">
        <v>0.83</v>
      </c>
      <c r="O23" s="30">
        <v>0.9</v>
      </c>
      <c r="P23" s="30">
        <v>0.87</v>
      </c>
      <c r="Q23" s="30">
        <v>0.84</v>
      </c>
      <c r="R23" s="30">
        <v>0.88</v>
      </c>
      <c r="S23" s="113">
        <f t="shared" si="3"/>
        <v>10.44</v>
      </c>
      <c r="T23" s="4"/>
    </row>
    <row r="24" spans="1:20" x14ac:dyDescent="0.2">
      <c r="A24" s="4"/>
      <c r="B24" s="11" t="s">
        <v>44</v>
      </c>
      <c r="C24" s="11"/>
      <c r="D24" s="11"/>
      <c r="E24" s="990" t="s">
        <v>19</v>
      </c>
      <c r="F24" s="10" t="s">
        <v>26</v>
      </c>
      <c r="G24" s="19">
        <v>3</v>
      </c>
      <c r="H24" s="19">
        <v>6</v>
      </c>
      <c r="I24" s="19">
        <v>4</v>
      </c>
      <c r="J24" s="19">
        <v>4</v>
      </c>
      <c r="K24" s="19">
        <v>6</v>
      </c>
      <c r="L24" s="19">
        <v>2</v>
      </c>
      <c r="M24" s="19">
        <v>7</v>
      </c>
      <c r="N24" s="19">
        <v>3</v>
      </c>
      <c r="O24" s="19">
        <v>1</v>
      </c>
      <c r="P24" s="19">
        <v>8</v>
      </c>
      <c r="Q24" s="19">
        <v>3</v>
      </c>
      <c r="R24" s="19">
        <v>4</v>
      </c>
      <c r="S24" s="112">
        <f>SUM(G24:R24)</f>
        <v>51</v>
      </c>
      <c r="T24" s="4"/>
    </row>
    <row r="25" spans="1:20" x14ac:dyDescent="0.2">
      <c r="A25" s="4"/>
      <c r="B25" s="4"/>
      <c r="C25" s="4"/>
      <c r="D25" s="4"/>
      <c r="E25" s="990"/>
      <c r="F25" s="3" t="s">
        <v>27</v>
      </c>
      <c r="G25" s="17">
        <v>2</v>
      </c>
      <c r="H25" s="17">
        <v>4</v>
      </c>
      <c r="I25" s="17">
        <v>3</v>
      </c>
      <c r="J25" s="17">
        <v>4</v>
      </c>
      <c r="K25" s="17">
        <v>4</v>
      </c>
      <c r="L25" s="17">
        <v>4</v>
      </c>
      <c r="M25" s="17">
        <v>6</v>
      </c>
      <c r="N25" s="17">
        <v>3</v>
      </c>
      <c r="O25" s="17">
        <v>1</v>
      </c>
      <c r="P25" s="17">
        <v>1</v>
      </c>
      <c r="Q25" s="17">
        <v>3</v>
      </c>
      <c r="R25" s="17">
        <v>4</v>
      </c>
      <c r="S25" s="112">
        <f t="shared" ref="S25:S33" si="5">SUM(G25:R25)</f>
        <v>39</v>
      </c>
      <c r="T25" s="4"/>
    </row>
    <row r="26" spans="1:20" x14ac:dyDescent="0.2">
      <c r="A26" s="4"/>
      <c r="B26" s="4"/>
      <c r="C26" s="4"/>
      <c r="D26" s="4"/>
      <c r="E26" s="991"/>
      <c r="F26" s="3" t="s">
        <v>30</v>
      </c>
      <c r="G26" s="17">
        <v>5</v>
      </c>
      <c r="H26" s="17">
        <v>5</v>
      </c>
      <c r="I26" s="17">
        <v>5</v>
      </c>
      <c r="J26" s="17">
        <v>5</v>
      </c>
      <c r="K26" s="17">
        <v>3</v>
      </c>
      <c r="L26" s="17">
        <v>8</v>
      </c>
      <c r="M26" s="17">
        <v>4</v>
      </c>
      <c r="N26" s="17">
        <v>6</v>
      </c>
      <c r="O26" s="17">
        <v>5</v>
      </c>
      <c r="P26" s="17">
        <v>3</v>
      </c>
      <c r="Q26" s="17">
        <v>3</v>
      </c>
      <c r="R26" s="17">
        <v>4</v>
      </c>
      <c r="S26" s="112">
        <f t="shared" si="5"/>
        <v>56</v>
      </c>
      <c r="T26" s="4"/>
    </row>
    <row r="27" spans="1:20" x14ac:dyDescent="0.2">
      <c r="A27" s="4"/>
      <c r="B27" s="994" t="s">
        <v>2</v>
      </c>
      <c r="C27" s="995"/>
      <c r="D27" s="995"/>
      <c r="E27" s="992"/>
      <c r="F27" s="7" t="s">
        <v>28</v>
      </c>
      <c r="G27" s="18">
        <v>3</v>
      </c>
      <c r="H27" s="18">
        <v>4</v>
      </c>
      <c r="I27" s="18">
        <v>4</v>
      </c>
      <c r="J27" s="18">
        <v>3</v>
      </c>
      <c r="K27" s="18">
        <v>4</v>
      </c>
      <c r="L27" s="18">
        <v>3</v>
      </c>
      <c r="M27" s="18">
        <v>5</v>
      </c>
      <c r="N27" s="18">
        <v>9</v>
      </c>
      <c r="O27" s="18">
        <v>8</v>
      </c>
      <c r="P27" s="18">
        <v>4</v>
      </c>
      <c r="Q27" s="18">
        <v>3</v>
      </c>
      <c r="R27" s="18">
        <v>2</v>
      </c>
      <c r="S27" s="112">
        <f t="shared" si="5"/>
        <v>52</v>
      </c>
      <c r="T27" s="4"/>
    </row>
    <row r="28" spans="1:20" x14ac:dyDescent="0.2">
      <c r="A28" s="4"/>
      <c r="B28" s="995"/>
      <c r="C28" s="995"/>
      <c r="D28" s="995"/>
      <c r="E28" s="986" t="s">
        <v>20</v>
      </c>
      <c r="F28" s="8" t="str">
        <f>+F24</f>
        <v>1３年</v>
      </c>
      <c r="G28" s="109">
        <f t="shared" ref="G28:R31" si="6">+G24/12</f>
        <v>0.25</v>
      </c>
      <c r="H28" s="109">
        <f t="shared" si="6"/>
        <v>0.5</v>
      </c>
      <c r="I28" s="109">
        <f t="shared" si="6"/>
        <v>0.33333333333333331</v>
      </c>
      <c r="J28" s="110">
        <f t="shared" si="6"/>
        <v>0.33333333333333331</v>
      </c>
      <c r="K28" s="110">
        <f t="shared" si="6"/>
        <v>0.5</v>
      </c>
      <c r="L28" s="109">
        <f t="shared" si="6"/>
        <v>0.16666666666666666</v>
      </c>
      <c r="M28" s="109">
        <f t="shared" si="6"/>
        <v>0.58333333333333337</v>
      </c>
      <c r="N28" s="109">
        <f t="shared" si="6"/>
        <v>0.25</v>
      </c>
      <c r="O28" s="109">
        <f t="shared" si="6"/>
        <v>8.3333333333333329E-2</v>
      </c>
      <c r="P28" s="109">
        <f t="shared" si="6"/>
        <v>0.66666666666666663</v>
      </c>
      <c r="Q28" s="109">
        <f t="shared" si="6"/>
        <v>0.25</v>
      </c>
      <c r="R28" s="109">
        <f t="shared" si="6"/>
        <v>0.33333333333333331</v>
      </c>
      <c r="S28" s="114">
        <f t="shared" si="5"/>
        <v>4.25</v>
      </c>
      <c r="T28" s="4"/>
    </row>
    <row r="29" spans="1:20" x14ac:dyDescent="0.2">
      <c r="A29" s="4"/>
      <c r="B29" s="4"/>
      <c r="C29" s="4"/>
      <c r="D29" s="4"/>
      <c r="E29" s="987"/>
      <c r="F29" s="3" t="str">
        <f>+F25</f>
        <v>1４年</v>
      </c>
      <c r="G29" s="111">
        <f t="shared" si="6"/>
        <v>0.16666666666666666</v>
      </c>
      <c r="H29" s="111">
        <f t="shared" si="6"/>
        <v>0.33333333333333331</v>
      </c>
      <c r="I29" s="111">
        <f t="shared" si="6"/>
        <v>0.25</v>
      </c>
      <c r="J29" s="111">
        <f t="shared" si="6"/>
        <v>0.33333333333333331</v>
      </c>
      <c r="K29" s="111">
        <f t="shared" si="6"/>
        <v>0.33333333333333331</v>
      </c>
      <c r="L29" s="111">
        <f t="shared" si="6"/>
        <v>0.33333333333333331</v>
      </c>
      <c r="M29" s="111">
        <f t="shared" si="6"/>
        <v>0.5</v>
      </c>
      <c r="N29" s="111">
        <f t="shared" si="6"/>
        <v>0.25</v>
      </c>
      <c r="O29" s="111">
        <f t="shared" si="6"/>
        <v>8.3333333333333329E-2</v>
      </c>
      <c r="P29" s="111">
        <f t="shared" si="6"/>
        <v>8.3333333333333329E-2</v>
      </c>
      <c r="Q29" s="111">
        <f t="shared" si="6"/>
        <v>0.25</v>
      </c>
      <c r="R29" s="111">
        <f t="shared" si="6"/>
        <v>0.33333333333333331</v>
      </c>
      <c r="S29" s="114">
        <f t="shared" si="5"/>
        <v>3.2500000000000004</v>
      </c>
      <c r="T29" s="4"/>
    </row>
    <row r="30" spans="1:20" x14ac:dyDescent="0.2">
      <c r="A30" s="4"/>
      <c r="B30" s="4"/>
      <c r="C30" s="4"/>
      <c r="D30" s="4"/>
      <c r="E30" s="987"/>
      <c r="F30" s="3" t="str">
        <f>+F26</f>
        <v>１５年</v>
      </c>
      <c r="G30" s="111">
        <f t="shared" si="6"/>
        <v>0.41666666666666669</v>
      </c>
      <c r="H30" s="111">
        <f t="shared" si="6"/>
        <v>0.41666666666666669</v>
      </c>
      <c r="I30" s="111">
        <f t="shared" si="6"/>
        <v>0.41666666666666669</v>
      </c>
      <c r="J30" s="111">
        <f t="shared" si="6"/>
        <v>0.41666666666666669</v>
      </c>
      <c r="K30" s="111">
        <f t="shared" si="6"/>
        <v>0.25</v>
      </c>
      <c r="L30" s="111">
        <f t="shared" si="6"/>
        <v>0.66666666666666663</v>
      </c>
      <c r="M30" s="111">
        <f t="shared" si="6"/>
        <v>0.33333333333333331</v>
      </c>
      <c r="N30" s="111">
        <f t="shared" si="6"/>
        <v>0.5</v>
      </c>
      <c r="O30" s="111">
        <f t="shared" si="6"/>
        <v>0.41666666666666669</v>
      </c>
      <c r="P30" s="111">
        <f t="shared" si="6"/>
        <v>0.25</v>
      </c>
      <c r="Q30" s="111">
        <f t="shared" si="6"/>
        <v>0.25</v>
      </c>
      <c r="R30" s="111">
        <f t="shared" si="6"/>
        <v>0.33333333333333331</v>
      </c>
      <c r="S30" s="114">
        <f t="shared" si="5"/>
        <v>4.666666666666667</v>
      </c>
      <c r="T30" s="4"/>
    </row>
    <row r="31" spans="1:20" x14ac:dyDescent="0.2">
      <c r="A31" s="4"/>
      <c r="B31" s="4"/>
      <c r="C31" s="4"/>
      <c r="D31" s="4"/>
      <c r="E31" s="988"/>
      <c r="F31" s="3" t="str">
        <f>+F27</f>
        <v>１６年</v>
      </c>
      <c r="G31" s="111">
        <f t="shared" si="6"/>
        <v>0.25</v>
      </c>
      <c r="H31" s="111">
        <f t="shared" si="6"/>
        <v>0.33333333333333331</v>
      </c>
      <c r="I31" s="111">
        <f t="shared" si="6"/>
        <v>0.33333333333333331</v>
      </c>
      <c r="J31" s="111">
        <f t="shared" si="6"/>
        <v>0.25</v>
      </c>
      <c r="K31" s="111">
        <f t="shared" si="6"/>
        <v>0.33333333333333331</v>
      </c>
      <c r="L31" s="111">
        <f t="shared" si="6"/>
        <v>0.25</v>
      </c>
      <c r="M31" s="111">
        <f t="shared" si="6"/>
        <v>0.41666666666666669</v>
      </c>
      <c r="N31" s="111">
        <f t="shared" si="6"/>
        <v>0.75</v>
      </c>
      <c r="O31" s="111">
        <f t="shared" si="6"/>
        <v>0.66666666666666663</v>
      </c>
      <c r="P31" s="111">
        <f t="shared" si="6"/>
        <v>0.33333333333333331</v>
      </c>
      <c r="Q31" s="111">
        <f t="shared" si="6"/>
        <v>0.25</v>
      </c>
      <c r="R31" s="111">
        <f t="shared" si="6"/>
        <v>0.16666666666666666</v>
      </c>
      <c r="S31" s="114">
        <f t="shared" si="5"/>
        <v>4.333333333333333</v>
      </c>
      <c r="T31" s="4"/>
    </row>
    <row r="32" spans="1:20" x14ac:dyDescent="0.2">
      <c r="A32" s="4"/>
      <c r="B32" s="4"/>
      <c r="C32" s="4"/>
      <c r="D32" s="4"/>
      <c r="E32" s="117"/>
      <c r="F32" s="3" t="s">
        <v>144</v>
      </c>
      <c r="G32" s="30">
        <v>0.47499999999999998</v>
      </c>
      <c r="H32" s="30">
        <v>0.48369565217391303</v>
      </c>
      <c r="I32" s="30">
        <v>0.4891304347826087</v>
      </c>
      <c r="J32" s="30">
        <v>0.54456521739130437</v>
      </c>
      <c r="K32" s="30">
        <v>0.59565217391304348</v>
      </c>
      <c r="L32" s="30">
        <v>0.67826086956521736</v>
      </c>
      <c r="M32" s="30">
        <v>0.60217391304347823</v>
      </c>
      <c r="N32" s="30">
        <v>0.56413043478260871</v>
      </c>
      <c r="O32" s="30">
        <v>0.62282608695652175</v>
      </c>
      <c r="P32" s="30">
        <v>0.61956521739130432</v>
      </c>
      <c r="Q32" s="30">
        <v>0.55217391304347829</v>
      </c>
      <c r="R32" s="30">
        <v>0.56956521739130439</v>
      </c>
      <c r="S32" s="113">
        <f t="shared" si="5"/>
        <v>6.7967391304347835</v>
      </c>
      <c r="T32" s="4"/>
    </row>
    <row r="33" spans="1:20" x14ac:dyDescent="0.2">
      <c r="A33" s="4"/>
      <c r="B33" s="4"/>
      <c r="C33" s="4"/>
      <c r="D33" s="4"/>
      <c r="E33" s="120"/>
      <c r="F33" s="3" t="s">
        <v>42</v>
      </c>
      <c r="G33" s="30">
        <v>0.55000000000000004</v>
      </c>
      <c r="H33" s="30">
        <v>0.52</v>
      </c>
      <c r="I33" s="30">
        <v>0.56000000000000005</v>
      </c>
      <c r="J33" s="30">
        <v>0.55000000000000004</v>
      </c>
      <c r="K33" s="30">
        <v>0.6</v>
      </c>
      <c r="L33" s="30">
        <v>0.66</v>
      </c>
      <c r="M33" s="30">
        <v>0.67</v>
      </c>
      <c r="N33" s="30">
        <v>0.61</v>
      </c>
      <c r="O33" s="30">
        <v>0.65</v>
      </c>
      <c r="P33" s="30">
        <v>0.57999999999999996</v>
      </c>
      <c r="Q33" s="30">
        <v>0.59</v>
      </c>
      <c r="R33" s="30">
        <v>0.51</v>
      </c>
      <c r="S33" s="113">
        <f t="shared" si="5"/>
        <v>7.0500000000000007</v>
      </c>
      <c r="T33" s="4"/>
    </row>
    <row r="34" spans="1:20" x14ac:dyDescent="0.2">
      <c r="A34" s="4"/>
      <c r="B34" s="11" t="s">
        <v>132</v>
      </c>
      <c r="C34" s="11"/>
      <c r="D34" s="11"/>
      <c r="E34" s="990" t="s">
        <v>19</v>
      </c>
      <c r="F34" s="10" t="s">
        <v>26</v>
      </c>
      <c r="G34" s="19">
        <v>11</v>
      </c>
      <c r="H34" s="19">
        <v>3</v>
      </c>
      <c r="I34" s="19">
        <v>8</v>
      </c>
      <c r="J34" s="19">
        <v>7</v>
      </c>
      <c r="K34" s="19">
        <v>2</v>
      </c>
      <c r="L34" s="19">
        <v>5</v>
      </c>
      <c r="M34" s="19">
        <v>4</v>
      </c>
      <c r="N34" s="19">
        <v>6</v>
      </c>
      <c r="O34" s="19">
        <v>13</v>
      </c>
      <c r="P34" s="19">
        <v>13</v>
      </c>
      <c r="Q34" s="19">
        <v>10</v>
      </c>
      <c r="R34" s="19">
        <v>9</v>
      </c>
      <c r="S34" s="112">
        <f>SUM(G34:R34)</f>
        <v>91</v>
      </c>
      <c r="T34" s="4"/>
    </row>
    <row r="35" spans="1:20" x14ac:dyDescent="0.2">
      <c r="A35" s="4"/>
      <c r="B35" s="4"/>
      <c r="C35" s="4"/>
      <c r="D35" s="4"/>
      <c r="E35" s="990"/>
      <c r="F35" s="3" t="s">
        <v>27</v>
      </c>
      <c r="G35" s="17">
        <v>11</v>
      </c>
      <c r="H35" s="17">
        <v>14</v>
      </c>
      <c r="I35" s="17">
        <v>6</v>
      </c>
      <c r="J35" s="17">
        <v>11</v>
      </c>
      <c r="K35" s="17">
        <v>15</v>
      </c>
      <c r="L35" s="17">
        <v>13</v>
      </c>
      <c r="M35" s="17">
        <v>14</v>
      </c>
      <c r="N35" s="17">
        <v>5</v>
      </c>
      <c r="O35" s="17">
        <v>6</v>
      </c>
      <c r="P35" s="17">
        <v>4</v>
      </c>
      <c r="Q35" s="17">
        <v>7</v>
      </c>
      <c r="R35" s="17">
        <v>7</v>
      </c>
      <c r="S35" s="112">
        <f t="shared" ref="S35:S43" si="7">SUM(G35:R35)</f>
        <v>113</v>
      </c>
      <c r="T35" s="4"/>
    </row>
    <row r="36" spans="1:20" x14ac:dyDescent="0.2">
      <c r="A36" s="4"/>
      <c r="B36" s="4"/>
      <c r="C36" s="4"/>
      <c r="D36" s="4"/>
      <c r="E36" s="991"/>
      <c r="F36" s="3" t="s">
        <v>30</v>
      </c>
      <c r="G36" s="17">
        <v>10</v>
      </c>
      <c r="H36" s="17">
        <v>7</v>
      </c>
      <c r="I36" s="17">
        <v>10</v>
      </c>
      <c r="J36" s="17">
        <v>8</v>
      </c>
      <c r="K36" s="17">
        <v>9</v>
      </c>
      <c r="L36" s="17">
        <v>9</v>
      </c>
      <c r="M36" s="17">
        <v>13</v>
      </c>
      <c r="N36" s="17">
        <v>15</v>
      </c>
      <c r="O36" s="17">
        <v>18</v>
      </c>
      <c r="P36" s="17">
        <v>14</v>
      </c>
      <c r="Q36" s="17">
        <v>11</v>
      </c>
      <c r="R36" s="17">
        <v>15</v>
      </c>
      <c r="S36" s="112">
        <f t="shared" si="7"/>
        <v>139</v>
      </c>
      <c r="T36" s="4"/>
    </row>
    <row r="37" spans="1:20" x14ac:dyDescent="0.2">
      <c r="A37" s="4"/>
      <c r="B37" s="994" t="s">
        <v>3</v>
      </c>
      <c r="C37" s="995"/>
      <c r="D37" s="995"/>
      <c r="E37" s="992"/>
      <c r="F37" s="7" t="s">
        <v>28</v>
      </c>
      <c r="G37" s="18">
        <v>9</v>
      </c>
      <c r="H37" s="18">
        <v>11</v>
      </c>
      <c r="I37" s="18">
        <v>8</v>
      </c>
      <c r="J37" s="18">
        <v>7</v>
      </c>
      <c r="K37" s="18">
        <v>10</v>
      </c>
      <c r="L37" s="18">
        <v>9</v>
      </c>
      <c r="M37" s="18">
        <v>11</v>
      </c>
      <c r="N37" s="18">
        <v>8</v>
      </c>
      <c r="O37" s="18">
        <v>11</v>
      </c>
      <c r="P37" s="18">
        <v>8</v>
      </c>
      <c r="Q37" s="18">
        <v>13</v>
      </c>
      <c r="R37" s="18">
        <v>9</v>
      </c>
      <c r="S37" s="112">
        <f t="shared" si="7"/>
        <v>114</v>
      </c>
      <c r="T37" s="4"/>
    </row>
    <row r="38" spans="1:20" x14ac:dyDescent="0.2">
      <c r="A38" s="4"/>
      <c r="B38" s="995"/>
      <c r="C38" s="995"/>
      <c r="D38" s="995"/>
      <c r="E38" s="986" t="s">
        <v>20</v>
      </c>
      <c r="F38" s="8" t="str">
        <f>+F34</f>
        <v>1３年</v>
      </c>
      <c r="G38" s="109">
        <f t="shared" ref="G38:R41" si="8">+G34/12</f>
        <v>0.91666666666666663</v>
      </c>
      <c r="H38" s="109">
        <f t="shared" si="8"/>
        <v>0.25</v>
      </c>
      <c r="I38" s="109">
        <f t="shared" si="8"/>
        <v>0.66666666666666663</v>
      </c>
      <c r="J38" s="110">
        <f t="shared" si="8"/>
        <v>0.58333333333333337</v>
      </c>
      <c r="K38" s="110">
        <f t="shared" si="8"/>
        <v>0.16666666666666666</v>
      </c>
      <c r="L38" s="109">
        <f t="shared" si="8"/>
        <v>0.41666666666666669</v>
      </c>
      <c r="M38" s="109">
        <f t="shared" si="8"/>
        <v>0.33333333333333331</v>
      </c>
      <c r="N38" s="109">
        <f t="shared" si="8"/>
        <v>0.5</v>
      </c>
      <c r="O38" s="109">
        <f t="shared" si="8"/>
        <v>1.0833333333333333</v>
      </c>
      <c r="P38" s="109">
        <f t="shared" si="8"/>
        <v>1.0833333333333333</v>
      </c>
      <c r="Q38" s="109">
        <f t="shared" si="8"/>
        <v>0.83333333333333337</v>
      </c>
      <c r="R38" s="109">
        <f t="shared" si="8"/>
        <v>0.75</v>
      </c>
      <c r="S38" s="114">
        <f t="shared" si="7"/>
        <v>7.5833333333333321</v>
      </c>
      <c r="T38" s="4"/>
    </row>
    <row r="39" spans="1:20" x14ac:dyDescent="0.2">
      <c r="A39" s="4"/>
      <c r="B39" s="4"/>
      <c r="C39" s="4"/>
      <c r="D39" s="4"/>
      <c r="E39" s="987"/>
      <c r="F39" s="3" t="str">
        <f>+F35</f>
        <v>1４年</v>
      </c>
      <c r="G39" s="111">
        <f t="shared" si="8"/>
        <v>0.91666666666666663</v>
      </c>
      <c r="H39" s="111">
        <f t="shared" si="8"/>
        <v>1.1666666666666667</v>
      </c>
      <c r="I39" s="111">
        <f t="shared" si="8"/>
        <v>0.5</v>
      </c>
      <c r="J39" s="111">
        <f t="shared" si="8"/>
        <v>0.91666666666666663</v>
      </c>
      <c r="K39" s="111">
        <f t="shared" si="8"/>
        <v>1.25</v>
      </c>
      <c r="L39" s="111">
        <f t="shared" si="8"/>
        <v>1.0833333333333333</v>
      </c>
      <c r="M39" s="111">
        <f t="shared" si="8"/>
        <v>1.1666666666666667</v>
      </c>
      <c r="N39" s="111">
        <f t="shared" si="8"/>
        <v>0.41666666666666669</v>
      </c>
      <c r="O39" s="111">
        <f t="shared" si="8"/>
        <v>0.5</v>
      </c>
      <c r="P39" s="111">
        <f t="shared" si="8"/>
        <v>0.33333333333333331</v>
      </c>
      <c r="Q39" s="111">
        <f t="shared" si="8"/>
        <v>0.58333333333333337</v>
      </c>
      <c r="R39" s="111">
        <f t="shared" si="8"/>
        <v>0.58333333333333337</v>
      </c>
      <c r="S39" s="114">
        <f t="shared" si="7"/>
        <v>9.4166666666666679</v>
      </c>
      <c r="T39" s="4"/>
    </row>
    <row r="40" spans="1:20" x14ac:dyDescent="0.2">
      <c r="A40" s="4"/>
      <c r="B40" s="4"/>
      <c r="C40" s="4"/>
      <c r="D40" s="4"/>
      <c r="E40" s="987"/>
      <c r="F40" s="3" t="str">
        <f>+F36</f>
        <v>１５年</v>
      </c>
      <c r="G40" s="111">
        <f t="shared" si="8"/>
        <v>0.83333333333333337</v>
      </c>
      <c r="H40" s="111">
        <f t="shared" si="8"/>
        <v>0.58333333333333337</v>
      </c>
      <c r="I40" s="111">
        <f t="shared" si="8"/>
        <v>0.83333333333333337</v>
      </c>
      <c r="J40" s="111">
        <f t="shared" si="8"/>
        <v>0.66666666666666663</v>
      </c>
      <c r="K40" s="111">
        <f t="shared" si="8"/>
        <v>0.75</v>
      </c>
      <c r="L40" s="111">
        <f t="shared" si="8"/>
        <v>0.75</v>
      </c>
      <c r="M40" s="111">
        <f t="shared" si="8"/>
        <v>1.0833333333333333</v>
      </c>
      <c r="N40" s="111">
        <f t="shared" si="8"/>
        <v>1.25</v>
      </c>
      <c r="O40" s="111">
        <f t="shared" si="8"/>
        <v>1.5</v>
      </c>
      <c r="P40" s="111">
        <f t="shared" si="8"/>
        <v>1.1666666666666667</v>
      </c>
      <c r="Q40" s="111">
        <f t="shared" si="8"/>
        <v>0.91666666666666663</v>
      </c>
      <c r="R40" s="111">
        <f t="shared" si="8"/>
        <v>1.25</v>
      </c>
      <c r="S40" s="114">
        <f t="shared" si="7"/>
        <v>11.583333333333332</v>
      </c>
      <c r="T40" s="4"/>
    </row>
    <row r="41" spans="1:20" x14ac:dyDescent="0.2">
      <c r="A41" s="4"/>
      <c r="B41" s="4"/>
      <c r="C41" s="4"/>
      <c r="D41" s="4"/>
      <c r="E41" s="988"/>
      <c r="F41" s="3" t="str">
        <f>+F37</f>
        <v>１６年</v>
      </c>
      <c r="G41" s="111">
        <f t="shared" si="8"/>
        <v>0.75</v>
      </c>
      <c r="H41" s="111">
        <f t="shared" si="8"/>
        <v>0.91666666666666663</v>
      </c>
      <c r="I41" s="111">
        <f t="shared" si="8"/>
        <v>0.66666666666666663</v>
      </c>
      <c r="J41" s="111">
        <f t="shared" si="8"/>
        <v>0.58333333333333337</v>
      </c>
      <c r="K41" s="111">
        <f t="shared" si="8"/>
        <v>0.83333333333333337</v>
      </c>
      <c r="L41" s="111">
        <f t="shared" si="8"/>
        <v>0.75</v>
      </c>
      <c r="M41" s="111">
        <f t="shared" si="8"/>
        <v>0.91666666666666663</v>
      </c>
      <c r="N41" s="111">
        <f t="shared" si="8"/>
        <v>0.66666666666666663</v>
      </c>
      <c r="O41" s="111">
        <f t="shared" si="8"/>
        <v>0.91666666666666663</v>
      </c>
      <c r="P41" s="111">
        <f t="shared" si="8"/>
        <v>0.66666666666666663</v>
      </c>
      <c r="Q41" s="111">
        <f t="shared" si="8"/>
        <v>1.0833333333333333</v>
      </c>
      <c r="R41" s="111">
        <f t="shared" si="8"/>
        <v>0.75</v>
      </c>
      <c r="S41" s="114">
        <f t="shared" si="7"/>
        <v>9.5000000000000018</v>
      </c>
      <c r="T41" s="4"/>
    </row>
    <row r="42" spans="1:20" x14ac:dyDescent="0.2">
      <c r="A42" s="4"/>
      <c r="B42" s="4"/>
      <c r="C42" s="4"/>
      <c r="D42" s="4"/>
      <c r="E42" s="117"/>
      <c r="F42" s="3" t="s">
        <v>144</v>
      </c>
      <c r="G42" s="30">
        <v>1.875</v>
      </c>
      <c r="H42" s="30">
        <v>1.5239130434782608</v>
      </c>
      <c r="I42" s="30">
        <v>1.6641304347826087</v>
      </c>
      <c r="J42" s="30">
        <v>1.6760869565217391</v>
      </c>
      <c r="K42" s="30">
        <v>1.9097826086956522</v>
      </c>
      <c r="L42" s="30">
        <v>1.9532608695652174</v>
      </c>
      <c r="M42" s="30">
        <v>2.1130434782608694</v>
      </c>
      <c r="N42" s="30">
        <v>2.0043478260869567</v>
      </c>
      <c r="O42" s="30">
        <v>2.1021739130434782</v>
      </c>
      <c r="P42" s="30">
        <v>2.0478260869565217</v>
      </c>
      <c r="Q42" s="30">
        <v>1.8902173913043478</v>
      </c>
      <c r="R42" s="30">
        <v>1.7369565217391305</v>
      </c>
      <c r="S42" s="113">
        <f t="shared" si="7"/>
        <v>22.496739130434786</v>
      </c>
      <c r="T42" s="4"/>
    </row>
    <row r="43" spans="1:20" x14ac:dyDescent="0.2">
      <c r="A43" s="4"/>
      <c r="B43" s="4"/>
      <c r="C43" s="4"/>
      <c r="D43" s="4"/>
      <c r="E43" s="120"/>
      <c r="F43" s="3" t="s">
        <v>42</v>
      </c>
      <c r="G43" s="30">
        <v>1.86</v>
      </c>
      <c r="H43" s="30">
        <v>1.42</v>
      </c>
      <c r="I43" s="30">
        <v>1.49</v>
      </c>
      <c r="J43" s="30">
        <v>1.51</v>
      </c>
      <c r="K43" s="30">
        <v>1.48</v>
      </c>
      <c r="L43" s="30">
        <v>1.54</v>
      </c>
      <c r="M43" s="30">
        <v>1.78</v>
      </c>
      <c r="N43" s="30">
        <v>1.72</v>
      </c>
      <c r="O43" s="30">
        <v>1.6</v>
      </c>
      <c r="P43" s="30">
        <v>1.5</v>
      </c>
      <c r="Q43" s="30">
        <v>1.46</v>
      </c>
      <c r="R43" s="30">
        <v>1.43</v>
      </c>
      <c r="S43" s="113">
        <f t="shared" si="7"/>
        <v>18.79</v>
      </c>
      <c r="T43" s="4"/>
    </row>
    <row r="44" spans="1:20" x14ac:dyDescent="0.2">
      <c r="A44" s="4"/>
      <c r="B44" s="11" t="s">
        <v>44</v>
      </c>
      <c r="C44" s="11"/>
      <c r="D44" s="11"/>
      <c r="E44" s="990" t="s">
        <v>19</v>
      </c>
      <c r="F44" s="10" t="s">
        <v>26</v>
      </c>
      <c r="G44" s="19">
        <v>27</v>
      </c>
      <c r="H44" s="19">
        <v>23</v>
      </c>
      <c r="I44" s="19">
        <v>36</v>
      </c>
      <c r="J44" s="19">
        <v>48</v>
      </c>
      <c r="K44" s="19">
        <v>61</v>
      </c>
      <c r="L44" s="19">
        <v>31</v>
      </c>
      <c r="M44" s="19">
        <v>25</v>
      </c>
      <c r="N44" s="19">
        <v>49</v>
      </c>
      <c r="O44" s="19">
        <v>34</v>
      </c>
      <c r="P44" s="19">
        <v>30</v>
      </c>
      <c r="Q44" s="19">
        <v>46</v>
      </c>
      <c r="R44" s="19">
        <v>34</v>
      </c>
      <c r="S44" s="112">
        <f>SUM(G44:R44)</f>
        <v>444</v>
      </c>
      <c r="T44" s="4"/>
    </row>
    <row r="45" spans="1:20" x14ac:dyDescent="0.2">
      <c r="A45" s="4"/>
      <c r="B45" s="4"/>
      <c r="C45" s="4"/>
      <c r="D45" s="4"/>
      <c r="E45" s="990"/>
      <c r="F45" s="3" t="s">
        <v>27</v>
      </c>
      <c r="G45" s="17">
        <v>40</v>
      </c>
      <c r="H45" s="17">
        <v>34</v>
      </c>
      <c r="I45" s="17">
        <v>38</v>
      </c>
      <c r="J45" s="17">
        <v>37</v>
      </c>
      <c r="K45" s="17">
        <v>24</v>
      </c>
      <c r="L45" s="17">
        <v>25</v>
      </c>
      <c r="M45" s="17">
        <v>33</v>
      </c>
      <c r="N45" s="17">
        <v>28</v>
      </c>
      <c r="O45" s="17">
        <v>29</v>
      </c>
      <c r="P45" s="17">
        <v>38</v>
      </c>
      <c r="Q45" s="17">
        <v>27</v>
      </c>
      <c r="R45" s="17">
        <v>29</v>
      </c>
      <c r="S45" s="112">
        <f t="shared" ref="S45:S53" si="9">SUM(G45:R45)</f>
        <v>382</v>
      </c>
      <c r="T45" s="4"/>
    </row>
    <row r="46" spans="1:20" x14ac:dyDescent="0.2">
      <c r="A46" s="4"/>
      <c r="B46" s="12"/>
      <c r="C46" s="12"/>
      <c r="D46" s="12"/>
      <c r="E46" s="991"/>
      <c r="F46" s="3" t="s">
        <v>30</v>
      </c>
      <c r="G46" s="17">
        <v>21</v>
      </c>
      <c r="H46" s="17">
        <v>30</v>
      </c>
      <c r="I46" s="17">
        <v>29</v>
      </c>
      <c r="J46" s="17">
        <v>29</v>
      </c>
      <c r="K46" s="17">
        <v>29</v>
      </c>
      <c r="L46" s="17">
        <v>31</v>
      </c>
      <c r="M46" s="17">
        <v>24</v>
      </c>
      <c r="N46" s="17">
        <v>32</v>
      </c>
      <c r="O46" s="17">
        <v>27</v>
      </c>
      <c r="P46" s="17">
        <v>18</v>
      </c>
      <c r="Q46" s="17">
        <v>20</v>
      </c>
      <c r="R46" s="17">
        <v>13</v>
      </c>
      <c r="S46" s="112">
        <f t="shared" si="9"/>
        <v>303</v>
      </c>
      <c r="T46" s="4"/>
    </row>
    <row r="47" spans="1:20" x14ac:dyDescent="0.2">
      <c r="A47" s="4"/>
      <c r="B47" s="994" t="s">
        <v>18</v>
      </c>
      <c r="C47" s="995"/>
      <c r="D47" s="995"/>
      <c r="E47" s="992"/>
      <c r="F47" s="7" t="s">
        <v>28</v>
      </c>
      <c r="G47" s="18">
        <v>18</v>
      </c>
      <c r="H47" s="18">
        <v>25</v>
      </c>
      <c r="I47" s="18">
        <v>42</v>
      </c>
      <c r="J47" s="18">
        <v>39</v>
      </c>
      <c r="K47" s="18">
        <v>31</v>
      </c>
      <c r="L47" s="18">
        <v>30</v>
      </c>
      <c r="M47" s="18">
        <v>41</v>
      </c>
      <c r="N47" s="18">
        <v>35</v>
      </c>
      <c r="O47" s="18">
        <v>34</v>
      </c>
      <c r="P47" s="18">
        <v>27</v>
      </c>
      <c r="Q47" s="18">
        <v>18</v>
      </c>
      <c r="R47" s="18">
        <v>29</v>
      </c>
      <c r="S47" s="112">
        <f t="shared" si="9"/>
        <v>369</v>
      </c>
      <c r="T47" s="4"/>
    </row>
    <row r="48" spans="1:20" x14ac:dyDescent="0.2">
      <c r="A48" s="4"/>
      <c r="B48" s="995"/>
      <c r="C48" s="995"/>
      <c r="D48" s="995"/>
      <c r="E48" s="986" t="s">
        <v>20</v>
      </c>
      <c r="F48" s="8" t="str">
        <f>+F44</f>
        <v>1３年</v>
      </c>
      <c r="G48" s="109">
        <f>+G44/7</f>
        <v>3.8571428571428572</v>
      </c>
      <c r="H48" s="109">
        <f t="shared" ref="H48:R48" si="10">+H44/7</f>
        <v>3.2857142857142856</v>
      </c>
      <c r="I48" s="109">
        <f t="shared" si="10"/>
        <v>5.1428571428571432</v>
      </c>
      <c r="J48" s="110">
        <f t="shared" si="10"/>
        <v>6.8571428571428568</v>
      </c>
      <c r="K48" s="110">
        <f t="shared" si="10"/>
        <v>8.7142857142857135</v>
      </c>
      <c r="L48" s="109">
        <f t="shared" si="10"/>
        <v>4.4285714285714288</v>
      </c>
      <c r="M48" s="109">
        <f t="shared" si="10"/>
        <v>3.5714285714285716</v>
      </c>
      <c r="N48" s="109">
        <f t="shared" si="10"/>
        <v>7</v>
      </c>
      <c r="O48" s="109">
        <f t="shared" si="10"/>
        <v>4.8571428571428568</v>
      </c>
      <c r="P48" s="109">
        <f t="shared" si="10"/>
        <v>4.2857142857142856</v>
      </c>
      <c r="Q48" s="109">
        <f t="shared" si="10"/>
        <v>6.5714285714285712</v>
      </c>
      <c r="R48" s="109">
        <f t="shared" si="10"/>
        <v>4.8571428571428568</v>
      </c>
      <c r="S48" s="114">
        <f t="shared" si="9"/>
        <v>63.428571428571416</v>
      </c>
      <c r="T48" s="4"/>
    </row>
    <row r="49" spans="1:20" x14ac:dyDescent="0.2">
      <c r="A49" s="4"/>
      <c r="B49" s="995"/>
      <c r="C49" s="995"/>
      <c r="D49" s="995"/>
      <c r="E49" s="987"/>
      <c r="F49" s="3" t="str">
        <f>+F45</f>
        <v>1４年</v>
      </c>
      <c r="G49" s="111">
        <f t="shared" ref="G49:R51" si="11">+G45/7</f>
        <v>5.7142857142857144</v>
      </c>
      <c r="H49" s="111">
        <f t="shared" si="11"/>
        <v>4.8571428571428568</v>
      </c>
      <c r="I49" s="111">
        <f t="shared" si="11"/>
        <v>5.4285714285714288</v>
      </c>
      <c r="J49" s="111">
        <f t="shared" si="11"/>
        <v>5.2857142857142856</v>
      </c>
      <c r="K49" s="111">
        <f t="shared" si="11"/>
        <v>3.4285714285714284</v>
      </c>
      <c r="L49" s="111">
        <f t="shared" si="11"/>
        <v>3.5714285714285716</v>
      </c>
      <c r="M49" s="111">
        <f t="shared" si="11"/>
        <v>4.7142857142857144</v>
      </c>
      <c r="N49" s="111">
        <f t="shared" si="11"/>
        <v>4</v>
      </c>
      <c r="O49" s="111">
        <f t="shared" si="11"/>
        <v>4.1428571428571432</v>
      </c>
      <c r="P49" s="111">
        <f t="shared" si="11"/>
        <v>5.4285714285714288</v>
      </c>
      <c r="Q49" s="111">
        <f t="shared" si="11"/>
        <v>3.8571428571428572</v>
      </c>
      <c r="R49" s="111">
        <f t="shared" si="11"/>
        <v>4.1428571428571432</v>
      </c>
      <c r="S49" s="114">
        <f t="shared" si="9"/>
        <v>54.571428571428577</v>
      </c>
      <c r="T49" s="4"/>
    </row>
    <row r="50" spans="1:20" x14ac:dyDescent="0.2">
      <c r="A50" s="4"/>
      <c r="B50" s="4"/>
      <c r="C50" s="4"/>
      <c r="D50" s="4"/>
      <c r="E50" s="987"/>
      <c r="F50" s="3" t="str">
        <f>+F46</f>
        <v>１５年</v>
      </c>
      <c r="G50" s="111">
        <f t="shared" si="11"/>
        <v>3</v>
      </c>
      <c r="H50" s="111">
        <f t="shared" si="11"/>
        <v>4.2857142857142856</v>
      </c>
      <c r="I50" s="111">
        <f t="shared" si="11"/>
        <v>4.1428571428571432</v>
      </c>
      <c r="J50" s="111">
        <f t="shared" si="11"/>
        <v>4.1428571428571432</v>
      </c>
      <c r="K50" s="111">
        <f t="shared" si="11"/>
        <v>4.1428571428571432</v>
      </c>
      <c r="L50" s="111">
        <f t="shared" si="11"/>
        <v>4.4285714285714288</v>
      </c>
      <c r="M50" s="111">
        <f t="shared" si="11"/>
        <v>3.4285714285714284</v>
      </c>
      <c r="N50" s="111">
        <f t="shared" si="11"/>
        <v>4.5714285714285712</v>
      </c>
      <c r="O50" s="111">
        <f t="shared" si="11"/>
        <v>3.8571428571428572</v>
      </c>
      <c r="P50" s="111">
        <f t="shared" si="11"/>
        <v>2.5714285714285716</v>
      </c>
      <c r="Q50" s="111">
        <f t="shared" si="11"/>
        <v>2.8571428571428572</v>
      </c>
      <c r="R50" s="111">
        <f t="shared" si="11"/>
        <v>1.8571428571428572</v>
      </c>
      <c r="S50" s="114">
        <f t="shared" si="9"/>
        <v>43.285714285714278</v>
      </c>
      <c r="T50" s="4"/>
    </row>
    <row r="51" spans="1:20" x14ac:dyDescent="0.2">
      <c r="A51" s="4"/>
      <c r="B51" s="4"/>
      <c r="C51" s="4"/>
      <c r="D51" s="4"/>
      <c r="E51" s="988"/>
      <c r="F51" s="3" t="str">
        <f>+F47</f>
        <v>１６年</v>
      </c>
      <c r="G51" s="111">
        <f t="shared" si="11"/>
        <v>2.5714285714285716</v>
      </c>
      <c r="H51" s="111">
        <f t="shared" si="11"/>
        <v>3.5714285714285716</v>
      </c>
      <c r="I51" s="111">
        <f t="shared" si="11"/>
        <v>6</v>
      </c>
      <c r="J51" s="111">
        <f t="shared" si="11"/>
        <v>5.5714285714285712</v>
      </c>
      <c r="K51" s="111">
        <f t="shared" si="11"/>
        <v>4.4285714285714288</v>
      </c>
      <c r="L51" s="111">
        <f t="shared" si="11"/>
        <v>4.2857142857142856</v>
      </c>
      <c r="M51" s="111">
        <f t="shared" si="11"/>
        <v>5.8571428571428568</v>
      </c>
      <c r="N51" s="111">
        <f t="shared" si="11"/>
        <v>5</v>
      </c>
      <c r="O51" s="111">
        <f t="shared" si="11"/>
        <v>4.8571428571428568</v>
      </c>
      <c r="P51" s="111">
        <f t="shared" si="11"/>
        <v>3.8571428571428572</v>
      </c>
      <c r="Q51" s="111">
        <f t="shared" si="11"/>
        <v>2.5714285714285716</v>
      </c>
      <c r="R51" s="111">
        <f t="shared" si="11"/>
        <v>4.1428571428571432</v>
      </c>
      <c r="S51" s="114">
        <f t="shared" si="9"/>
        <v>52.714285714285708</v>
      </c>
      <c r="T51" s="4" t="s">
        <v>135</v>
      </c>
    </row>
    <row r="52" spans="1:20" x14ac:dyDescent="0.2">
      <c r="A52" s="4"/>
      <c r="B52" s="4"/>
      <c r="C52" s="4"/>
      <c r="D52" s="4"/>
      <c r="E52" s="117"/>
      <c r="F52" s="3" t="s">
        <v>144</v>
      </c>
      <c r="G52" s="30">
        <v>3.6423982869379015</v>
      </c>
      <c r="H52" s="30">
        <v>3.8843683083511777</v>
      </c>
      <c r="I52" s="30">
        <v>3.5524625267665955</v>
      </c>
      <c r="J52" s="30">
        <v>3.8115631691648821</v>
      </c>
      <c r="K52" s="30">
        <v>3.7580299785867237</v>
      </c>
      <c r="L52" s="30">
        <v>3.9828693790149892</v>
      </c>
      <c r="M52" s="30">
        <v>3.9657387580299788</v>
      </c>
      <c r="N52" s="30">
        <v>3.9935760171306209</v>
      </c>
      <c r="O52" s="30">
        <v>3.8479657387580302</v>
      </c>
      <c r="P52" s="30">
        <v>3.8137044967880085</v>
      </c>
      <c r="Q52" s="30">
        <v>3.6231263383297643</v>
      </c>
      <c r="R52" s="30">
        <v>3.7387580299785865</v>
      </c>
      <c r="S52" s="113">
        <f t="shared" si="9"/>
        <v>45.614561027837247</v>
      </c>
      <c r="T52" s="4"/>
    </row>
    <row r="53" spans="1:20" x14ac:dyDescent="0.2">
      <c r="A53" s="4"/>
      <c r="B53" s="4"/>
      <c r="C53" s="4"/>
      <c r="D53" s="121"/>
      <c r="E53" s="120"/>
      <c r="F53" s="3" t="s">
        <v>42</v>
      </c>
      <c r="G53" s="30">
        <v>3.95</v>
      </c>
      <c r="H53" s="30">
        <v>3.99</v>
      </c>
      <c r="I53" s="30">
        <v>4.18</v>
      </c>
      <c r="J53" s="30">
        <v>3.85</v>
      </c>
      <c r="K53" s="30">
        <v>3.36</v>
      </c>
      <c r="L53" s="30">
        <v>3.92</v>
      </c>
      <c r="M53" s="30">
        <v>3.76</v>
      </c>
      <c r="N53" s="30">
        <v>4.01</v>
      </c>
      <c r="O53" s="30">
        <v>3.74</v>
      </c>
      <c r="P53" s="30">
        <v>3.62</v>
      </c>
      <c r="Q53" s="30">
        <v>3.74</v>
      </c>
      <c r="R53" s="30">
        <v>3.86</v>
      </c>
      <c r="S53" s="113">
        <f t="shared" si="9"/>
        <v>45.98</v>
      </c>
      <c r="T53" s="4"/>
    </row>
    <row r="54" spans="1:20" x14ac:dyDescent="0.2">
      <c r="A54" s="4"/>
      <c r="B54" s="11" t="s">
        <v>44</v>
      </c>
      <c r="C54" s="11"/>
      <c r="D54" s="11"/>
      <c r="E54" s="990" t="s">
        <v>19</v>
      </c>
      <c r="F54" s="10" t="s">
        <v>26</v>
      </c>
      <c r="G54" s="19">
        <v>21</v>
      </c>
      <c r="H54" s="19">
        <v>23</v>
      </c>
      <c r="I54" s="19">
        <v>20</v>
      </c>
      <c r="J54" s="19">
        <v>23</v>
      </c>
      <c r="K54" s="19">
        <v>20</v>
      </c>
      <c r="L54" s="19">
        <v>14</v>
      </c>
      <c r="M54" s="19">
        <v>17</v>
      </c>
      <c r="N54" s="19">
        <v>11</v>
      </c>
      <c r="O54" s="19">
        <v>7</v>
      </c>
      <c r="P54" s="19">
        <v>7</v>
      </c>
      <c r="Q54" s="19">
        <v>2</v>
      </c>
      <c r="R54" s="19">
        <v>10</v>
      </c>
      <c r="S54" s="112">
        <f>SUM(G54:R54)</f>
        <v>175</v>
      </c>
      <c r="T54" s="4"/>
    </row>
    <row r="55" spans="1:20" x14ac:dyDescent="0.2">
      <c r="A55" s="4"/>
      <c r="B55" s="4"/>
      <c r="C55" s="4"/>
      <c r="D55" s="4"/>
      <c r="E55" s="990"/>
      <c r="F55" s="3" t="s">
        <v>27</v>
      </c>
      <c r="G55" s="17">
        <v>14</v>
      </c>
      <c r="H55" s="17">
        <v>9</v>
      </c>
      <c r="I55" s="17">
        <v>4</v>
      </c>
      <c r="J55" s="17">
        <v>8</v>
      </c>
      <c r="K55" s="17">
        <v>1</v>
      </c>
      <c r="L55" s="17"/>
      <c r="M55" s="17">
        <v>7</v>
      </c>
      <c r="N55" s="17"/>
      <c r="O55" s="17"/>
      <c r="P55" s="17">
        <v>1</v>
      </c>
      <c r="Q55" s="17">
        <v>5</v>
      </c>
      <c r="R55" s="17">
        <v>7</v>
      </c>
      <c r="S55" s="112">
        <f t="shared" ref="S55:S63" si="12">SUM(G55:R55)</f>
        <v>56</v>
      </c>
      <c r="T55" s="4"/>
    </row>
    <row r="56" spans="1:20" x14ac:dyDescent="0.2">
      <c r="A56" s="4"/>
      <c r="B56" s="4"/>
      <c r="C56" s="4"/>
      <c r="D56" s="4"/>
      <c r="E56" s="991"/>
      <c r="F56" s="3" t="s">
        <v>30</v>
      </c>
      <c r="G56" s="17">
        <v>3</v>
      </c>
      <c r="H56" s="17"/>
      <c r="I56" s="17">
        <v>4</v>
      </c>
      <c r="J56" s="17">
        <v>5</v>
      </c>
      <c r="K56" s="17">
        <v>4</v>
      </c>
      <c r="L56" s="17">
        <v>2</v>
      </c>
      <c r="M56" s="17"/>
      <c r="N56" s="17">
        <v>3</v>
      </c>
      <c r="O56" s="17">
        <v>1</v>
      </c>
      <c r="P56" s="17">
        <v>4</v>
      </c>
      <c r="Q56" s="17">
        <v>2</v>
      </c>
      <c r="R56" s="17"/>
      <c r="S56" s="112">
        <f t="shared" si="12"/>
        <v>28</v>
      </c>
      <c r="T56" s="4"/>
    </row>
    <row r="57" spans="1:20" x14ac:dyDescent="0.2">
      <c r="A57" s="4"/>
      <c r="B57" s="994" t="s">
        <v>4</v>
      </c>
      <c r="C57" s="1000"/>
      <c r="D57" s="1000"/>
      <c r="E57" s="992"/>
      <c r="F57" s="7" t="s">
        <v>28</v>
      </c>
      <c r="G57" s="18">
        <v>2</v>
      </c>
      <c r="H57" s="18">
        <v>4</v>
      </c>
      <c r="I57" s="18">
        <v>7</v>
      </c>
      <c r="J57" s="18">
        <v>3</v>
      </c>
      <c r="K57" s="18">
        <v>5</v>
      </c>
      <c r="L57" s="18">
        <v>7</v>
      </c>
      <c r="M57" s="18">
        <v>2</v>
      </c>
      <c r="N57" s="18">
        <v>2</v>
      </c>
      <c r="O57" s="18">
        <v>5</v>
      </c>
      <c r="P57" s="18">
        <v>8</v>
      </c>
      <c r="Q57" s="18">
        <v>7</v>
      </c>
      <c r="R57" s="18">
        <v>6</v>
      </c>
      <c r="S57" s="112">
        <f t="shared" si="12"/>
        <v>58</v>
      </c>
      <c r="T57" s="4"/>
    </row>
    <row r="58" spans="1:20" x14ac:dyDescent="0.2">
      <c r="A58" s="4"/>
      <c r="B58" s="995"/>
      <c r="C58" s="1000"/>
      <c r="D58" s="1000"/>
      <c r="E58" s="986" t="s">
        <v>20</v>
      </c>
      <c r="F58" s="8" t="str">
        <f>+F54</f>
        <v>1３年</v>
      </c>
      <c r="G58" s="109">
        <f>+G54/7</f>
        <v>3</v>
      </c>
      <c r="H58" s="109">
        <f t="shared" ref="H58:R58" si="13">+H54/7</f>
        <v>3.2857142857142856</v>
      </c>
      <c r="I58" s="109">
        <f t="shared" si="13"/>
        <v>2.8571428571428572</v>
      </c>
      <c r="J58" s="110">
        <f t="shared" si="13"/>
        <v>3.2857142857142856</v>
      </c>
      <c r="K58" s="110">
        <f t="shared" si="13"/>
        <v>2.8571428571428572</v>
      </c>
      <c r="L58" s="109">
        <f t="shared" si="13"/>
        <v>2</v>
      </c>
      <c r="M58" s="109">
        <f t="shared" si="13"/>
        <v>2.4285714285714284</v>
      </c>
      <c r="N58" s="109">
        <f t="shared" si="13"/>
        <v>1.5714285714285714</v>
      </c>
      <c r="O58" s="109">
        <f t="shared" si="13"/>
        <v>1</v>
      </c>
      <c r="P58" s="109">
        <f t="shared" si="13"/>
        <v>1</v>
      </c>
      <c r="Q58" s="109">
        <f t="shared" si="13"/>
        <v>0.2857142857142857</v>
      </c>
      <c r="R58" s="109">
        <f t="shared" si="13"/>
        <v>1.4285714285714286</v>
      </c>
      <c r="S58" s="114">
        <f t="shared" si="12"/>
        <v>24.999999999999996</v>
      </c>
      <c r="T58" s="4"/>
    </row>
    <row r="59" spans="1:20" x14ac:dyDescent="0.2">
      <c r="A59" s="4"/>
      <c r="B59" s="1000"/>
      <c r="C59" s="1000"/>
      <c r="D59" s="1000"/>
      <c r="E59" s="987"/>
      <c r="F59" s="3" t="str">
        <f>+F55</f>
        <v>1４年</v>
      </c>
      <c r="G59" s="111">
        <f t="shared" ref="G59:R61" si="14">+G55/7</f>
        <v>2</v>
      </c>
      <c r="H59" s="111">
        <f t="shared" si="14"/>
        <v>1.2857142857142858</v>
      </c>
      <c r="I59" s="111">
        <f t="shared" si="14"/>
        <v>0.5714285714285714</v>
      </c>
      <c r="J59" s="111">
        <f t="shared" si="14"/>
        <v>1.1428571428571428</v>
      </c>
      <c r="K59" s="111">
        <f t="shared" si="14"/>
        <v>0.14285714285714285</v>
      </c>
      <c r="L59" s="111">
        <f t="shared" si="14"/>
        <v>0</v>
      </c>
      <c r="M59" s="111">
        <f t="shared" si="14"/>
        <v>1</v>
      </c>
      <c r="N59" s="111">
        <f t="shared" si="14"/>
        <v>0</v>
      </c>
      <c r="O59" s="111">
        <f t="shared" si="14"/>
        <v>0</v>
      </c>
      <c r="P59" s="111">
        <f t="shared" si="14"/>
        <v>0.14285714285714285</v>
      </c>
      <c r="Q59" s="111">
        <f t="shared" si="14"/>
        <v>0.7142857142857143</v>
      </c>
      <c r="R59" s="111">
        <f t="shared" si="14"/>
        <v>1</v>
      </c>
      <c r="S59" s="114">
        <f t="shared" si="12"/>
        <v>8</v>
      </c>
      <c r="T59" s="4"/>
    </row>
    <row r="60" spans="1:20" x14ac:dyDescent="0.2">
      <c r="A60" s="4"/>
      <c r="B60" s="4"/>
      <c r="C60" s="4"/>
      <c r="D60" s="4"/>
      <c r="E60" s="987"/>
      <c r="F60" s="3" t="str">
        <f>+F56</f>
        <v>１５年</v>
      </c>
      <c r="G60" s="111">
        <f t="shared" si="14"/>
        <v>0.42857142857142855</v>
      </c>
      <c r="H60" s="111">
        <f t="shared" si="14"/>
        <v>0</v>
      </c>
      <c r="I60" s="111">
        <f t="shared" si="14"/>
        <v>0.5714285714285714</v>
      </c>
      <c r="J60" s="111">
        <f t="shared" si="14"/>
        <v>0.7142857142857143</v>
      </c>
      <c r="K60" s="111">
        <f t="shared" si="14"/>
        <v>0.5714285714285714</v>
      </c>
      <c r="L60" s="111">
        <f t="shared" si="14"/>
        <v>0.2857142857142857</v>
      </c>
      <c r="M60" s="111">
        <f t="shared" si="14"/>
        <v>0</v>
      </c>
      <c r="N60" s="111">
        <f t="shared" si="14"/>
        <v>0.42857142857142855</v>
      </c>
      <c r="O60" s="111">
        <f t="shared" si="14"/>
        <v>0.14285714285714285</v>
      </c>
      <c r="P60" s="111">
        <f t="shared" si="14"/>
        <v>0.5714285714285714</v>
      </c>
      <c r="Q60" s="111">
        <f t="shared" si="14"/>
        <v>0.2857142857142857</v>
      </c>
      <c r="R60" s="111">
        <f t="shared" si="14"/>
        <v>0</v>
      </c>
      <c r="S60" s="114">
        <f t="shared" si="12"/>
        <v>3.9999999999999991</v>
      </c>
      <c r="T60" s="4"/>
    </row>
    <row r="61" spans="1:20" x14ac:dyDescent="0.2">
      <c r="A61" s="4"/>
      <c r="B61" s="4"/>
      <c r="C61" s="4"/>
      <c r="D61" s="4"/>
      <c r="E61" s="988"/>
      <c r="F61" s="3" t="str">
        <f>+F57</f>
        <v>１６年</v>
      </c>
      <c r="G61" s="111">
        <f t="shared" si="14"/>
        <v>0.2857142857142857</v>
      </c>
      <c r="H61" s="111">
        <f t="shared" si="14"/>
        <v>0.5714285714285714</v>
      </c>
      <c r="I61" s="111">
        <f t="shared" si="14"/>
        <v>1</v>
      </c>
      <c r="J61" s="111">
        <f t="shared" si="14"/>
        <v>0.42857142857142855</v>
      </c>
      <c r="K61" s="111">
        <f t="shared" si="14"/>
        <v>0.7142857142857143</v>
      </c>
      <c r="L61" s="111">
        <f t="shared" si="14"/>
        <v>1</v>
      </c>
      <c r="M61" s="111">
        <f t="shared" si="14"/>
        <v>0.2857142857142857</v>
      </c>
      <c r="N61" s="111">
        <f t="shared" si="14"/>
        <v>0.2857142857142857</v>
      </c>
      <c r="O61" s="111">
        <f t="shared" si="14"/>
        <v>0.7142857142857143</v>
      </c>
      <c r="P61" s="111">
        <f t="shared" si="14"/>
        <v>1.1428571428571428</v>
      </c>
      <c r="Q61" s="111">
        <f t="shared" si="14"/>
        <v>1</v>
      </c>
      <c r="R61" s="111">
        <f t="shared" si="14"/>
        <v>0.8571428571428571</v>
      </c>
      <c r="S61" s="114">
        <f t="shared" si="12"/>
        <v>8.2857142857142865</v>
      </c>
      <c r="T61" s="4"/>
    </row>
    <row r="62" spans="1:20" x14ac:dyDescent="0.2">
      <c r="A62" s="4"/>
      <c r="B62" s="4"/>
      <c r="C62" s="4"/>
      <c r="D62" s="4"/>
      <c r="E62" s="117"/>
      <c r="F62" s="3" t="s">
        <v>144</v>
      </c>
      <c r="G62" s="30">
        <v>1.2419700214132763</v>
      </c>
      <c r="H62" s="30">
        <v>0.87794432548179868</v>
      </c>
      <c r="I62" s="30">
        <v>0.90149892933618847</v>
      </c>
      <c r="J62" s="30">
        <v>1.1905781584582442</v>
      </c>
      <c r="K62" s="30">
        <v>1.4817987152034262</v>
      </c>
      <c r="L62" s="30">
        <v>1.443254817987152</v>
      </c>
      <c r="M62" s="30">
        <v>0.9635974304068522</v>
      </c>
      <c r="N62" s="30">
        <v>0.84582441113490359</v>
      </c>
      <c r="O62" s="30">
        <v>0.8179871520342612</v>
      </c>
      <c r="P62" s="30">
        <v>1.0471092077087794</v>
      </c>
      <c r="Q62" s="30">
        <v>1.3576017130620985</v>
      </c>
      <c r="R62" s="30">
        <v>1.6359743040685224</v>
      </c>
      <c r="S62" s="113">
        <f t="shared" si="12"/>
        <v>13.805139186295504</v>
      </c>
      <c r="T62" s="4"/>
    </row>
    <row r="63" spans="1:20" x14ac:dyDescent="0.2">
      <c r="A63" s="4"/>
      <c r="B63" s="4"/>
      <c r="C63" s="4"/>
      <c r="D63" s="4"/>
      <c r="E63" s="120"/>
      <c r="F63" s="9" t="s">
        <v>42</v>
      </c>
      <c r="G63" s="30">
        <v>1.19</v>
      </c>
      <c r="H63" s="30">
        <v>1.39</v>
      </c>
      <c r="I63" s="30">
        <v>1.33</v>
      </c>
      <c r="J63" s="30">
        <v>1.42</v>
      </c>
      <c r="K63" s="30">
        <v>1.32</v>
      </c>
      <c r="L63" s="30">
        <v>1.33</v>
      </c>
      <c r="M63" s="30">
        <v>0.84</v>
      </c>
      <c r="N63" s="30">
        <v>0.72</v>
      </c>
      <c r="O63" s="30">
        <v>0.47</v>
      </c>
      <c r="P63" s="30">
        <v>1.02</v>
      </c>
      <c r="Q63" s="30">
        <v>1.45</v>
      </c>
      <c r="R63" s="30">
        <v>1.72</v>
      </c>
      <c r="S63" s="113">
        <f t="shared" si="12"/>
        <v>14.200000000000001</v>
      </c>
      <c r="T63" s="4"/>
    </row>
    <row r="64" spans="1:20" x14ac:dyDescent="0.2">
      <c r="A64" s="4"/>
      <c r="B64" s="11" t="s">
        <v>44</v>
      </c>
      <c r="C64" s="11"/>
      <c r="D64" s="11"/>
      <c r="E64" s="990" t="s">
        <v>19</v>
      </c>
      <c r="F64" s="3" t="s">
        <v>26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12">
        <f>SUM(G64:R64)</f>
        <v>0</v>
      </c>
      <c r="T64" s="4"/>
    </row>
    <row r="65" spans="1:20" x14ac:dyDescent="0.2">
      <c r="A65" s="4"/>
      <c r="B65" s="4"/>
      <c r="C65" s="4"/>
      <c r="D65" s="4"/>
      <c r="E65" s="990"/>
      <c r="F65" s="3" t="s">
        <v>27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12">
        <f t="shared" ref="S65:S73" si="15">SUM(G65:R65)</f>
        <v>0</v>
      </c>
      <c r="T65" s="4"/>
    </row>
    <row r="66" spans="1:20" x14ac:dyDescent="0.2">
      <c r="A66" s="4"/>
      <c r="B66" s="4"/>
      <c r="C66" s="4"/>
      <c r="D66" s="4"/>
      <c r="E66" s="991"/>
      <c r="F66" s="3" t="s">
        <v>30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>
        <v>4</v>
      </c>
      <c r="S66" s="112">
        <f t="shared" si="15"/>
        <v>4</v>
      </c>
      <c r="T66" s="4"/>
    </row>
    <row r="67" spans="1:20" x14ac:dyDescent="0.2">
      <c r="A67" s="4"/>
      <c r="B67" s="994" t="s">
        <v>5</v>
      </c>
      <c r="C67" s="995"/>
      <c r="D67" s="995"/>
      <c r="E67" s="992"/>
      <c r="F67" s="7" t="s">
        <v>28</v>
      </c>
      <c r="G67" s="18">
        <v>4</v>
      </c>
      <c r="H67" s="18">
        <v>0</v>
      </c>
      <c r="I67" s="18"/>
      <c r="J67" s="18"/>
      <c r="K67" s="18"/>
      <c r="L67" s="18"/>
      <c r="M67" s="18">
        <v>1</v>
      </c>
      <c r="N67" s="18"/>
      <c r="O67" s="18">
        <v>0</v>
      </c>
      <c r="P67" s="18"/>
      <c r="Q67" s="18"/>
      <c r="R67" s="18"/>
      <c r="S67" s="112">
        <f t="shared" si="15"/>
        <v>5</v>
      </c>
      <c r="T67" s="4"/>
    </row>
    <row r="68" spans="1:20" x14ac:dyDescent="0.2">
      <c r="A68" s="4"/>
      <c r="B68" s="995"/>
      <c r="C68" s="995"/>
      <c r="D68" s="995"/>
      <c r="E68" s="996" t="s">
        <v>20</v>
      </c>
      <c r="F68" s="8" t="str">
        <f>+F64</f>
        <v>1３年</v>
      </c>
      <c r="G68" s="109"/>
      <c r="H68" s="109"/>
      <c r="I68" s="109"/>
      <c r="J68" s="110"/>
      <c r="K68" s="109"/>
      <c r="L68" s="109"/>
      <c r="M68" s="109"/>
      <c r="N68" s="109"/>
      <c r="O68" s="109"/>
      <c r="P68" s="109"/>
      <c r="Q68" s="109"/>
      <c r="R68" s="109"/>
      <c r="S68" s="114">
        <f>SUM(G68:R68)</f>
        <v>0</v>
      </c>
      <c r="T68" s="4"/>
    </row>
    <row r="69" spans="1:20" x14ac:dyDescent="0.2">
      <c r="A69" s="4"/>
      <c r="B69" s="4"/>
      <c r="C69" s="4"/>
      <c r="D69" s="4"/>
      <c r="E69" s="997"/>
      <c r="F69" s="3" t="str">
        <f>+F65</f>
        <v>1４年</v>
      </c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4">
        <f t="shared" si="15"/>
        <v>0</v>
      </c>
      <c r="T69" s="4"/>
    </row>
    <row r="70" spans="1:20" x14ac:dyDescent="0.2">
      <c r="A70" s="4"/>
      <c r="B70" s="4"/>
      <c r="C70" s="4"/>
      <c r="D70" s="4"/>
      <c r="E70" s="997"/>
      <c r="F70" s="3" t="str">
        <f>+F66</f>
        <v>１５年</v>
      </c>
      <c r="G70" s="111">
        <v>0</v>
      </c>
      <c r="H70" s="111">
        <v>0</v>
      </c>
      <c r="I70" s="111">
        <v>0</v>
      </c>
      <c r="J70" s="111">
        <v>0</v>
      </c>
      <c r="K70" s="111">
        <v>0</v>
      </c>
      <c r="L70" s="111">
        <v>0</v>
      </c>
      <c r="M70" s="111">
        <v>0</v>
      </c>
      <c r="N70" s="111">
        <v>0</v>
      </c>
      <c r="O70" s="111">
        <v>0</v>
      </c>
      <c r="P70" s="111">
        <v>0</v>
      </c>
      <c r="Q70" s="111">
        <v>0</v>
      </c>
      <c r="R70" s="111">
        <f>+R66/7</f>
        <v>0.5714285714285714</v>
      </c>
      <c r="S70" s="114">
        <f t="shared" si="15"/>
        <v>0.5714285714285714</v>
      </c>
      <c r="T70" s="4"/>
    </row>
    <row r="71" spans="1:20" x14ac:dyDescent="0.2">
      <c r="A71" s="4"/>
      <c r="B71" s="4"/>
      <c r="C71" s="4"/>
      <c r="D71" s="4"/>
      <c r="E71" s="997"/>
      <c r="F71" s="3" t="str">
        <f>+F67</f>
        <v>１６年</v>
      </c>
      <c r="G71" s="111">
        <f>+G67/7</f>
        <v>0.5714285714285714</v>
      </c>
      <c r="H71" s="111">
        <f t="shared" ref="H71:O71" si="16">+H67/7</f>
        <v>0</v>
      </c>
      <c r="I71" s="111">
        <f t="shared" si="16"/>
        <v>0</v>
      </c>
      <c r="J71" s="111">
        <f t="shared" si="16"/>
        <v>0</v>
      </c>
      <c r="K71" s="111">
        <f t="shared" si="16"/>
        <v>0</v>
      </c>
      <c r="L71" s="111">
        <f t="shared" si="16"/>
        <v>0</v>
      </c>
      <c r="M71" s="111">
        <f t="shared" si="16"/>
        <v>0.14285714285714285</v>
      </c>
      <c r="N71" s="111">
        <f t="shared" si="16"/>
        <v>0</v>
      </c>
      <c r="O71" s="111">
        <f t="shared" si="16"/>
        <v>0</v>
      </c>
      <c r="P71" s="111">
        <v>0</v>
      </c>
      <c r="Q71" s="111">
        <v>0</v>
      </c>
      <c r="R71" s="111">
        <v>0</v>
      </c>
      <c r="S71" s="114">
        <f t="shared" si="15"/>
        <v>0.71428571428571419</v>
      </c>
      <c r="T71" s="4"/>
    </row>
    <row r="72" spans="1:20" x14ac:dyDescent="0.2">
      <c r="A72" s="4"/>
      <c r="B72" s="4"/>
      <c r="C72" s="4"/>
      <c r="D72" s="4"/>
      <c r="E72" s="117"/>
      <c r="F72" s="3" t="s">
        <v>144</v>
      </c>
      <c r="G72" s="30">
        <v>0.11349036402569593</v>
      </c>
      <c r="H72" s="30">
        <v>8.5653104925053528E-2</v>
      </c>
      <c r="I72" s="30">
        <v>0.11563169164882227</v>
      </c>
      <c r="J72" s="30">
        <v>0.11349036402569593</v>
      </c>
      <c r="K72" s="30">
        <v>0.15631691648822268</v>
      </c>
      <c r="L72" s="30">
        <v>0.12419700214132762</v>
      </c>
      <c r="M72" s="30">
        <v>0.15845824411134904</v>
      </c>
      <c r="N72" s="30">
        <v>0.16916488222698073</v>
      </c>
      <c r="O72" s="30">
        <v>0.1284796573875803</v>
      </c>
      <c r="P72" s="30">
        <v>0.17558886509635974</v>
      </c>
      <c r="Q72" s="30">
        <v>0.12419700214132762</v>
      </c>
      <c r="R72" s="30">
        <v>0.16059957173447537</v>
      </c>
      <c r="S72" s="113">
        <f t="shared" si="15"/>
        <v>1.6252676659528911</v>
      </c>
      <c r="T72" s="4"/>
    </row>
    <row r="73" spans="1:20" ht="13.8" thickBot="1" x14ac:dyDescent="0.25">
      <c r="A73" s="4"/>
      <c r="B73" s="5"/>
      <c r="C73" s="5"/>
      <c r="D73" s="5"/>
      <c r="E73" s="118"/>
      <c r="F73" s="13" t="s">
        <v>42</v>
      </c>
      <c r="G73" s="31">
        <v>0.14000000000000001</v>
      </c>
      <c r="H73" s="31">
        <v>0.08</v>
      </c>
      <c r="I73" s="31">
        <v>0.1</v>
      </c>
      <c r="J73" s="31">
        <v>0.13</v>
      </c>
      <c r="K73" s="31">
        <v>0.09</v>
      </c>
      <c r="L73" s="31">
        <v>0.12</v>
      </c>
      <c r="M73" s="31">
        <v>0.14000000000000001</v>
      </c>
      <c r="N73" s="31">
        <v>0.17</v>
      </c>
      <c r="O73" s="31">
        <v>0.12</v>
      </c>
      <c r="P73" s="31">
        <v>0.13</v>
      </c>
      <c r="Q73" s="31">
        <v>0.11</v>
      </c>
      <c r="R73" s="31">
        <v>0.09</v>
      </c>
      <c r="S73" s="122">
        <f t="shared" si="15"/>
        <v>1.4200000000000004</v>
      </c>
      <c r="T73" s="4"/>
    </row>
    <row r="74" spans="1:20" x14ac:dyDescent="0.2">
      <c r="A74" s="4"/>
      <c r="B74" s="4"/>
      <c r="C74" s="4"/>
      <c r="D74" s="4"/>
      <c r="E74" s="4" t="s">
        <v>24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7" spans="1:20" ht="19.8" thickBot="1" x14ac:dyDescent="0.3">
      <c r="B77" s="15" t="s">
        <v>34</v>
      </c>
      <c r="C77" s="15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20" ht="13.8" thickBot="1" x14ac:dyDescent="0.25">
      <c r="B78" s="2" t="s">
        <v>21</v>
      </c>
      <c r="C78" s="2"/>
      <c r="D78" s="2" t="s">
        <v>43</v>
      </c>
      <c r="E78" s="2"/>
      <c r="F78" s="2" t="s">
        <v>22</v>
      </c>
      <c r="G78" s="2" t="s">
        <v>6</v>
      </c>
      <c r="H78" s="2" t="s">
        <v>7</v>
      </c>
      <c r="I78" s="2" t="s">
        <v>8</v>
      </c>
      <c r="J78" s="2" t="s">
        <v>9</v>
      </c>
      <c r="K78" s="2" t="s">
        <v>10</v>
      </c>
      <c r="L78" s="2" t="s">
        <v>11</v>
      </c>
      <c r="M78" s="2" t="s">
        <v>12</v>
      </c>
      <c r="N78" s="2" t="s">
        <v>13</v>
      </c>
      <c r="O78" s="2" t="s">
        <v>14</v>
      </c>
      <c r="P78" s="2" t="s">
        <v>15</v>
      </c>
      <c r="Q78" s="14" t="s">
        <v>16</v>
      </c>
      <c r="R78" s="14" t="s">
        <v>17</v>
      </c>
      <c r="S78" s="119" t="s">
        <v>39</v>
      </c>
    </row>
    <row r="79" spans="1:20" x14ac:dyDescent="0.2">
      <c r="B79" s="25" t="s">
        <v>136</v>
      </c>
      <c r="C79" s="20"/>
      <c r="D79" s="20"/>
      <c r="E79" s="998" t="s">
        <v>19</v>
      </c>
      <c r="F79" s="3" t="s">
        <v>26</v>
      </c>
      <c r="G79" s="17">
        <v>5</v>
      </c>
      <c r="H79" s="17">
        <v>2</v>
      </c>
      <c r="I79" s="17">
        <v>6</v>
      </c>
      <c r="J79" s="17">
        <v>3</v>
      </c>
      <c r="K79" s="17">
        <v>5</v>
      </c>
      <c r="L79" s="17">
        <v>2</v>
      </c>
      <c r="M79" s="17">
        <v>7</v>
      </c>
      <c r="N79" s="17">
        <v>2</v>
      </c>
      <c r="O79" s="17">
        <v>1</v>
      </c>
      <c r="P79" s="17">
        <v>7</v>
      </c>
      <c r="Q79" s="17">
        <v>3</v>
      </c>
      <c r="R79" s="17">
        <v>2</v>
      </c>
      <c r="S79" s="123">
        <f>SUM(G79:R79)</f>
        <v>45</v>
      </c>
    </row>
    <row r="80" spans="1:20" x14ac:dyDescent="0.2">
      <c r="B80" s="22"/>
      <c r="C80" s="21"/>
      <c r="D80" s="21"/>
      <c r="E80" s="999"/>
      <c r="F80" s="3" t="s">
        <v>27</v>
      </c>
      <c r="G80" s="17">
        <v>8</v>
      </c>
      <c r="H80" s="17">
        <v>5</v>
      </c>
      <c r="I80" s="17">
        <v>3</v>
      </c>
      <c r="J80" s="17">
        <v>4</v>
      </c>
      <c r="K80" s="17">
        <v>2</v>
      </c>
      <c r="L80" s="17">
        <v>2</v>
      </c>
      <c r="M80" s="17">
        <v>5</v>
      </c>
      <c r="N80" s="17">
        <v>3</v>
      </c>
      <c r="O80" s="17">
        <v>3</v>
      </c>
      <c r="P80" s="17">
        <v>4</v>
      </c>
      <c r="Q80" s="17">
        <v>3</v>
      </c>
      <c r="R80" s="17">
        <v>3</v>
      </c>
      <c r="S80" s="123">
        <f t="shared" ref="S80:S148" si="17">SUM(G80:R80)</f>
        <v>45</v>
      </c>
    </row>
    <row r="81" spans="2:19" x14ac:dyDescent="0.2">
      <c r="B81" s="4"/>
      <c r="C81" s="4"/>
      <c r="D81" s="4"/>
      <c r="E81" s="3"/>
      <c r="F81" s="3" t="s">
        <v>32</v>
      </c>
      <c r="G81" s="17">
        <v>3</v>
      </c>
      <c r="H81" s="17">
        <v>2</v>
      </c>
      <c r="I81" s="17">
        <v>6</v>
      </c>
      <c r="J81" s="17">
        <v>2</v>
      </c>
      <c r="K81" s="17">
        <v>3</v>
      </c>
      <c r="L81" s="17">
        <v>6</v>
      </c>
      <c r="M81" s="17">
        <v>4</v>
      </c>
      <c r="N81" s="17">
        <v>9</v>
      </c>
      <c r="O81" s="17">
        <v>9</v>
      </c>
      <c r="P81" s="17">
        <v>13</v>
      </c>
      <c r="Q81" s="17">
        <v>6</v>
      </c>
      <c r="R81" s="17">
        <v>9</v>
      </c>
      <c r="S81" s="123">
        <f t="shared" si="17"/>
        <v>72</v>
      </c>
    </row>
    <row r="82" spans="2:19" x14ac:dyDescent="0.2">
      <c r="B82" s="1003" t="s">
        <v>0</v>
      </c>
      <c r="C82" s="1004"/>
      <c r="D82" s="1004"/>
      <c r="E82" s="7"/>
      <c r="F82" s="7" t="s">
        <v>35</v>
      </c>
      <c r="G82" s="18">
        <v>2</v>
      </c>
      <c r="H82" s="18">
        <v>4</v>
      </c>
      <c r="I82" s="18">
        <v>5</v>
      </c>
      <c r="J82" s="18">
        <v>2</v>
      </c>
      <c r="K82" s="18">
        <v>5</v>
      </c>
      <c r="L82" s="18">
        <v>5</v>
      </c>
      <c r="M82" s="18">
        <v>10</v>
      </c>
      <c r="N82" s="18">
        <v>1</v>
      </c>
      <c r="O82" s="18">
        <v>12</v>
      </c>
      <c r="P82" s="18">
        <v>5</v>
      </c>
      <c r="Q82" s="18">
        <v>14</v>
      </c>
      <c r="R82" s="18">
        <v>13</v>
      </c>
      <c r="S82" s="123">
        <f t="shared" si="17"/>
        <v>78</v>
      </c>
    </row>
    <row r="83" spans="2:19" x14ac:dyDescent="0.2">
      <c r="B83" s="1004"/>
      <c r="C83" s="1004"/>
      <c r="D83" s="1004"/>
      <c r="E83" s="1005" t="s">
        <v>20</v>
      </c>
      <c r="F83" s="8" t="str">
        <f>+F79</f>
        <v>1３年</v>
      </c>
      <c r="G83" s="109">
        <f t="shared" ref="G83:R86" si="18">+G79/12</f>
        <v>0.41666666666666669</v>
      </c>
      <c r="H83" s="109">
        <f t="shared" si="18"/>
        <v>0.16666666666666666</v>
      </c>
      <c r="I83" s="109">
        <f t="shared" si="18"/>
        <v>0.5</v>
      </c>
      <c r="J83" s="110">
        <f t="shared" si="18"/>
        <v>0.25</v>
      </c>
      <c r="K83" s="110">
        <f t="shared" si="18"/>
        <v>0.41666666666666669</v>
      </c>
      <c r="L83" s="109">
        <f t="shared" si="18"/>
        <v>0.16666666666666666</v>
      </c>
      <c r="M83" s="109">
        <f t="shared" si="18"/>
        <v>0.58333333333333337</v>
      </c>
      <c r="N83" s="109">
        <f t="shared" si="18"/>
        <v>0.16666666666666666</v>
      </c>
      <c r="O83" s="109">
        <f t="shared" si="18"/>
        <v>8.3333333333333329E-2</v>
      </c>
      <c r="P83" s="109">
        <f t="shared" si="18"/>
        <v>0.58333333333333337</v>
      </c>
      <c r="Q83" s="109">
        <f t="shared" si="18"/>
        <v>0.25</v>
      </c>
      <c r="R83" s="109">
        <f t="shared" si="18"/>
        <v>0.16666666666666666</v>
      </c>
      <c r="S83" s="124">
        <f t="shared" si="17"/>
        <v>3.7500000000000004</v>
      </c>
    </row>
    <row r="84" spans="2:19" x14ac:dyDescent="0.2">
      <c r="B84" s="4" t="s">
        <v>25</v>
      </c>
      <c r="C84" s="4"/>
      <c r="D84" s="4"/>
      <c r="E84" s="1006"/>
      <c r="F84" s="3" t="str">
        <f>+F80</f>
        <v>1４年</v>
      </c>
      <c r="G84" s="111">
        <f t="shared" si="18"/>
        <v>0.66666666666666663</v>
      </c>
      <c r="H84" s="111">
        <f t="shared" si="18"/>
        <v>0.41666666666666669</v>
      </c>
      <c r="I84" s="111">
        <f t="shared" si="18"/>
        <v>0.25</v>
      </c>
      <c r="J84" s="111">
        <f t="shared" si="18"/>
        <v>0.33333333333333331</v>
      </c>
      <c r="K84" s="111">
        <f t="shared" si="18"/>
        <v>0.16666666666666666</v>
      </c>
      <c r="L84" s="111">
        <f t="shared" si="18"/>
        <v>0.16666666666666666</v>
      </c>
      <c r="M84" s="111">
        <f t="shared" si="18"/>
        <v>0.41666666666666669</v>
      </c>
      <c r="N84" s="111">
        <f t="shared" si="18"/>
        <v>0.25</v>
      </c>
      <c r="O84" s="111">
        <f t="shared" si="18"/>
        <v>0.25</v>
      </c>
      <c r="P84" s="111">
        <f t="shared" si="18"/>
        <v>0.33333333333333331</v>
      </c>
      <c r="Q84" s="111">
        <f t="shared" si="18"/>
        <v>0.25</v>
      </c>
      <c r="R84" s="111">
        <f t="shared" si="18"/>
        <v>0.25</v>
      </c>
      <c r="S84" s="124">
        <f t="shared" si="17"/>
        <v>3.75</v>
      </c>
    </row>
    <row r="85" spans="2:19" x14ac:dyDescent="0.2">
      <c r="B85" s="4" t="s">
        <v>137</v>
      </c>
      <c r="C85" s="4"/>
      <c r="D85" s="4"/>
      <c r="E85" s="1006"/>
      <c r="F85" s="3" t="str">
        <f>+F81</f>
        <v>1５年</v>
      </c>
      <c r="G85" s="111">
        <f t="shared" si="18"/>
        <v>0.25</v>
      </c>
      <c r="H85" s="111">
        <f t="shared" si="18"/>
        <v>0.16666666666666666</v>
      </c>
      <c r="I85" s="111">
        <f t="shared" si="18"/>
        <v>0.5</v>
      </c>
      <c r="J85" s="111">
        <f t="shared" si="18"/>
        <v>0.16666666666666666</v>
      </c>
      <c r="K85" s="111">
        <f t="shared" si="18"/>
        <v>0.25</v>
      </c>
      <c r="L85" s="111">
        <f t="shared" si="18"/>
        <v>0.5</v>
      </c>
      <c r="M85" s="111">
        <f t="shared" si="18"/>
        <v>0.33333333333333331</v>
      </c>
      <c r="N85" s="111">
        <f t="shared" si="18"/>
        <v>0.75</v>
      </c>
      <c r="O85" s="111">
        <f t="shared" si="18"/>
        <v>0.75</v>
      </c>
      <c r="P85" s="111">
        <f t="shared" si="18"/>
        <v>1.0833333333333333</v>
      </c>
      <c r="Q85" s="111">
        <f t="shared" si="18"/>
        <v>0.5</v>
      </c>
      <c r="R85" s="111">
        <f t="shared" si="18"/>
        <v>0.75</v>
      </c>
      <c r="S85" s="124">
        <f t="shared" si="17"/>
        <v>6</v>
      </c>
    </row>
    <row r="86" spans="2:19" x14ac:dyDescent="0.2">
      <c r="B86" s="4" t="s">
        <v>137</v>
      </c>
      <c r="C86" s="4"/>
      <c r="D86" s="4"/>
      <c r="E86" s="3"/>
      <c r="F86" s="3" t="str">
        <f>+F82</f>
        <v>1６年</v>
      </c>
      <c r="G86" s="111">
        <f t="shared" si="18"/>
        <v>0.16666666666666666</v>
      </c>
      <c r="H86" s="111">
        <f t="shared" si="18"/>
        <v>0.33333333333333331</v>
      </c>
      <c r="I86" s="111">
        <f t="shared" si="18"/>
        <v>0.41666666666666669</v>
      </c>
      <c r="J86" s="111">
        <f t="shared" si="18"/>
        <v>0.16666666666666666</v>
      </c>
      <c r="K86" s="111">
        <f t="shared" si="18"/>
        <v>0.41666666666666669</v>
      </c>
      <c r="L86" s="111">
        <f t="shared" si="18"/>
        <v>0.41666666666666669</v>
      </c>
      <c r="M86" s="111">
        <f t="shared" si="18"/>
        <v>0.83333333333333337</v>
      </c>
      <c r="N86" s="111">
        <f t="shared" si="18"/>
        <v>8.3333333333333329E-2</v>
      </c>
      <c r="O86" s="111">
        <f t="shared" si="18"/>
        <v>1</v>
      </c>
      <c r="P86" s="111">
        <f t="shared" si="18"/>
        <v>0.41666666666666669</v>
      </c>
      <c r="Q86" s="111">
        <f t="shared" si="18"/>
        <v>1.1666666666666667</v>
      </c>
      <c r="R86" s="111">
        <f t="shared" si="18"/>
        <v>1.0833333333333333</v>
      </c>
      <c r="S86" s="124">
        <f t="shared" si="17"/>
        <v>6.5000000000000009</v>
      </c>
    </row>
    <row r="87" spans="2:19" x14ac:dyDescent="0.2">
      <c r="B87" s="4"/>
      <c r="C87" s="4"/>
      <c r="D87" s="4"/>
      <c r="E87" s="3"/>
      <c r="F87" s="3" t="s">
        <v>144</v>
      </c>
      <c r="G87" s="30">
        <v>1.5043478260869565</v>
      </c>
      <c r="H87" s="30">
        <v>1.4119565217391303</v>
      </c>
      <c r="I87" s="30">
        <v>1.4989130434782609</v>
      </c>
      <c r="J87" s="30">
        <v>1.5326086956521738</v>
      </c>
      <c r="K87" s="30">
        <v>1.7510869565217391</v>
      </c>
      <c r="L87" s="30">
        <v>1.75</v>
      </c>
      <c r="M87" s="30">
        <v>1.816304347826087</v>
      </c>
      <c r="N87" s="30">
        <v>1.5565217391304347</v>
      </c>
      <c r="O87" s="30">
        <v>1.6554347826086957</v>
      </c>
      <c r="P87" s="30">
        <v>1.7391304347826086</v>
      </c>
      <c r="Q87" s="30">
        <v>1.5260869565217392</v>
      </c>
      <c r="R87" s="30">
        <v>1.5239130434782608</v>
      </c>
      <c r="S87" s="125">
        <f t="shared" si="17"/>
        <v>19.266304347826082</v>
      </c>
    </row>
    <row r="88" spans="2:19" x14ac:dyDescent="0.2">
      <c r="B88" s="4"/>
      <c r="C88" s="4"/>
      <c r="D88" s="4"/>
      <c r="E88" s="9"/>
      <c r="F88" s="3" t="s">
        <v>42</v>
      </c>
      <c r="G88" s="30">
        <v>1.5</v>
      </c>
      <c r="H88" s="30">
        <v>1.41</v>
      </c>
      <c r="I88" s="30">
        <v>1.43</v>
      </c>
      <c r="J88" s="30">
        <v>1.4</v>
      </c>
      <c r="K88" s="30">
        <v>1.51</v>
      </c>
      <c r="L88" s="30">
        <v>1.53</v>
      </c>
      <c r="M88" s="30">
        <v>1.65</v>
      </c>
      <c r="N88" s="30">
        <v>1.54</v>
      </c>
      <c r="O88" s="30">
        <v>1.58</v>
      </c>
      <c r="P88" s="30">
        <v>1.41</v>
      </c>
      <c r="Q88" s="30">
        <v>1.39</v>
      </c>
      <c r="R88" s="30">
        <v>1.35</v>
      </c>
      <c r="S88" s="125">
        <f t="shared" si="17"/>
        <v>17.7</v>
      </c>
    </row>
    <row r="89" spans="2:19" x14ac:dyDescent="0.2">
      <c r="B89" s="26" t="s">
        <v>44</v>
      </c>
      <c r="C89" s="23"/>
      <c r="D89" s="23"/>
      <c r="E89" s="1001" t="s">
        <v>19</v>
      </c>
      <c r="F89" s="10" t="s">
        <v>26</v>
      </c>
      <c r="G89" s="19">
        <v>1</v>
      </c>
      <c r="H89" s="19"/>
      <c r="I89" s="19"/>
      <c r="J89" s="19"/>
      <c r="K89" s="19"/>
      <c r="L89" s="19"/>
      <c r="M89" s="19">
        <v>3</v>
      </c>
      <c r="N89" s="19"/>
      <c r="O89" s="19">
        <v>1</v>
      </c>
      <c r="P89" s="19"/>
      <c r="Q89" s="19">
        <v>1</v>
      </c>
      <c r="R89" s="19"/>
      <c r="S89" s="123">
        <f>SUM(G89:R89)</f>
        <v>6</v>
      </c>
    </row>
    <row r="90" spans="2:19" x14ac:dyDescent="0.2">
      <c r="B90" s="22"/>
      <c r="C90" s="21"/>
      <c r="D90" s="21"/>
      <c r="E90" s="1002"/>
      <c r="F90" s="3" t="s">
        <v>27</v>
      </c>
      <c r="G90" s="17">
        <v>1</v>
      </c>
      <c r="H90" s="17"/>
      <c r="I90" s="17"/>
      <c r="J90" s="17"/>
      <c r="K90" s="17">
        <v>1</v>
      </c>
      <c r="L90" s="17"/>
      <c r="M90" s="17"/>
      <c r="N90" s="17"/>
      <c r="O90" s="17"/>
      <c r="P90" s="17"/>
      <c r="Q90" s="17"/>
      <c r="R90" s="17"/>
      <c r="S90" s="123">
        <f t="shared" si="17"/>
        <v>2</v>
      </c>
    </row>
    <row r="91" spans="2:19" x14ac:dyDescent="0.2">
      <c r="B91" s="4"/>
      <c r="C91" s="4"/>
      <c r="D91" s="4"/>
      <c r="E91" s="3"/>
      <c r="F91" s="3" t="s">
        <v>32</v>
      </c>
      <c r="G91" s="17"/>
      <c r="H91" s="17"/>
      <c r="I91" s="17">
        <v>1</v>
      </c>
      <c r="J91" s="17"/>
      <c r="K91" s="17">
        <v>1</v>
      </c>
      <c r="L91" s="17">
        <v>1</v>
      </c>
      <c r="M91" s="17"/>
      <c r="N91" s="17"/>
      <c r="O91" s="17">
        <v>1</v>
      </c>
      <c r="P91" s="17">
        <v>2</v>
      </c>
      <c r="Q91" s="17">
        <v>2</v>
      </c>
      <c r="R91" s="17">
        <v>1</v>
      </c>
      <c r="S91" s="123">
        <f t="shared" si="17"/>
        <v>9</v>
      </c>
    </row>
    <row r="92" spans="2:19" x14ac:dyDescent="0.2">
      <c r="B92" s="1003" t="s">
        <v>1</v>
      </c>
      <c r="C92" s="1007"/>
      <c r="D92" s="1007"/>
      <c r="E92" s="7"/>
      <c r="F92" s="7" t="s">
        <v>33</v>
      </c>
      <c r="G92" s="18">
        <v>1</v>
      </c>
      <c r="H92" s="18">
        <v>1</v>
      </c>
      <c r="I92" s="18">
        <v>1</v>
      </c>
      <c r="J92" s="18">
        <v>1</v>
      </c>
      <c r="K92" s="18">
        <v>1</v>
      </c>
      <c r="L92" s="18">
        <v>2</v>
      </c>
      <c r="M92" s="18">
        <v>1</v>
      </c>
      <c r="N92" s="18">
        <v>1</v>
      </c>
      <c r="O92" s="18">
        <v>1</v>
      </c>
      <c r="P92" s="18">
        <v>1</v>
      </c>
      <c r="Q92" s="18">
        <v>0</v>
      </c>
      <c r="R92" s="18"/>
      <c r="S92" s="123">
        <f t="shared" si="17"/>
        <v>11</v>
      </c>
    </row>
    <row r="93" spans="2:19" x14ac:dyDescent="0.2">
      <c r="B93" s="1004"/>
      <c r="C93" s="1007"/>
      <c r="D93" s="1007"/>
      <c r="E93" s="1005" t="s">
        <v>20</v>
      </c>
      <c r="F93" s="8" t="str">
        <f>+F89</f>
        <v>1３年</v>
      </c>
      <c r="G93" s="109">
        <f t="shared" ref="G93:R96" si="19">+G89/12</f>
        <v>8.3333333333333329E-2</v>
      </c>
      <c r="H93" s="109">
        <f t="shared" si="19"/>
        <v>0</v>
      </c>
      <c r="I93" s="109">
        <f t="shared" si="19"/>
        <v>0</v>
      </c>
      <c r="J93" s="110">
        <f t="shared" si="19"/>
        <v>0</v>
      </c>
      <c r="K93" s="110">
        <f t="shared" si="19"/>
        <v>0</v>
      </c>
      <c r="L93" s="109">
        <f t="shared" si="19"/>
        <v>0</v>
      </c>
      <c r="M93" s="109">
        <f t="shared" si="19"/>
        <v>0.25</v>
      </c>
      <c r="N93" s="109">
        <f t="shared" si="19"/>
        <v>0</v>
      </c>
      <c r="O93" s="109">
        <f t="shared" si="19"/>
        <v>8.3333333333333329E-2</v>
      </c>
      <c r="P93" s="109">
        <f t="shared" si="19"/>
        <v>0</v>
      </c>
      <c r="Q93" s="109">
        <f t="shared" si="19"/>
        <v>8.3333333333333329E-2</v>
      </c>
      <c r="R93" s="109">
        <f t="shared" si="19"/>
        <v>0</v>
      </c>
      <c r="S93" s="124">
        <f t="shared" si="17"/>
        <v>0.49999999999999994</v>
      </c>
    </row>
    <row r="94" spans="2:19" x14ac:dyDescent="0.2">
      <c r="B94" s="1007"/>
      <c r="C94" s="1007"/>
      <c r="D94" s="1007"/>
      <c r="E94" s="1006"/>
      <c r="F94" s="3" t="str">
        <f>+F90</f>
        <v>1４年</v>
      </c>
      <c r="G94" s="111">
        <f t="shared" si="19"/>
        <v>8.3333333333333329E-2</v>
      </c>
      <c r="H94" s="111">
        <f t="shared" si="19"/>
        <v>0</v>
      </c>
      <c r="I94" s="111">
        <f t="shared" si="19"/>
        <v>0</v>
      </c>
      <c r="J94" s="111">
        <f t="shared" si="19"/>
        <v>0</v>
      </c>
      <c r="K94" s="111">
        <f t="shared" si="19"/>
        <v>8.3333333333333329E-2</v>
      </c>
      <c r="L94" s="111">
        <f t="shared" si="19"/>
        <v>0</v>
      </c>
      <c r="M94" s="111">
        <f t="shared" si="19"/>
        <v>0</v>
      </c>
      <c r="N94" s="111">
        <f t="shared" si="19"/>
        <v>0</v>
      </c>
      <c r="O94" s="111">
        <f t="shared" si="19"/>
        <v>0</v>
      </c>
      <c r="P94" s="111">
        <f t="shared" si="19"/>
        <v>0</v>
      </c>
      <c r="Q94" s="111">
        <f t="shared" si="19"/>
        <v>0</v>
      </c>
      <c r="R94" s="111">
        <f t="shared" si="19"/>
        <v>0</v>
      </c>
      <c r="S94" s="124">
        <f t="shared" si="17"/>
        <v>0.16666666666666666</v>
      </c>
    </row>
    <row r="95" spans="2:19" x14ac:dyDescent="0.2">
      <c r="B95" s="4"/>
      <c r="C95" s="4"/>
      <c r="D95" s="4"/>
      <c r="E95" s="1006"/>
      <c r="F95" s="3" t="str">
        <f>+F91</f>
        <v>1５年</v>
      </c>
      <c r="G95" s="111">
        <f t="shared" si="19"/>
        <v>0</v>
      </c>
      <c r="H95" s="111">
        <f t="shared" si="19"/>
        <v>0</v>
      </c>
      <c r="I95" s="111">
        <f t="shared" si="19"/>
        <v>8.3333333333333329E-2</v>
      </c>
      <c r="J95" s="111">
        <f t="shared" si="19"/>
        <v>0</v>
      </c>
      <c r="K95" s="111">
        <f t="shared" si="19"/>
        <v>8.3333333333333329E-2</v>
      </c>
      <c r="L95" s="111">
        <f t="shared" si="19"/>
        <v>8.3333333333333329E-2</v>
      </c>
      <c r="M95" s="111">
        <f t="shared" si="19"/>
        <v>0</v>
      </c>
      <c r="N95" s="111">
        <f t="shared" si="19"/>
        <v>0</v>
      </c>
      <c r="O95" s="111">
        <f t="shared" si="19"/>
        <v>8.3333333333333329E-2</v>
      </c>
      <c r="P95" s="111">
        <f t="shared" si="19"/>
        <v>0.16666666666666666</v>
      </c>
      <c r="Q95" s="111">
        <f t="shared" si="19"/>
        <v>0.16666666666666666</v>
      </c>
      <c r="R95" s="111">
        <f t="shared" si="19"/>
        <v>8.3333333333333329E-2</v>
      </c>
      <c r="S95" s="124">
        <f t="shared" si="17"/>
        <v>0.75</v>
      </c>
    </row>
    <row r="96" spans="2:19" x14ac:dyDescent="0.2">
      <c r="B96" s="4"/>
      <c r="C96" s="4"/>
      <c r="D96" s="4"/>
      <c r="E96" s="3"/>
      <c r="F96" s="3" t="str">
        <f>+F92</f>
        <v>1６年</v>
      </c>
      <c r="G96" s="111">
        <f t="shared" si="19"/>
        <v>8.3333333333333329E-2</v>
      </c>
      <c r="H96" s="111">
        <f t="shared" si="19"/>
        <v>8.3333333333333329E-2</v>
      </c>
      <c r="I96" s="111">
        <f t="shared" si="19"/>
        <v>8.3333333333333329E-2</v>
      </c>
      <c r="J96" s="111">
        <f t="shared" si="19"/>
        <v>8.3333333333333329E-2</v>
      </c>
      <c r="K96" s="111">
        <f t="shared" si="19"/>
        <v>8.3333333333333329E-2</v>
      </c>
      <c r="L96" s="111">
        <f t="shared" si="19"/>
        <v>0.16666666666666666</v>
      </c>
      <c r="M96" s="111">
        <f t="shared" si="19"/>
        <v>8.3333333333333329E-2</v>
      </c>
      <c r="N96" s="111">
        <f t="shared" si="19"/>
        <v>8.3333333333333329E-2</v>
      </c>
      <c r="O96" s="111">
        <f t="shared" si="19"/>
        <v>8.3333333333333329E-2</v>
      </c>
      <c r="P96" s="111">
        <f t="shared" si="19"/>
        <v>8.3333333333333329E-2</v>
      </c>
      <c r="Q96" s="111">
        <f t="shared" si="19"/>
        <v>0</v>
      </c>
      <c r="R96" s="111">
        <f t="shared" si="19"/>
        <v>0</v>
      </c>
      <c r="S96" s="124">
        <f t="shared" si="17"/>
        <v>0.91666666666666674</v>
      </c>
    </row>
    <row r="97" spans="2:19" x14ac:dyDescent="0.2">
      <c r="B97" s="4"/>
      <c r="C97" s="4"/>
      <c r="D97" s="4"/>
      <c r="E97" s="3"/>
      <c r="F97" s="3" t="s">
        <v>144</v>
      </c>
      <c r="G97" s="30">
        <v>0.33</v>
      </c>
      <c r="H97" s="30">
        <v>0.35</v>
      </c>
      <c r="I97" s="30">
        <v>0.34</v>
      </c>
      <c r="J97" s="30">
        <v>0.39</v>
      </c>
      <c r="K97" s="30">
        <v>0.39</v>
      </c>
      <c r="L97" s="30">
        <v>0.39</v>
      </c>
      <c r="M97" s="30">
        <v>0.37</v>
      </c>
      <c r="N97" s="30">
        <v>0.38</v>
      </c>
      <c r="O97" s="30">
        <v>0.4</v>
      </c>
      <c r="P97" s="30">
        <v>0.35</v>
      </c>
      <c r="Q97" s="30">
        <v>0.36</v>
      </c>
      <c r="R97" s="30">
        <v>0.39</v>
      </c>
      <c r="S97" s="125">
        <f t="shared" si="17"/>
        <v>4.4400000000000004</v>
      </c>
    </row>
    <row r="98" spans="2:19" x14ac:dyDescent="0.2">
      <c r="B98" s="4"/>
      <c r="C98" s="4"/>
      <c r="D98" s="4"/>
      <c r="E98" s="9"/>
      <c r="F98" s="3" t="s">
        <v>42</v>
      </c>
      <c r="G98" s="30">
        <v>0.36</v>
      </c>
      <c r="H98" s="30">
        <v>0.36</v>
      </c>
      <c r="I98" s="30">
        <v>0.37</v>
      </c>
      <c r="J98" s="30">
        <v>0.33</v>
      </c>
      <c r="K98" s="30">
        <v>0.33</v>
      </c>
      <c r="L98" s="30">
        <v>0.36</v>
      </c>
      <c r="M98" s="30">
        <v>0.36</v>
      </c>
      <c r="N98" s="30">
        <v>0.33</v>
      </c>
      <c r="O98" s="30">
        <v>0.38</v>
      </c>
      <c r="P98" s="30">
        <v>0.33</v>
      </c>
      <c r="Q98" s="30">
        <v>0.33</v>
      </c>
      <c r="R98" s="30">
        <v>0.35</v>
      </c>
      <c r="S98" s="125">
        <f t="shared" si="17"/>
        <v>4.1899999999999995</v>
      </c>
    </row>
    <row r="99" spans="2:19" x14ac:dyDescent="0.2">
      <c r="B99" s="11" t="s">
        <v>44</v>
      </c>
      <c r="C99" s="11"/>
      <c r="D99" s="11"/>
      <c r="E99" s="1001" t="s">
        <v>19</v>
      </c>
      <c r="F99" s="10" t="s">
        <v>26</v>
      </c>
      <c r="G99" s="19"/>
      <c r="H99" s="19">
        <v>2</v>
      </c>
      <c r="I99" s="19"/>
      <c r="J99" s="19">
        <v>1</v>
      </c>
      <c r="K99" s="19">
        <v>3</v>
      </c>
      <c r="L99" s="19"/>
      <c r="M99" s="19">
        <v>2</v>
      </c>
      <c r="N99" s="19"/>
      <c r="O99" s="19"/>
      <c r="P99" s="19">
        <v>2</v>
      </c>
      <c r="Q99" s="19"/>
      <c r="R99" s="19"/>
      <c r="S99" s="123">
        <f>SUM(G99:R99)</f>
        <v>10</v>
      </c>
    </row>
    <row r="100" spans="2:19" x14ac:dyDescent="0.2">
      <c r="B100" s="4"/>
      <c r="C100" s="4"/>
      <c r="D100" s="4"/>
      <c r="E100" s="1002"/>
      <c r="F100" s="3" t="s">
        <v>27</v>
      </c>
      <c r="G100" s="17"/>
      <c r="H100" s="17">
        <v>1</v>
      </c>
      <c r="I100" s="17">
        <v>2</v>
      </c>
      <c r="J100" s="17">
        <v>1</v>
      </c>
      <c r="K100" s="17"/>
      <c r="L100" s="17"/>
      <c r="M100" s="17">
        <v>1</v>
      </c>
      <c r="N100" s="17">
        <v>1</v>
      </c>
      <c r="O100" s="17"/>
      <c r="P100" s="17"/>
      <c r="Q100" s="17"/>
      <c r="R100" s="17"/>
      <c r="S100" s="123">
        <f t="shared" si="17"/>
        <v>6</v>
      </c>
    </row>
    <row r="101" spans="2:19" x14ac:dyDescent="0.2">
      <c r="B101" s="4"/>
      <c r="C101" s="4"/>
      <c r="D101" s="4"/>
      <c r="E101" s="3"/>
      <c r="F101" s="3" t="s">
        <v>32</v>
      </c>
      <c r="G101" s="17">
        <v>1</v>
      </c>
      <c r="H101" s="17">
        <v>2</v>
      </c>
      <c r="I101" s="17"/>
      <c r="J101" s="17"/>
      <c r="K101" s="17"/>
      <c r="L101" s="17">
        <v>1</v>
      </c>
      <c r="M101" s="17"/>
      <c r="N101" s="17"/>
      <c r="O101" s="17">
        <v>1</v>
      </c>
      <c r="P101" s="17"/>
      <c r="Q101" s="17"/>
      <c r="R101" s="17"/>
      <c r="S101" s="123">
        <f t="shared" si="17"/>
        <v>5</v>
      </c>
    </row>
    <row r="102" spans="2:19" x14ac:dyDescent="0.2">
      <c r="B102" s="1003" t="s">
        <v>2</v>
      </c>
      <c r="C102" s="1004"/>
      <c r="D102" s="1004"/>
      <c r="E102" s="7"/>
      <c r="F102" s="7" t="s">
        <v>33</v>
      </c>
      <c r="G102" s="18"/>
      <c r="H102" s="18">
        <v>0</v>
      </c>
      <c r="I102" s="18">
        <v>0</v>
      </c>
      <c r="J102" s="18">
        <v>0</v>
      </c>
      <c r="K102" s="18">
        <v>1</v>
      </c>
      <c r="L102" s="18">
        <v>0</v>
      </c>
      <c r="M102" s="18"/>
      <c r="N102" s="18">
        <v>3</v>
      </c>
      <c r="O102" s="18">
        <v>2</v>
      </c>
      <c r="P102" s="18">
        <v>0</v>
      </c>
      <c r="Q102" s="18">
        <v>2</v>
      </c>
      <c r="R102" s="18">
        <v>1</v>
      </c>
      <c r="S102" s="123">
        <f t="shared" si="17"/>
        <v>9</v>
      </c>
    </row>
    <row r="103" spans="2:19" x14ac:dyDescent="0.2">
      <c r="B103" s="1004"/>
      <c r="C103" s="1004"/>
      <c r="D103" s="1004"/>
      <c r="E103" s="1005" t="s">
        <v>20</v>
      </c>
      <c r="F103" s="8" t="str">
        <f>+F99</f>
        <v>1３年</v>
      </c>
      <c r="G103" s="109">
        <f t="shared" ref="G103:R106" si="20">+G99/12</f>
        <v>0</v>
      </c>
      <c r="H103" s="109">
        <f t="shared" si="20"/>
        <v>0.16666666666666666</v>
      </c>
      <c r="I103" s="109">
        <f t="shared" si="20"/>
        <v>0</v>
      </c>
      <c r="J103" s="110">
        <f t="shared" si="20"/>
        <v>8.3333333333333329E-2</v>
      </c>
      <c r="K103" s="110">
        <f t="shared" si="20"/>
        <v>0.25</v>
      </c>
      <c r="L103" s="109">
        <f t="shared" si="20"/>
        <v>0</v>
      </c>
      <c r="M103" s="109">
        <f t="shared" si="20"/>
        <v>0.16666666666666666</v>
      </c>
      <c r="N103" s="109">
        <f t="shared" si="20"/>
        <v>0</v>
      </c>
      <c r="O103" s="109">
        <f t="shared" si="20"/>
        <v>0</v>
      </c>
      <c r="P103" s="109">
        <f t="shared" si="20"/>
        <v>0.16666666666666666</v>
      </c>
      <c r="Q103" s="109">
        <f t="shared" si="20"/>
        <v>0</v>
      </c>
      <c r="R103" s="109">
        <f t="shared" si="20"/>
        <v>0</v>
      </c>
      <c r="S103" s="124">
        <f t="shared" si="17"/>
        <v>0.83333333333333326</v>
      </c>
    </row>
    <row r="104" spans="2:19" x14ac:dyDescent="0.2">
      <c r="B104" s="4"/>
      <c r="C104" s="4"/>
      <c r="D104" s="4"/>
      <c r="E104" s="1006"/>
      <c r="F104" s="3" t="str">
        <f>+F100</f>
        <v>1４年</v>
      </c>
      <c r="G104" s="111">
        <f t="shared" si="20"/>
        <v>0</v>
      </c>
      <c r="H104" s="111">
        <f t="shared" si="20"/>
        <v>8.3333333333333329E-2</v>
      </c>
      <c r="I104" s="111">
        <f t="shared" si="20"/>
        <v>0.16666666666666666</v>
      </c>
      <c r="J104" s="111">
        <f t="shared" si="20"/>
        <v>8.3333333333333329E-2</v>
      </c>
      <c r="K104" s="111">
        <f t="shared" si="20"/>
        <v>0</v>
      </c>
      <c r="L104" s="111">
        <f t="shared" si="20"/>
        <v>0</v>
      </c>
      <c r="M104" s="111">
        <f t="shared" si="20"/>
        <v>8.3333333333333329E-2</v>
      </c>
      <c r="N104" s="111">
        <f t="shared" si="20"/>
        <v>8.3333333333333329E-2</v>
      </c>
      <c r="O104" s="111">
        <f t="shared" si="20"/>
        <v>0</v>
      </c>
      <c r="P104" s="111">
        <f t="shared" si="20"/>
        <v>0</v>
      </c>
      <c r="Q104" s="111">
        <f t="shared" si="20"/>
        <v>0</v>
      </c>
      <c r="R104" s="111">
        <f t="shared" si="20"/>
        <v>0</v>
      </c>
      <c r="S104" s="124">
        <f t="shared" si="17"/>
        <v>0.49999999999999994</v>
      </c>
    </row>
    <row r="105" spans="2:19" x14ac:dyDescent="0.2">
      <c r="B105" s="4"/>
      <c r="C105" s="4"/>
      <c r="D105" s="4"/>
      <c r="E105" s="1006"/>
      <c r="F105" s="3" t="str">
        <f>+F101</f>
        <v>1５年</v>
      </c>
      <c r="G105" s="111">
        <f t="shared" si="20"/>
        <v>8.3333333333333329E-2</v>
      </c>
      <c r="H105" s="111">
        <f t="shared" si="20"/>
        <v>0.16666666666666666</v>
      </c>
      <c r="I105" s="111">
        <f t="shared" si="20"/>
        <v>0</v>
      </c>
      <c r="J105" s="111">
        <f t="shared" si="20"/>
        <v>0</v>
      </c>
      <c r="K105" s="111">
        <f t="shared" si="20"/>
        <v>0</v>
      </c>
      <c r="L105" s="111">
        <f t="shared" si="20"/>
        <v>8.3333333333333329E-2</v>
      </c>
      <c r="M105" s="111">
        <f t="shared" si="20"/>
        <v>0</v>
      </c>
      <c r="N105" s="111">
        <f t="shared" si="20"/>
        <v>0</v>
      </c>
      <c r="O105" s="111">
        <f t="shared" si="20"/>
        <v>8.3333333333333329E-2</v>
      </c>
      <c r="P105" s="111">
        <f t="shared" si="20"/>
        <v>0</v>
      </c>
      <c r="Q105" s="111">
        <f t="shared" si="20"/>
        <v>0</v>
      </c>
      <c r="R105" s="111">
        <f t="shared" si="20"/>
        <v>0</v>
      </c>
      <c r="S105" s="124">
        <f t="shared" si="17"/>
        <v>0.41666666666666663</v>
      </c>
    </row>
    <row r="106" spans="2:19" x14ac:dyDescent="0.2">
      <c r="B106" s="4"/>
      <c r="C106" s="4"/>
      <c r="D106" s="4"/>
      <c r="E106" s="3"/>
      <c r="F106" s="3" t="str">
        <f>+F102</f>
        <v>1６年</v>
      </c>
      <c r="G106" s="111">
        <f t="shared" si="20"/>
        <v>0</v>
      </c>
      <c r="H106" s="111">
        <f t="shared" si="20"/>
        <v>0</v>
      </c>
      <c r="I106" s="111">
        <f t="shared" si="20"/>
        <v>0</v>
      </c>
      <c r="J106" s="111">
        <f t="shared" si="20"/>
        <v>0</v>
      </c>
      <c r="K106" s="111">
        <f t="shared" si="20"/>
        <v>8.3333333333333329E-2</v>
      </c>
      <c r="L106" s="111">
        <f t="shared" si="20"/>
        <v>0</v>
      </c>
      <c r="M106" s="111">
        <f t="shared" si="20"/>
        <v>0</v>
      </c>
      <c r="N106" s="111">
        <f t="shared" si="20"/>
        <v>0.25</v>
      </c>
      <c r="O106" s="111">
        <f t="shared" si="20"/>
        <v>0.16666666666666666</v>
      </c>
      <c r="P106" s="111">
        <f t="shared" si="20"/>
        <v>0</v>
      </c>
      <c r="Q106" s="111">
        <f t="shared" si="20"/>
        <v>0.16666666666666666</v>
      </c>
      <c r="R106" s="111">
        <f t="shared" si="20"/>
        <v>8.3333333333333329E-2</v>
      </c>
      <c r="S106" s="124">
        <f t="shared" si="17"/>
        <v>0.75</v>
      </c>
    </row>
    <row r="107" spans="2:19" x14ac:dyDescent="0.2">
      <c r="B107" s="4"/>
      <c r="C107" s="4"/>
      <c r="D107" s="4"/>
      <c r="E107" s="3"/>
      <c r="F107" s="3" t="s">
        <v>144</v>
      </c>
      <c r="G107" s="30">
        <v>0.25326086956521737</v>
      </c>
      <c r="H107" s="30">
        <v>0.26521739130434785</v>
      </c>
      <c r="I107" s="30">
        <v>0.2543478260869565</v>
      </c>
      <c r="J107" s="30">
        <v>0.28695652173913044</v>
      </c>
      <c r="K107" s="30">
        <v>0.32282608695652176</v>
      </c>
      <c r="L107" s="30">
        <v>0.3684782608695652</v>
      </c>
      <c r="M107" s="30">
        <v>0.30543478260869567</v>
      </c>
      <c r="N107" s="30">
        <v>0.29565217391304349</v>
      </c>
      <c r="O107" s="30">
        <v>0.31086956521739129</v>
      </c>
      <c r="P107" s="30">
        <v>0.33478260869565218</v>
      </c>
      <c r="Q107" s="30">
        <v>0.2847826086956522</v>
      </c>
      <c r="R107" s="30">
        <v>0.30326086956521742</v>
      </c>
      <c r="S107" s="125">
        <f t="shared" si="17"/>
        <v>3.5858695652173922</v>
      </c>
    </row>
    <row r="108" spans="2:19" x14ac:dyDescent="0.2">
      <c r="B108" s="4"/>
      <c r="C108" s="4"/>
      <c r="D108" s="4"/>
      <c r="E108" s="9"/>
      <c r="F108" s="3" t="s">
        <v>42</v>
      </c>
      <c r="G108" s="30">
        <v>0.28000000000000003</v>
      </c>
      <c r="H108" s="30">
        <v>0.28999999999999998</v>
      </c>
      <c r="I108" s="30">
        <v>0.31</v>
      </c>
      <c r="J108" s="30">
        <v>0.31</v>
      </c>
      <c r="K108" s="30">
        <v>0.33</v>
      </c>
      <c r="L108" s="30">
        <v>0.37</v>
      </c>
      <c r="M108" s="30">
        <v>0.35</v>
      </c>
      <c r="N108" s="30">
        <v>0.36</v>
      </c>
      <c r="O108" s="30">
        <v>0.37</v>
      </c>
      <c r="P108" s="30">
        <v>0.33</v>
      </c>
      <c r="Q108" s="30">
        <v>0.33</v>
      </c>
      <c r="R108" s="30">
        <v>0.28000000000000003</v>
      </c>
      <c r="S108" s="125">
        <f t="shared" si="17"/>
        <v>3.91</v>
      </c>
    </row>
    <row r="109" spans="2:19" x14ac:dyDescent="0.2">
      <c r="B109" s="11" t="s">
        <v>44</v>
      </c>
      <c r="C109" s="11"/>
      <c r="D109" s="11"/>
      <c r="E109" s="1001" t="s">
        <v>19</v>
      </c>
      <c r="F109" s="10" t="s">
        <v>26</v>
      </c>
      <c r="G109" s="19">
        <v>5</v>
      </c>
      <c r="H109" s="19">
        <v>2</v>
      </c>
      <c r="I109" s="19">
        <v>4</v>
      </c>
      <c r="J109" s="19">
        <v>3</v>
      </c>
      <c r="K109" s="19">
        <v>2</v>
      </c>
      <c r="L109" s="19">
        <v>1</v>
      </c>
      <c r="M109" s="19">
        <v>2</v>
      </c>
      <c r="N109" s="19">
        <v>2</v>
      </c>
      <c r="O109" s="19">
        <v>5</v>
      </c>
      <c r="P109" s="19">
        <v>9</v>
      </c>
      <c r="Q109" s="19">
        <v>6</v>
      </c>
      <c r="R109" s="19">
        <v>4</v>
      </c>
      <c r="S109" s="123">
        <f>SUM(G109:R109)</f>
        <v>45</v>
      </c>
    </row>
    <row r="110" spans="2:19" x14ac:dyDescent="0.2">
      <c r="B110" s="4"/>
      <c r="C110" s="4"/>
      <c r="D110" s="4"/>
      <c r="E110" s="1002"/>
      <c r="F110" s="3" t="s">
        <v>27</v>
      </c>
      <c r="G110" s="17">
        <v>6</v>
      </c>
      <c r="H110" s="17">
        <v>6</v>
      </c>
      <c r="I110" s="17">
        <v>1</v>
      </c>
      <c r="J110" s="17">
        <v>4</v>
      </c>
      <c r="K110" s="17">
        <v>2</v>
      </c>
      <c r="L110" s="17">
        <v>8</v>
      </c>
      <c r="M110" s="17">
        <v>2</v>
      </c>
      <c r="N110" s="17">
        <v>1</v>
      </c>
      <c r="O110" s="17">
        <v>2</v>
      </c>
      <c r="P110" s="17">
        <v>2</v>
      </c>
      <c r="Q110" s="17">
        <v>2</v>
      </c>
      <c r="R110" s="17">
        <v>1</v>
      </c>
      <c r="S110" s="123">
        <f t="shared" si="17"/>
        <v>37</v>
      </c>
    </row>
    <row r="111" spans="2:19" x14ac:dyDescent="0.2">
      <c r="B111" s="4"/>
      <c r="C111" s="4"/>
      <c r="D111" s="4"/>
      <c r="E111" s="3"/>
      <c r="F111" s="3" t="s">
        <v>32</v>
      </c>
      <c r="G111" s="17">
        <v>3</v>
      </c>
      <c r="H111" s="17">
        <v>4</v>
      </c>
      <c r="I111" s="17">
        <v>3</v>
      </c>
      <c r="J111" s="17">
        <v>4</v>
      </c>
      <c r="K111" s="17">
        <v>4</v>
      </c>
      <c r="L111" s="17">
        <v>5</v>
      </c>
      <c r="M111" s="17">
        <v>3</v>
      </c>
      <c r="N111" s="17">
        <v>10</v>
      </c>
      <c r="O111" s="17">
        <v>7</v>
      </c>
      <c r="P111" s="17">
        <v>11</v>
      </c>
      <c r="Q111" s="17">
        <v>3</v>
      </c>
      <c r="R111" s="17">
        <v>8</v>
      </c>
      <c r="S111" s="123">
        <f t="shared" si="17"/>
        <v>65</v>
      </c>
    </row>
    <row r="112" spans="2:19" x14ac:dyDescent="0.2">
      <c r="B112" s="1003" t="s">
        <v>3</v>
      </c>
      <c r="C112" s="1004"/>
      <c r="D112" s="1004"/>
      <c r="E112" s="7"/>
      <c r="F112" s="7" t="s">
        <v>33</v>
      </c>
      <c r="G112" s="18">
        <v>3</v>
      </c>
      <c r="H112" s="18">
        <v>10</v>
      </c>
      <c r="I112" s="18">
        <v>4</v>
      </c>
      <c r="J112" s="18">
        <v>4</v>
      </c>
      <c r="K112" s="18">
        <v>8</v>
      </c>
      <c r="L112" s="18">
        <v>5</v>
      </c>
      <c r="M112" s="18">
        <v>8</v>
      </c>
      <c r="N112" s="18">
        <v>5</v>
      </c>
      <c r="O112" s="18">
        <v>7</v>
      </c>
      <c r="P112" s="18">
        <v>5</v>
      </c>
      <c r="Q112" s="18">
        <v>8</v>
      </c>
      <c r="R112" s="18">
        <v>3</v>
      </c>
      <c r="S112" s="123">
        <f t="shared" si="17"/>
        <v>70</v>
      </c>
    </row>
    <row r="113" spans="2:19" x14ac:dyDescent="0.2">
      <c r="B113" s="1004"/>
      <c r="C113" s="1004"/>
      <c r="D113" s="1004"/>
      <c r="E113" s="1005" t="s">
        <v>20</v>
      </c>
      <c r="F113" s="8" t="str">
        <f>+F109</f>
        <v>1３年</v>
      </c>
      <c r="G113" s="109">
        <f t="shared" ref="G113:R116" si="21">+G109/12</f>
        <v>0.41666666666666669</v>
      </c>
      <c r="H113" s="109">
        <f t="shared" si="21"/>
        <v>0.16666666666666666</v>
      </c>
      <c r="I113" s="109">
        <f t="shared" si="21"/>
        <v>0.33333333333333331</v>
      </c>
      <c r="J113" s="110">
        <f t="shared" si="21"/>
        <v>0.25</v>
      </c>
      <c r="K113" s="110">
        <f t="shared" si="21"/>
        <v>0.16666666666666666</v>
      </c>
      <c r="L113" s="109">
        <f t="shared" si="21"/>
        <v>8.3333333333333329E-2</v>
      </c>
      <c r="M113" s="109">
        <f t="shared" si="21"/>
        <v>0.16666666666666666</v>
      </c>
      <c r="N113" s="109">
        <f t="shared" si="21"/>
        <v>0.16666666666666666</v>
      </c>
      <c r="O113" s="109">
        <f t="shared" si="21"/>
        <v>0.41666666666666669</v>
      </c>
      <c r="P113" s="109">
        <f t="shared" si="21"/>
        <v>0.75</v>
      </c>
      <c r="Q113" s="109">
        <f t="shared" si="21"/>
        <v>0.5</v>
      </c>
      <c r="R113" s="109">
        <f t="shared" si="21"/>
        <v>0.33333333333333331</v>
      </c>
      <c r="S113" s="124">
        <f t="shared" si="17"/>
        <v>3.7500000000000004</v>
      </c>
    </row>
    <row r="114" spans="2:19" x14ac:dyDescent="0.2">
      <c r="B114" s="4"/>
      <c r="C114" s="4"/>
      <c r="D114" s="4"/>
      <c r="E114" s="1006"/>
      <c r="F114" s="3" t="str">
        <f>+F110</f>
        <v>1４年</v>
      </c>
      <c r="G114" s="111">
        <f t="shared" si="21"/>
        <v>0.5</v>
      </c>
      <c r="H114" s="111">
        <f t="shared" si="21"/>
        <v>0.5</v>
      </c>
      <c r="I114" s="111">
        <f t="shared" si="21"/>
        <v>8.3333333333333329E-2</v>
      </c>
      <c r="J114" s="111">
        <f t="shared" si="21"/>
        <v>0.33333333333333331</v>
      </c>
      <c r="K114" s="111">
        <f t="shared" si="21"/>
        <v>0.16666666666666666</v>
      </c>
      <c r="L114" s="111">
        <f t="shared" si="21"/>
        <v>0.66666666666666663</v>
      </c>
      <c r="M114" s="111">
        <f t="shared" si="21"/>
        <v>0.16666666666666666</v>
      </c>
      <c r="N114" s="111">
        <f t="shared" si="21"/>
        <v>8.3333333333333329E-2</v>
      </c>
      <c r="O114" s="111">
        <f t="shared" si="21"/>
        <v>0.16666666666666666</v>
      </c>
      <c r="P114" s="111">
        <f t="shared" si="21"/>
        <v>0.16666666666666666</v>
      </c>
      <c r="Q114" s="111">
        <f t="shared" si="21"/>
        <v>0.16666666666666666</v>
      </c>
      <c r="R114" s="111">
        <f t="shared" si="21"/>
        <v>8.3333333333333329E-2</v>
      </c>
      <c r="S114" s="124">
        <f t="shared" si="17"/>
        <v>3.083333333333333</v>
      </c>
    </row>
    <row r="115" spans="2:19" x14ac:dyDescent="0.2">
      <c r="B115" s="4"/>
      <c r="C115" s="4"/>
      <c r="D115" s="4"/>
      <c r="E115" s="1006"/>
      <c r="F115" s="3" t="str">
        <f>+F111</f>
        <v>1５年</v>
      </c>
      <c r="G115" s="111">
        <f t="shared" si="21"/>
        <v>0.25</v>
      </c>
      <c r="H115" s="111">
        <f t="shared" si="21"/>
        <v>0.33333333333333331</v>
      </c>
      <c r="I115" s="111">
        <f t="shared" si="21"/>
        <v>0.25</v>
      </c>
      <c r="J115" s="111">
        <f t="shared" si="21"/>
        <v>0.33333333333333331</v>
      </c>
      <c r="K115" s="111">
        <f t="shared" si="21"/>
        <v>0.33333333333333331</v>
      </c>
      <c r="L115" s="111">
        <f t="shared" si="21"/>
        <v>0.41666666666666669</v>
      </c>
      <c r="M115" s="111">
        <f t="shared" si="21"/>
        <v>0.25</v>
      </c>
      <c r="N115" s="111">
        <f t="shared" si="21"/>
        <v>0.83333333333333337</v>
      </c>
      <c r="O115" s="111">
        <f t="shared" si="21"/>
        <v>0.58333333333333337</v>
      </c>
      <c r="P115" s="111">
        <f t="shared" si="21"/>
        <v>0.91666666666666663</v>
      </c>
      <c r="Q115" s="111">
        <f t="shared" si="21"/>
        <v>0.25</v>
      </c>
      <c r="R115" s="111">
        <f t="shared" si="21"/>
        <v>0.66666666666666663</v>
      </c>
      <c r="S115" s="124">
        <f t="shared" si="17"/>
        <v>5.416666666666667</v>
      </c>
    </row>
    <row r="116" spans="2:19" x14ac:dyDescent="0.2">
      <c r="B116" s="4"/>
      <c r="C116" s="4"/>
      <c r="D116" s="4"/>
      <c r="E116" s="3"/>
      <c r="F116" s="3" t="str">
        <f>+F112</f>
        <v>1６年</v>
      </c>
      <c r="G116" s="111">
        <f t="shared" si="21"/>
        <v>0.25</v>
      </c>
      <c r="H116" s="111">
        <f t="shared" si="21"/>
        <v>0.83333333333333337</v>
      </c>
      <c r="I116" s="111">
        <f t="shared" si="21"/>
        <v>0.33333333333333331</v>
      </c>
      <c r="J116" s="111">
        <f t="shared" si="21"/>
        <v>0.33333333333333331</v>
      </c>
      <c r="K116" s="111">
        <f t="shared" si="21"/>
        <v>0.66666666666666663</v>
      </c>
      <c r="L116" s="111">
        <f t="shared" si="21"/>
        <v>0.41666666666666669</v>
      </c>
      <c r="M116" s="111">
        <f t="shared" si="21"/>
        <v>0.66666666666666663</v>
      </c>
      <c r="N116" s="111">
        <f t="shared" si="21"/>
        <v>0.41666666666666669</v>
      </c>
      <c r="O116" s="111">
        <f t="shared" si="21"/>
        <v>0.58333333333333337</v>
      </c>
      <c r="P116" s="111">
        <f t="shared" si="21"/>
        <v>0.41666666666666669</v>
      </c>
      <c r="Q116" s="111">
        <f t="shared" si="21"/>
        <v>0.66666666666666663</v>
      </c>
      <c r="R116" s="111">
        <f t="shared" si="21"/>
        <v>0.25</v>
      </c>
      <c r="S116" s="124">
        <f t="shared" si="17"/>
        <v>5.833333333333333</v>
      </c>
    </row>
    <row r="117" spans="2:19" x14ac:dyDescent="0.2">
      <c r="B117" s="4"/>
      <c r="C117" s="4"/>
      <c r="D117" s="4"/>
      <c r="E117" s="3"/>
      <c r="F117" s="3" t="s">
        <v>144</v>
      </c>
      <c r="G117" s="30">
        <v>1.4989130434782609</v>
      </c>
      <c r="H117" s="30">
        <v>1.1597826086956522</v>
      </c>
      <c r="I117" s="30">
        <v>1.3043478260869565</v>
      </c>
      <c r="J117" s="30">
        <v>1.3217391304347825</v>
      </c>
      <c r="K117" s="30">
        <v>1.5032608695652174</v>
      </c>
      <c r="L117" s="30">
        <v>1.4760869565217392</v>
      </c>
      <c r="M117" s="30">
        <v>1.6358695652173914</v>
      </c>
      <c r="N117" s="30">
        <v>1.5543478260869565</v>
      </c>
      <c r="O117" s="30">
        <v>1.6467391304347827</v>
      </c>
      <c r="P117" s="30">
        <v>1.633695652173913</v>
      </c>
      <c r="Q117" s="30">
        <v>1.4630434782608697</v>
      </c>
      <c r="R117" s="30">
        <v>1.3782608695652174</v>
      </c>
      <c r="S117" s="125">
        <f t="shared" si="17"/>
        <v>17.576086956521738</v>
      </c>
    </row>
    <row r="118" spans="2:19" x14ac:dyDescent="0.2">
      <c r="B118" s="4"/>
      <c r="C118" s="4"/>
      <c r="D118" s="4"/>
      <c r="E118" s="9"/>
      <c r="F118" s="3" t="s">
        <v>42</v>
      </c>
      <c r="G118" s="30">
        <v>1.52</v>
      </c>
      <c r="H118" s="30">
        <v>1.1399999999999999</v>
      </c>
      <c r="I118" s="30">
        <v>1.19</v>
      </c>
      <c r="J118" s="30">
        <v>1.24</v>
      </c>
      <c r="K118" s="30">
        <v>1.24</v>
      </c>
      <c r="L118" s="30">
        <v>1.24</v>
      </c>
      <c r="M118" s="30">
        <v>1.44</v>
      </c>
      <c r="N118" s="30">
        <v>1.45</v>
      </c>
      <c r="O118" s="30">
        <v>1.34</v>
      </c>
      <c r="P118" s="30">
        <v>1.23</v>
      </c>
      <c r="Q118" s="30">
        <v>1.22</v>
      </c>
      <c r="R118" s="30">
        <v>1.18</v>
      </c>
      <c r="S118" s="125">
        <f t="shared" si="17"/>
        <v>15.43</v>
      </c>
    </row>
    <row r="119" spans="2:19" x14ac:dyDescent="0.2">
      <c r="B119" s="11" t="s">
        <v>44</v>
      </c>
      <c r="C119" s="11"/>
      <c r="D119" s="11"/>
      <c r="E119" s="1001" t="s">
        <v>19</v>
      </c>
      <c r="F119" s="10" t="s">
        <v>26</v>
      </c>
      <c r="G119" s="19">
        <v>19</v>
      </c>
      <c r="H119" s="19">
        <v>13</v>
      </c>
      <c r="I119" s="19">
        <v>20</v>
      </c>
      <c r="J119" s="19">
        <v>28</v>
      </c>
      <c r="K119" s="19">
        <v>32</v>
      </c>
      <c r="L119" s="19">
        <v>18</v>
      </c>
      <c r="M119" s="19">
        <v>11</v>
      </c>
      <c r="N119" s="19">
        <v>27</v>
      </c>
      <c r="O119" s="19">
        <v>23</v>
      </c>
      <c r="P119" s="19">
        <v>20</v>
      </c>
      <c r="Q119" s="19">
        <v>22</v>
      </c>
      <c r="R119" s="19">
        <v>16</v>
      </c>
      <c r="S119" s="123">
        <f>SUM(G119:R119)</f>
        <v>249</v>
      </c>
    </row>
    <row r="120" spans="2:19" x14ac:dyDescent="0.2">
      <c r="B120" s="4"/>
      <c r="C120" s="4"/>
      <c r="D120" s="4"/>
      <c r="E120" s="1002"/>
      <c r="F120" s="3" t="s">
        <v>27</v>
      </c>
      <c r="G120" s="17">
        <v>21</v>
      </c>
      <c r="H120" s="17">
        <v>17</v>
      </c>
      <c r="I120" s="17">
        <v>25</v>
      </c>
      <c r="J120" s="17">
        <v>24</v>
      </c>
      <c r="K120" s="17">
        <v>14</v>
      </c>
      <c r="L120" s="17">
        <v>12</v>
      </c>
      <c r="M120" s="17">
        <v>19</v>
      </c>
      <c r="N120" s="17">
        <v>19</v>
      </c>
      <c r="O120" s="17">
        <v>13</v>
      </c>
      <c r="P120" s="17">
        <v>28</v>
      </c>
      <c r="Q120" s="17">
        <v>17</v>
      </c>
      <c r="R120" s="17">
        <v>16</v>
      </c>
      <c r="S120" s="123">
        <f t="shared" si="17"/>
        <v>225</v>
      </c>
    </row>
    <row r="121" spans="2:19" x14ac:dyDescent="0.2">
      <c r="B121" s="12"/>
      <c r="C121" s="12"/>
      <c r="D121" s="12"/>
      <c r="E121" s="3"/>
      <c r="F121" s="3" t="s">
        <v>32</v>
      </c>
      <c r="G121" s="17">
        <v>15</v>
      </c>
      <c r="H121" s="17">
        <v>19</v>
      </c>
      <c r="I121" s="17">
        <v>17</v>
      </c>
      <c r="J121" s="17">
        <v>16</v>
      </c>
      <c r="K121" s="17">
        <v>20</v>
      </c>
      <c r="L121" s="17">
        <v>19</v>
      </c>
      <c r="M121" s="17">
        <v>13</v>
      </c>
      <c r="N121" s="17">
        <v>16</v>
      </c>
      <c r="O121" s="17">
        <v>14</v>
      </c>
      <c r="P121" s="17">
        <v>10</v>
      </c>
      <c r="Q121" s="17">
        <v>15</v>
      </c>
      <c r="R121" s="17">
        <v>6</v>
      </c>
      <c r="S121" s="123">
        <f t="shared" si="17"/>
        <v>180</v>
      </c>
    </row>
    <row r="122" spans="2:19" x14ac:dyDescent="0.2">
      <c r="B122" s="1003" t="s">
        <v>18</v>
      </c>
      <c r="C122" s="1004"/>
      <c r="D122" s="1004"/>
      <c r="E122" s="7"/>
      <c r="F122" s="7" t="s">
        <v>33</v>
      </c>
      <c r="G122" s="18">
        <v>10</v>
      </c>
      <c r="H122" s="18">
        <v>13</v>
      </c>
      <c r="I122" s="18">
        <v>29</v>
      </c>
      <c r="J122" s="18">
        <v>23</v>
      </c>
      <c r="K122" s="18">
        <v>17</v>
      </c>
      <c r="L122" s="18">
        <v>18</v>
      </c>
      <c r="M122" s="18">
        <v>24</v>
      </c>
      <c r="N122" s="18">
        <v>22</v>
      </c>
      <c r="O122" s="18">
        <v>17</v>
      </c>
      <c r="P122" s="18">
        <v>16</v>
      </c>
      <c r="Q122" s="18">
        <v>9</v>
      </c>
      <c r="R122" s="18">
        <v>18</v>
      </c>
      <c r="S122" s="123">
        <f t="shared" si="17"/>
        <v>216</v>
      </c>
    </row>
    <row r="123" spans="2:19" x14ac:dyDescent="0.2">
      <c r="B123" s="1004"/>
      <c r="C123" s="1004"/>
      <c r="D123" s="1004"/>
      <c r="E123" s="1005" t="s">
        <v>20</v>
      </c>
      <c r="F123" s="8" t="str">
        <f>+F119</f>
        <v>1３年</v>
      </c>
      <c r="G123" s="109">
        <f t="shared" ref="G123:R126" si="22">+G119/7</f>
        <v>2.7142857142857144</v>
      </c>
      <c r="H123" s="109">
        <f t="shared" si="22"/>
        <v>1.8571428571428572</v>
      </c>
      <c r="I123" s="109">
        <f t="shared" si="22"/>
        <v>2.8571428571428572</v>
      </c>
      <c r="J123" s="110">
        <f t="shared" si="22"/>
        <v>4</v>
      </c>
      <c r="K123" s="110">
        <f t="shared" si="22"/>
        <v>4.5714285714285712</v>
      </c>
      <c r="L123" s="109">
        <f t="shared" si="22"/>
        <v>2.5714285714285716</v>
      </c>
      <c r="M123" s="109">
        <f t="shared" si="22"/>
        <v>1.5714285714285714</v>
      </c>
      <c r="N123" s="109">
        <f t="shared" si="22"/>
        <v>3.8571428571428572</v>
      </c>
      <c r="O123" s="109">
        <f t="shared" si="22"/>
        <v>3.2857142857142856</v>
      </c>
      <c r="P123" s="109">
        <f t="shared" si="22"/>
        <v>2.8571428571428572</v>
      </c>
      <c r="Q123" s="109">
        <f t="shared" si="22"/>
        <v>3.1428571428571428</v>
      </c>
      <c r="R123" s="109">
        <f t="shared" si="22"/>
        <v>2.2857142857142856</v>
      </c>
      <c r="S123" s="124">
        <f t="shared" si="17"/>
        <v>35.571428571428577</v>
      </c>
    </row>
    <row r="124" spans="2:19" x14ac:dyDescent="0.2">
      <c r="B124" s="1004"/>
      <c r="C124" s="1004"/>
      <c r="D124" s="1004"/>
      <c r="E124" s="1006"/>
      <c r="F124" s="3" t="str">
        <f>+F120</f>
        <v>1４年</v>
      </c>
      <c r="G124" s="111">
        <f t="shared" si="22"/>
        <v>3</v>
      </c>
      <c r="H124" s="111">
        <f t="shared" si="22"/>
        <v>2.4285714285714284</v>
      </c>
      <c r="I124" s="111">
        <f t="shared" si="22"/>
        <v>3.5714285714285716</v>
      </c>
      <c r="J124" s="111">
        <f t="shared" si="22"/>
        <v>3.4285714285714284</v>
      </c>
      <c r="K124" s="111">
        <f t="shared" si="22"/>
        <v>2</v>
      </c>
      <c r="L124" s="111">
        <f t="shared" si="22"/>
        <v>1.7142857142857142</v>
      </c>
      <c r="M124" s="111">
        <f t="shared" si="22"/>
        <v>2.7142857142857144</v>
      </c>
      <c r="N124" s="111">
        <f t="shared" si="22"/>
        <v>2.7142857142857144</v>
      </c>
      <c r="O124" s="111">
        <f t="shared" si="22"/>
        <v>1.8571428571428572</v>
      </c>
      <c r="P124" s="111">
        <f t="shared" si="22"/>
        <v>4</v>
      </c>
      <c r="Q124" s="111">
        <f t="shared" si="22"/>
        <v>2.4285714285714284</v>
      </c>
      <c r="R124" s="111">
        <f t="shared" si="22"/>
        <v>2.2857142857142856</v>
      </c>
      <c r="S124" s="124">
        <f t="shared" si="17"/>
        <v>32.142857142857146</v>
      </c>
    </row>
    <row r="125" spans="2:19" x14ac:dyDescent="0.2">
      <c r="B125" s="4"/>
      <c r="C125" s="4"/>
      <c r="D125" s="4"/>
      <c r="E125" s="1006"/>
      <c r="F125" s="3" t="str">
        <f>+F121</f>
        <v>1５年</v>
      </c>
      <c r="G125" s="111">
        <f>+G121/7</f>
        <v>2.1428571428571428</v>
      </c>
      <c r="H125" s="111">
        <f t="shared" si="22"/>
        <v>2.7142857142857144</v>
      </c>
      <c r="I125" s="111">
        <f t="shared" si="22"/>
        <v>2.4285714285714284</v>
      </c>
      <c r="J125" s="111">
        <f t="shared" si="22"/>
        <v>2.2857142857142856</v>
      </c>
      <c r="K125" s="111">
        <f t="shared" si="22"/>
        <v>2.8571428571428572</v>
      </c>
      <c r="L125" s="111">
        <f t="shared" si="22"/>
        <v>2.7142857142857144</v>
      </c>
      <c r="M125" s="111">
        <f t="shared" si="22"/>
        <v>1.8571428571428572</v>
      </c>
      <c r="N125" s="111">
        <f t="shared" si="22"/>
        <v>2.2857142857142856</v>
      </c>
      <c r="O125" s="111">
        <f t="shared" si="22"/>
        <v>2</v>
      </c>
      <c r="P125" s="111">
        <f t="shared" si="22"/>
        <v>1.4285714285714286</v>
      </c>
      <c r="Q125" s="111">
        <f t="shared" si="22"/>
        <v>2.1428571428571428</v>
      </c>
      <c r="R125" s="111">
        <f t="shared" si="22"/>
        <v>0.8571428571428571</v>
      </c>
      <c r="S125" s="124">
        <f t="shared" si="17"/>
        <v>25.714285714285715</v>
      </c>
    </row>
    <row r="126" spans="2:19" x14ac:dyDescent="0.2">
      <c r="B126" s="4"/>
      <c r="C126" s="4"/>
      <c r="D126" s="4"/>
      <c r="E126" s="3"/>
      <c r="F126" s="3" t="str">
        <f>+F122</f>
        <v>1６年</v>
      </c>
      <c r="G126" s="111">
        <f>+G122/7</f>
        <v>1.4285714285714286</v>
      </c>
      <c r="H126" s="111">
        <f t="shared" si="22"/>
        <v>1.8571428571428572</v>
      </c>
      <c r="I126" s="111">
        <f t="shared" si="22"/>
        <v>4.1428571428571432</v>
      </c>
      <c r="J126" s="111">
        <f t="shared" si="22"/>
        <v>3.2857142857142856</v>
      </c>
      <c r="K126" s="111">
        <f t="shared" si="22"/>
        <v>2.4285714285714284</v>
      </c>
      <c r="L126" s="111">
        <f t="shared" si="22"/>
        <v>2.5714285714285716</v>
      </c>
      <c r="M126" s="111">
        <f t="shared" si="22"/>
        <v>3.4285714285714284</v>
      </c>
      <c r="N126" s="111">
        <f t="shared" si="22"/>
        <v>3.1428571428571428</v>
      </c>
      <c r="O126" s="111">
        <f t="shared" si="22"/>
        <v>2.4285714285714284</v>
      </c>
      <c r="P126" s="111">
        <f t="shared" si="22"/>
        <v>2.2857142857142856</v>
      </c>
      <c r="Q126" s="111">
        <f t="shared" si="22"/>
        <v>1.2857142857142858</v>
      </c>
      <c r="R126" s="111">
        <f t="shared" si="22"/>
        <v>2.5714285714285716</v>
      </c>
      <c r="S126" s="124">
        <f t="shared" si="17"/>
        <v>30.857142857142854</v>
      </c>
    </row>
    <row r="127" spans="2:19" x14ac:dyDescent="0.2">
      <c r="B127" s="4"/>
      <c r="C127" s="4"/>
      <c r="D127" s="4"/>
      <c r="E127" s="3"/>
      <c r="F127" s="3" t="s">
        <v>144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124"/>
    </row>
    <row r="128" spans="2:19" x14ac:dyDescent="0.2">
      <c r="B128" s="4"/>
      <c r="C128" s="4"/>
      <c r="D128" s="4"/>
      <c r="E128" s="9"/>
      <c r="F128" s="3" t="s">
        <v>42</v>
      </c>
      <c r="G128" s="30">
        <v>2.48</v>
      </c>
      <c r="H128" s="30">
        <v>2.5099999999999998</v>
      </c>
      <c r="I128" s="30">
        <v>2.66</v>
      </c>
      <c r="J128" s="30">
        <v>2.5</v>
      </c>
      <c r="K128" s="30">
        <v>2.11</v>
      </c>
      <c r="L128" s="30">
        <v>2.4300000000000002</v>
      </c>
      <c r="M128" s="30">
        <v>2.38</v>
      </c>
      <c r="N128" s="30">
        <v>2.6</v>
      </c>
      <c r="O128" s="30">
        <v>2.27</v>
      </c>
      <c r="P128" s="30">
        <v>2.2999999999999998</v>
      </c>
      <c r="Q128" s="30">
        <v>2.39</v>
      </c>
      <c r="R128" s="30">
        <v>2.5</v>
      </c>
      <c r="S128" s="125">
        <f t="shared" si="17"/>
        <v>29.130000000000003</v>
      </c>
    </row>
    <row r="129" spans="2:19" x14ac:dyDescent="0.2">
      <c r="B129" s="11" t="s">
        <v>44</v>
      </c>
      <c r="C129" s="11"/>
      <c r="D129" s="11"/>
      <c r="E129" s="1001" t="s">
        <v>19</v>
      </c>
      <c r="F129" s="10" t="s">
        <v>26</v>
      </c>
      <c r="G129" s="19">
        <v>10</v>
      </c>
      <c r="H129" s="19">
        <v>15</v>
      </c>
      <c r="I129" s="19">
        <v>8</v>
      </c>
      <c r="J129" s="19">
        <v>13</v>
      </c>
      <c r="K129" s="19">
        <v>9</v>
      </c>
      <c r="L129" s="19">
        <v>9</v>
      </c>
      <c r="M129" s="19">
        <v>7</v>
      </c>
      <c r="N129" s="19">
        <v>8</v>
      </c>
      <c r="O129" s="19">
        <v>5</v>
      </c>
      <c r="P129" s="19">
        <v>5</v>
      </c>
      <c r="Q129" s="19">
        <v>1</v>
      </c>
      <c r="R129" s="19">
        <v>5</v>
      </c>
      <c r="S129" s="123">
        <f>SUM(G129:R129)</f>
        <v>95</v>
      </c>
    </row>
    <row r="130" spans="2:19" x14ac:dyDescent="0.2">
      <c r="B130" s="4"/>
      <c r="C130" s="4"/>
      <c r="D130" s="4"/>
      <c r="E130" s="1002"/>
      <c r="F130" s="3" t="s">
        <v>27</v>
      </c>
      <c r="G130" s="17">
        <v>9</v>
      </c>
      <c r="H130" s="17">
        <v>6</v>
      </c>
      <c r="I130" s="17">
        <v>2</v>
      </c>
      <c r="J130" s="17">
        <v>3</v>
      </c>
      <c r="K130" s="17">
        <v>1</v>
      </c>
      <c r="L130" s="17"/>
      <c r="M130" s="17">
        <v>5</v>
      </c>
      <c r="N130" s="17"/>
      <c r="O130" s="17"/>
      <c r="P130" s="17">
        <v>1</v>
      </c>
      <c r="Q130" s="17">
        <v>2</v>
      </c>
      <c r="R130" s="17">
        <v>3</v>
      </c>
      <c r="S130" s="123">
        <f t="shared" si="17"/>
        <v>32</v>
      </c>
    </row>
    <row r="131" spans="2:19" x14ac:dyDescent="0.2">
      <c r="B131" s="4"/>
      <c r="C131" s="4"/>
      <c r="D131" s="4"/>
      <c r="E131" s="3"/>
      <c r="F131" s="3" t="s">
        <v>32</v>
      </c>
      <c r="G131" s="17">
        <v>1</v>
      </c>
      <c r="H131" s="17"/>
      <c r="I131" s="17"/>
      <c r="J131" s="17">
        <v>4</v>
      </c>
      <c r="K131" s="17">
        <v>3</v>
      </c>
      <c r="L131" s="17">
        <v>1</v>
      </c>
      <c r="M131" s="17"/>
      <c r="N131" s="17"/>
      <c r="O131" s="17">
        <v>1</v>
      </c>
      <c r="P131" s="17">
        <v>2</v>
      </c>
      <c r="Q131" s="17">
        <v>2</v>
      </c>
      <c r="R131" s="17"/>
      <c r="S131" s="123">
        <f t="shared" si="17"/>
        <v>14</v>
      </c>
    </row>
    <row r="132" spans="2:19" x14ac:dyDescent="0.2">
      <c r="B132" s="1003" t="s">
        <v>4</v>
      </c>
      <c r="C132" s="1007"/>
      <c r="D132" s="1007"/>
      <c r="E132" s="7"/>
      <c r="F132" s="7" t="s">
        <v>33</v>
      </c>
      <c r="G132" s="18"/>
      <c r="H132" s="18">
        <v>2</v>
      </c>
      <c r="I132" s="18">
        <v>4</v>
      </c>
      <c r="J132" s="18">
        <v>2</v>
      </c>
      <c r="K132" s="18">
        <v>5</v>
      </c>
      <c r="L132" s="18">
        <v>2</v>
      </c>
      <c r="M132" s="18">
        <v>1</v>
      </c>
      <c r="N132" s="18">
        <v>1</v>
      </c>
      <c r="O132" s="18">
        <v>1</v>
      </c>
      <c r="P132" s="18">
        <v>5</v>
      </c>
      <c r="Q132" s="18">
        <v>3</v>
      </c>
      <c r="R132" s="18">
        <v>3</v>
      </c>
      <c r="S132" s="123">
        <f t="shared" si="17"/>
        <v>29</v>
      </c>
    </row>
    <row r="133" spans="2:19" x14ac:dyDescent="0.2">
      <c r="B133" s="1004"/>
      <c r="C133" s="1007"/>
      <c r="D133" s="1007"/>
      <c r="E133" s="1005" t="s">
        <v>20</v>
      </c>
      <c r="F133" s="8" t="str">
        <f>+F129</f>
        <v>1３年</v>
      </c>
      <c r="G133" s="109">
        <f t="shared" ref="G133:R136" si="23">+G129/7</f>
        <v>1.4285714285714286</v>
      </c>
      <c r="H133" s="109">
        <f t="shared" si="23"/>
        <v>2.1428571428571428</v>
      </c>
      <c r="I133" s="109">
        <f t="shared" si="23"/>
        <v>1.1428571428571428</v>
      </c>
      <c r="J133" s="110">
        <f t="shared" si="23"/>
        <v>1.8571428571428572</v>
      </c>
      <c r="K133" s="110">
        <f t="shared" si="23"/>
        <v>1.2857142857142858</v>
      </c>
      <c r="L133" s="109">
        <f t="shared" si="23"/>
        <v>1.2857142857142858</v>
      </c>
      <c r="M133" s="109">
        <f t="shared" si="23"/>
        <v>1</v>
      </c>
      <c r="N133" s="109">
        <f t="shared" si="23"/>
        <v>1.1428571428571428</v>
      </c>
      <c r="O133" s="127">
        <f t="shared" si="23"/>
        <v>0.7142857142857143</v>
      </c>
      <c r="P133" s="109">
        <f t="shared" si="23"/>
        <v>0.7142857142857143</v>
      </c>
      <c r="Q133" s="109">
        <f t="shared" si="23"/>
        <v>0.14285714285714285</v>
      </c>
      <c r="R133" s="109">
        <f t="shared" si="23"/>
        <v>0.7142857142857143</v>
      </c>
      <c r="S133" s="124">
        <f t="shared" si="17"/>
        <v>13.571428571428568</v>
      </c>
    </row>
    <row r="134" spans="2:19" x14ac:dyDescent="0.2">
      <c r="B134" s="1007"/>
      <c r="C134" s="1007"/>
      <c r="D134" s="1007"/>
      <c r="E134" s="1006"/>
      <c r="F134" s="3" t="str">
        <f>+F130</f>
        <v>1４年</v>
      </c>
      <c r="G134" s="111">
        <f t="shared" si="23"/>
        <v>1.2857142857142858</v>
      </c>
      <c r="H134" s="111">
        <f t="shared" si="23"/>
        <v>0.8571428571428571</v>
      </c>
      <c r="I134" s="111">
        <f t="shared" si="23"/>
        <v>0.2857142857142857</v>
      </c>
      <c r="J134" s="111">
        <f t="shared" si="23"/>
        <v>0.42857142857142855</v>
      </c>
      <c r="K134" s="111">
        <f t="shared" si="23"/>
        <v>0.14285714285714285</v>
      </c>
      <c r="L134" s="111">
        <f t="shared" si="23"/>
        <v>0</v>
      </c>
      <c r="M134" s="111">
        <f t="shared" si="23"/>
        <v>0.7142857142857143</v>
      </c>
      <c r="N134" s="115">
        <f t="shared" si="23"/>
        <v>0</v>
      </c>
      <c r="O134" s="111">
        <f t="shared" si="23"/>
        <v>0</v>
      </c>
      <c r="P134" s="111">
        <f t="shared" si="23"/>
        <v>0.14285714285714285</v>
      </c>
      <c r="Q134" s="111">
        <f t="shared" si="23"/>
        <v>0.2857142857142857</v>
      </c>
      <c r="R134" s="111">
        <f t="shared" si="23"/>
        <v>0.42857142857142855</v>
      </c>
      <c r="S134" s="124">
        <f t="shared" si="17"/>
        <v>4.5714285714285712</v>
      </c>
    </row>
    <row r="135" spans="2:19" x14ac:dyDescent="0.2">
      <c r="B135" s="4"/>
      <c r="C135" s="4"/>
      <c r="D135" s="4"/>
      <c r="E135" s="1006"/>
      <c r="F135" s="3" t="str">
        <f>+F131</f>
        <v>1５年</v>
      </c>
      <c r="G135" s="111">
        <f t="shared" si="23"/>
        <v>0.14285714285714285</v>
      </c>
      <c r="H135" s="111">
        <f t="shared" si="23"/>
        <v>0</v>
      </c>
      <c r="I135" s="111">
        <f t="shared" si="23"/>
        <v>0</v>
      </c>
      <c r="J135" s="111">
        <f t="shared" si="23"/>
        <v>0.5714285714285714</v>
      </c>
      <c r="K135" s="111">
        <f t="shared" si="23"/>
        <v>0.42857142857142855</v>
      </c>
      <c r="L135" s="111">
        <f t="shared" si="23"/>
        <v>0.14285714285714285</v>
      </c>
      <c r="M135" s="111">
        <f t="shared" si="23"/>
        <v>0</v>
      </c>
      <c r="N135" s="111">
        <f t="shared" si="23"/>
        <v>0</v>
      </c>
      <c r="O135" s="111">
        <f t="shared" si="23"/>
        <v>0.14285714285714285</v>
      </c>
      <c r="P135" s="111">
        <f t="shared" si="23"/>
        <v>0.2857142857142857</v>
      </c>
      <c r="Q135" s="111">
        <f t="shared" si="23"/>
        <v>0.2857142857142857</v>
      </c>
      <c r="R135" s="111">
        <f t="shared" si="23"/>
        <v>0</v>
      </c>
      <c r="S135" s="124">
        <f t="shared" si="17"/>
        <v>1.9999999999999996</v>
      </c>
    </row>
    <row r="136" spans="2:19" x14ac:dyDescent="0.2">
      <c r="B136" s="4"/>
      <c r="C136" s="4"/>
      <c r="D136" s="4"/>
      <c r="E136" s="3"/>
      <c r="F136" s="3" t="str">
        <f>+F132</f>
        <v>1６年</v>
      </c>
      <c r="G136" s="111">
        <f t="shared" si="23"/>
        <v>0</v>
      </c>
      <c r="H136" s="111">
        <f t="shared" si="23"/>
        <v>0.2857142857142857</v>
      </c>
      <c r="I136" s="111">
        <f t="shared" si="23"/>
        <v>0.5714285714285714</v>
      </c>
      <c r="J136" s="111">
        <f t="shared" si="23"/>
        <v>0.2857142857142857</v>
      </c>
      <c r="K136" s="111">
        <f t="shared" si="23"/>
        <v>0.7142857142857143</v>
      </c>
      <c r="L136" s="111">
        <f t="shared" si="23"/>
        <v>0.2857142857142857</v>
      </c>
      <c r="M136" s="111">
        <f t="shared" si="23"/>
        <v>0.14285714285714285</v>
      </c>
      <c r="N136" s="111">
        <f t="shared" si="23"/>
        <v>0.14285714285714285</v>
      </c>
      <c r="O136" s="111">
        <f t="shared" si="23"/>
        <v>0.14285714285714285</v>
      </c>
      <c r="P136" s="111">
        <f t="shared" si="23"/>
        <v>0.7142857142857143</v>
      </c>
      <c r="Q136" s="111">
        <f t="shared" si="23"/>
        <v>0.42857142857142855</v>
      </c>
      <c r="R136" s="111">
        <f t="shared" si="23"/>
        <v>0.42857142857142855</v>
      </c>
      <c r="S136" s="124">
        <f t="shared" si="17"/>
        <v>4.1428571428571423</v>
      </c>
    </row>
    <row r="137" spans="2:19" x14ac:dyDescent="0.2">
      <c r="B137" s="4"/>
      <c r="C137" s="4"/>
      <c r="D137" s="4"/>
      <c r="E137" s="3"/>
      <c r="F137" s="3" t="s">
        <v>144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124"/>
    </row>
    <row r="138" spans="2:19" x14ac:dyDescent="0.2">
      <c r="B138" s="4"/>
      <c r="C138" s="4"/>
      <c r="D138" s="4"/>
      <c r="E138" s="9"/>
      <c r="F138" s="3" t="s">
        <v>42</v>
      </c>
      <c r="G138" s="30">
        <v>0.67</v>
      </c>
      <c r="H138" s="30">
        <v>0.82</v>
      </c>
      <c r="I138" s="30">
        <v>0.76</v>
      </c>
      <c r="J138" s="30">
        <v>0.83</v>
      </c>
      <c r="K138" s="30">
        <v>0.81</v>
      </c>
      <c r="L138" s="30">
        <v>0.77</v>
      </c>
      <c r="M138" s="30">
        <v>0.48</v>
      </c>
      <c r="N138" s="30">
        <v>0.45</v>
      </c>
      <c r="O138" s="30">
        <v>0.26</v>
      </c>
      <c r="P138" s="30">
        <v>0.63</v>
      </c>
      <c r="Q138" s="30">
        <v>0.8</v>
      </c>
      <c r="R138" s="30">
        <v>0.98</v>
      </c>
      <c r="S138" s="125">
        <f t="shared" si="17"/>
        <v>8.26</v>
      </c>
    </row>
    <row r="139" spans="2:19" x14ac:dyDescent="0.2">
      <c r="B139" s="11" t="s">
        <v>44</v>
      </c>
      <c r="C139" s="11"/>
      <c r="D139" s="11"/>
      <c r="E139" s="1001" t="s">
        <v>19</v>
      </c>
      <c r="F139" s="10" t="s">
        <v>26</v>
      </c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23">
        <f>SUM(G139:R139)</f>
        <v>0</v>
      </c>
    </row>
    <row r="140" spans="2:19" x14ac:dyDescent="0.2">
      <c r="B140" s="4"/>
      <c r="C140" s="4"/>
      <c r="D140" s="4"/>
      <c r="E140" s="1002"/>
      <c r="F140" s="3" t="s">
        <v>27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23">
        <f t="shared" si="17"/>
        <v>0</v>
      </c>
    </row>
    <row r="141" spans="2:19" x14ac:dyDescent="0.2">
      <c r="B141" s="4"/>
      <c r="C141" s="4"/>
      <c r="D141" s="4"/>
      <c r="E141" s="3"/>
      <c r="F141" s="3" t="s">
        <v>32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>
        <v>4</v>
      </c>
      <c r="S141" s="123">
        <f t="shared" si="17"/>
        <v>4</v>
      </c>
    </row>
    <row r="142" spans="2:19" x14ac:dyDescent="0.2">
      <c r="B142" s="1003" t="s">
        <v>5</v>
      </c>
      <c r="C142" s="1004"/>
      <c r="D142" s="1004"/>
      <c r="E142" s="7"/>
      <c r="F142" s="7" t="s">
        <v>33</v>
      </c>
      <c r="G142" s="18">
        <v>3</v>
      </c>
      <c r="H142" s="18"/>
      <c r="I142" s="18"/>
      <c r="J142" s="18"/>
      <c r="K142" s="18"/>
      <c r="L142" s="18"/>
      <c r="M142" s="18">
        <v>1</v>
      </c>
      <c r="N142" s="18">
        <v>0</v>
      </c>
      <c r="O142" s="18">
        <v>0</v>
      </c>
      <c r="P142" s="18"/>
      <c r="Q142" s="18"/>
      <c r="R142" s="18"/>
      <c r="S142" s="123">
        <f t="shared" si="17"/>
        <v>4</v>
      </c>
    </row>
    <row r="143" spans="2:19" x14ac:dyDescent="0.2">
      <c r="B143" s="1004"/>
      <c r="C143" s="1004"/>
      <c r="D143" s="1004"/>
      <c r="E143" s="1005" t="s">
        <v>20</v>
      </c>
      <c r="F143" s="8" t="str">
        <f>+F139</f>
        <v>1３年</v>
      </c>
      <c r="G143" s="109"/>
      <c r="H143" s="109"/>
      <c r="I143" s="109"/>
      <c r="J143" s="110"/>
      <c r="K143" s="109"/>
      <c r="L143" s="109"/>
      <c r="M143" s="109"/>
      <c r="N143" s="109"/>
      <c r="O143" s="109"/>
      <c r="P143" s="109"/>
      <c r="Q143" s="109"/>
      <c r="R143" s="109"/>
      <c r="S143" s="124">
        <f t="shared" si="17"/>
        <v>0</v>
      </c>
    </row>
    <row r="144" spans="2:19" x14ac:dyDescent="0.2">
      <c r="B144" s="4"/>
      <c r="C144" s="4"/>
      <c r="D144" s="4"/>
      <c r="E144" s="1006"/>
      <c r="F144" s="3" t="str">
        <f>+F140</f>
        <v>1４年</v>
      </c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24">
        <f t="shared" si="17"/>
        <v>0</v>
      </c>
    </row>
    <row r="145" spans="2:19" x14ac:dyDescent="0.2">
      <c r="B145" s="4"/>
      <c r="C145" s="4"/>
      <c r="D145" s="4"/>
      <c r="E145" s="1006"/>
      <c r="F145" s="3" t="str">
        <f>+F141</f>
        <v>1５年</v>
      </c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>
        <f>+R141/7</f>
        <v>0.5714285714285714</v>
      </c>
      <c r="S145" s="124">
        <f t="shared" si="17"/>
        <v>0.5714285714285714</v>
      </c>
    </row>
    <row r="146" spans="2:19" x14ac:dyDescent="0.2">
      <c r="B146" s="4"/>
      <c r="C146" s="4"/>
      <c r="D146" s="4"/>
      <c r="E146" s="3"/>
      <c r="F146" s="3" t="str">
        <f>+F142</f>
        <v>1６年</v>
      </c>
      <c r="G146" s="111">
        <f t="shared" ref="G146:O146" si="24">+G142/7</f>
        <v>0.42857142857142855</v>
      </c>
      <c r="H146" s="111">
        <f t="shared" si="24"/>
        <v>0</v>
      </c>
      <c r="I146" s="111">
        <f t="shared" si="24"/>
        <v>0</v>
      </c>
      <c r="J146" s="111">
        <f t="shared" si="24"/>
        <v>0</v>
      </c>
      <c r="K146" s="111">
        <f t="shared" si="24"/>
        <v>0</v>
      </c>
      <c r="L146" s="111">
        <f t="shared" si="24"/>
        <v>0</v>
      </c>
      <c r="M146" s="111">
        <f t="shared" si="24"/>
        <v>0.14285714285714285</v>
      </c>
      <c r="N146" s="111">
        <f t="shared" si="24"/>
        <v>0</v>
      </c>
      <c r="O146" s="111">
        <f t="shared" si="24"/>
        <v>0</v>
      </c>
      <c r="P146" s="111"/>
      <c r="Q146" s="111"/>
      <c r="R146" s="111"/>
      <c r="S146" s="124">
        <f t="shared" si="17"/>
        <v>0.5714285714285714</v>
      </c>
    </row>
    <row r="147" spans="2:19" x14ac:dyDescent="0.2">
      <c r="B147" s="4"/>
      <c r="C147" s="4"/>
      <c r="D147" s="4"/>
      <c r="E147" s="3"/>
      <c r="F147" s="3" t="s">
        <v>144</v>
      </c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124"/>
    </row>
    <row r="148" spans="2:19" ht="13.8" thickBot="1" x14ac:dyDescent="0.25">
      <c r="B148" s="5"/>
      <c r="C148" s="5"/>
      <c r="D148" s="5"/>
      <c r="E148" s="13"/>
      <c r="F148" s="13" t="s">
        <v>42</v>
      </c>
      <c r="G148" s="31">
        <v>0.08</v>
      </c>
      <c r="H148" s="31">
        <v>0.06</v>
      </c>
      <c r="I148" s="31">
        <v>0.06</v>
      </c>
      <c r="J148" s="31">
        <v>0.08</v>
      </c>
      <c r="K148" s="31">
        <v>0.06</v>
      </c>
      <c r="L148" s="31">
        <v>0.09</v>
      </c>
      <c r="M148" s="31">
        <v>0.08</v>
      </c>
      <c r="N148" s="31">
        <v>0.1</v>
      </c>
      <c r="O148" s="31">
        <v>0.08</v>
      </c>
      <c r="P148" s="31">
        <v>7.0000000000000007E-2</v>
      </c>
      <c r="Q148" s="31">
        <v>7.0000000000000007E-2</v>
      </c>
      <c r="R148" s="31">
        <v>0.06</v>
      </c>
      <c r="S148" s="125">
        <f t="shared" si="17"/>
        <v>0.89000000000000012</v>
      </c>
    </row>
    <row r="149" spans="2:19" x14ac:dyDescent="0.2">
      <c r="B149" s="4" t="s">
        <v>24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2" spans="2:19" ht="19.8" thickBot="1" x14ac:dyDescent="0.3">
      <c r="B152" s="16" t="s">
        <v>36</v>
      </c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2:19" ht="13.8" thickBot="1" x14ac:dyDescent="0.25">
      <c r="B153" s="2" t="s">
        <v>21</v>
      </c>
      <c r="C153" s="2"/>
      <c r="D153" s="2"/>
      <c r="E153" s="2" t="s">
        <v>23</v>
      </c>
      <c r="F153" s="2" t="s">
        <v>22</v>
      </c>
      <c r="G153" s="2" t="s">
        <v>6</v>
      </c>
      <c r="H153" s="2" t="s">
        <v>7</v>
      </c>
      <c r="I153" s="2" t="s">
        <v>8</v>
      </c>
      <c r="J153" s="2" t="s">
        <v>9</v>
      </c>
      <c r="K153" s="2" t="s">
        <v>10</v>
      </c>
      <c r="L153" s="2" t="s">
        <v>11</v>
      </c>
      <c r="M153" s="2" t="s">
        <v>12</v>
      </c>
      <c r="N153" s="2" t="s">
        <v>13</v>
      </c>
      <c r="O153" s="2" t="s">
        <v>14</v>
      </c>
      <c r="P153" s="2" t="s">
        <v>15</v>
      </c>
      <c r="Q153" s="14" t="s">
        <v>16</v>
      </c>
      <c r="R153" s="14" t="s">
        <v>17</v>
      </c>
      <c r="S153" s="126" t="s">
        <v>39</v>
      </c>
    </row>
    <row r="154" spans="2:19" x14ac:dyDescent="0.2">
      <c r="B154" s="25" t="s">
        <v>138</v>
      </c>
      <c r="C154" s="20"/>
      <c r="D154" s="20"/>
      <c r="E154" s="998" t="s">
        <v>19</v>
      </c>
      <c r="F154" s="3" t="s">
        <v>37</v>
      </c>
      <c r="G154" s="17">
        <v>29</v>
      </c>
      <c r="H154" s="17">
        <v>37</v>
      </c>
      <c r="I154" s="17">
        <v>30</v>
      </c>
      <c r="J154" s="17">
        <v>33</v>
      </c>
      <c r="K154" s="17">
        <v>34</v>
      </c>
      <c r="L154" s="17">
        <v>26</v>
      </c>
      <c r="M154" s="17">
        <v>31</v>
      </c>
      <c r="N154" s="17">
        <v>34</v>
      </c>
      <c r="O154" s="17">
        <v>32</v>
      </c>
      <c r="P154" s="17">
        <v>24</v>
      </c>
      <c r="Q154" s="17">
        <v>37</v>
      </c>
      <c r="R154" s="17">
        <v>45</v>
      </c>
      <c r="S154" s="123">
        <f>SUM(G154:R154)</f>
        <v>392</v>
      </c>
    </row>
    <row r="155" spans="2:19" x14ac:dyDescent="0.2">
      <c r="B155" s="22"/>
      <c r="C155" s="21"/>
      <c r="D155" s="21"/>
      <c r="E155" s="999"/>
      <c r="F155" s="3" t="s">
        <v>38</v>
      </c>
      <c r="G155" s="17">
        <v>47</v>
      </c>
      <c r="H155" s="17">
        <v>40</v>
      </c>
      <c r="I155" s="17">
        <v>48</v>
      </c>
      <c r="J155" s="17">
        <v>45</v>
      </c>
      <c r="K155" s="17">
        <v>53</v>
      </c>
      <c r="L155" s="17">
        <v>60</v>
      </c>
      <c r="M155" s="17">
        <v>50</v>
      </c>
      <c r="N155" s="17">
        <v>44</v>
      </c>
      <c r="O155" s="17">
        <v>53</v>
      </c>
      <c r="P155" s="17">
        <v>64</v>
      </c>
      <c r="Q155" s="17">
        <v>60</v>
      </c>
      <c r="R155" s="17">
        <v>51</v>
      </c>
      <c r="S155" s="123">
        <f t="shared" ref="S155:S163" si="25">SUM(G155:R155)</f>
        <v>615</v>
      </c>
    </row>
    <row r="156" spans="2:19" x14ac:dyDescent="0.2">
      <c r="B156" s="4"/>
      <c r="C156" s="4"/>
      <c r="D156" s="4"/>
      <c r="E156" s="3"/>
      <c r="F156" s="3" t="s">
        <v>139</v>
      </c>
      <c r="G156" s="17">
        <v>72</v>
      </c>
      <c r="H156" s="17">
        <v>35</v>
      </c>
      <c r="I156" s="17">
        <v>46</v>
      </c>
      <c r="J156" s="17">
        <v>52</v>
      </c>
      <c r="K156" s="17">
        <v>64</v>
      </c>
      <c r="L156" s="17">
        <v>49</v>
      </c>
      <c r="M156" s="17">
        <v>49</v>
      </c>
      <c r="N156" s="17">
        <v>71</v>
      </c>
      <c r="O156" s="17">
        <v>40</v>
      </c>
      <c r="P156" s="17">
        <v>58</v>
      </c>
      <c r="Q156" s="17">
        <v>43</v>
      </c>
      <c r="R156" s="17">
        <v>53</v>
      </c>
      <c r="S156" s="123">
        <f t="shared" si="25"/>
        <v>632</v>
      </c>
    </row>
    <row r="157" spans="2:19" x14ac:dyDescent="0.2">
      <c r="B157" s="1008" t="s">
        <v>0</v>
      </c>
      <c r="C157" s="1010"/>
      <c r="D157" s="1010"/>
      <c r="E157" s="7"/>
      <c r="F157" s="7" t="s">
        <v>29</v>
      </c>
      <c r="G157" s="18">
        <v>41</v>
      </c>
      <c r="H157" s="18">
        <v>41</v>
      </c>
      <c r="I157" s="18">
        <v>42</v>
      </c>
      <c r="J157" s="18">
        <v>24</v>
      </c>
      <c r="K157" s="18">
        <v>38</v>
      </c>
      <c r="L157" s="18">
        <v>34</v>
      </c>
      <c r="M157" s="18">
        <v>41</v>
      </c>
      <c r="N157" s="18">
        <v>36</v>
      </c>
      <c r="O157" s="18">
        <v>40</v>
      </c>
      <c r="P157" s="18">
        <v>33</v>
      </c>
      <c r="Q157" s="18">
        <v>32</v>
      </c>
      <c r="R157" s="18">
        <v>30</v>
      </c>
      <c r="S157" s="123">
        <f t="shared" si="25"/>
        <v>432</v>
      </c>
    </row>
    <row r="158" spans="2:19" x14ac:dyDescent="0.2">
      <c r="B158" s="1010"/>
      <c r="C158" s="1010"/>
      <c r="D158" s="1010"/>
      <c r="E158" s="1005" t="s">
        <v>20</v>
      </c>
      <c r="F158" s="8" t="str">
        <f>+F154</f>
        <v>1３年</v>
      </c>
      <c r="G158" s="109">
        <f t="shared" ref="G158:R161" si="26">+G154/12</f>
        <v>2.4166666666666665</v>
      </c>
      <c r="H158" s="109">
        <f t="shared" si="26"/>
        <v>3.0833333333333335</v>
      </c>
      <c r="I158" s="109">
        <f t="shared" si="26"/>
        <v>2.5</v>
      </c>
      <c r="J158" s="110">
        <f t="shared" si="26"/>
        <v>2.75</v>
      </c>
      <c r="K158" s="110">
        <f t="shared" si="26"/>
        <v>2.8333333333333335</v>
      </c>
      <c r="L158" s="109">
        <f t="shared" si="26"/>
        <v>2.1666666666666665</v>
      </c>
      <c r="M158" s="109">
        <f t="shared" si="26"/>
        <v>2.5833333333333335</v>
      </c>
      <c r="N158" s="109">
        <f t="shared" si="26"/>
        <v>2.8333333333333335</v>
      </c>
      <c r="O158" s="109">
        <f t="shared" si="26"/>
        <v>2.6666666666666665</v>
      </c>
      <c r="P158" s="109">
        <f t="shared" si="26"/>
        <v>2</v>
      </c>
      <c r="Q158" s="109">
        <f t="shared" si="26"/>
        <v>3.0833333333333335</v>
      </c>
      <c r="R158" s="109">
        <f t="shared" si="26"/>
        <v>3.75</v>
      </c>
      <c r="S158" s="124">
        <f t="shared" si="25"/>
        <v>32.666666666666664</v>
      </c>
    </row>
    <row r="159" spans="2:19" x14ac:dyDescent="0.2">
      <c r="B159" s="4" t="s">
        <v>25</v>
      </c>
      <c r="C159" s="4"/>
      <c r="D159" s="4"/>
      <c r="E159" s="1006"/>
      <c r="F159" s="3" t="str">
        <f>+F155</f>
        <v>1４年</v>
      </c>
      <c r="G159" s="111">
        <f t="shared" si="26"/>
        <v>3.9166666666666665</v>
      </c>
      <c r="H159" s="111">
        <f t="shared" si="26"/>
        <v>3.3333333333333335</v>
      </c>
      <c r="I159" s="111">
        <f t="shared" si="26"/>
        <v>4</v>
      </c>
      <c r="J159" s="111">
        <f t="shared" si="26"/>
        <v>3.75</v>
      </c>
      <c r="K159" s="111">
        <f t="shared" si="26"/>
        <v>4.416666666666667</v>
      </c>
      <c r="L159" s="111">
        <f t="shared" si="26"/>
        <v>5</v>
      </c>
      <c r="M159" s="111">
        <f t="shared" si="26"/>
        <v>4.166666666666667</v>
      </c>
      <c r="N159" s="111">
        <f t="shared" si="26"/>
        <v>3.6666666666666665</v>
      </c>
      <c r="O159" s="111">
        <f t="shared" si="26"/>
        <v>4.416666666666667</v>
      </c>
      <c r="P159" s="111">
        <f t="shared" si="26"/>
        <v>5.333333333333333</v>
      </c>
      <c r="Q159" s="111">
        <f t="shared" si="26"/>
        <v>5</v>
      </c>
      <c r="R159" s="111">
        <f t="shared" si="26"/>
        <v>4.25</v>
      </c>
      <c r="S159" s="124">
        <f t="shared" si="25"/>
        <v>51.25</v>
      </c>
    </row>
    <row r="160" spans="2:19" x14ac:dyDescent="0.2">
      <c r="B160" s="4"/>
      <c r="C160" s="4"/>
      <c r="D160" s="4"/>
      <c r="E160" s="1006"/>
      <c r="F160" s="3" t="str">
        <f>+F156</f>
        <v>1５年</v>
      </c>
      <c r="G160" s="111">
        <f>+G156/12</f>
        <v>6</v>
      </c>
      <c r="H160" s="111">
        <f t="shared" si="26"/>
        <v>2.9166666666666665</v>
      </c>
      <c r="I160" s="111">
        <f t="shared" si="26"/>
        <v>3.8333333333333335</v>
      </c>
      <c r="J160" s="111">
        <f t="shared" si="26"/>
        <v>4.333333333333333</v>
      </c>
      <c r="K160" s="111">
        <f t="shared" si="26"/>
        <v>5.333333333333333</v>
      </c>
      <c r="L160" s="111">
        <f t="shared" si="26"/>
        <v>4.083333333333333</v>
      </c>
      <c r="M160" s="111">
        <f t="shared" si="26"/>
        <v>4.083333333333333</v>
      </c>
      <c r="N160" s="111">
        <f t="shared" si="26"/>
        <v>5.916666666666667</v>
      </c>
      <c r="O160" s="111">
        <f t="shared" si="26"/>
        <v>3.3333333333333335</v>
      </c>
      <c r="P160" s="111">
        <f t="shared" si="26"/>
        <v>4.833333333333333</v>
      </c>
      <c r="Q160" s="111">
        <f t="shared" si="26"/>
        <v>3.5833333333333335</v>
      </c>
      <c r="R160" s="111">
        <f t="shared" si="26"/>
        <v>4.416666666666667</v>
      </c>
      <c r="S160" s="124">
        <f t="shared" si="25"/>
        <v>52.666666666666664</v>
      </c>
    </row>
    <row r="161" spans="2:19" x14ac:dyDescent="0.2">
      <c r="B161" s="4" t="s">
        <v>135</v>
      </c>
      <c r="C161" s="4"/>
      <c r="D161" s="4"/>
      <c r="E161" s="3"/>
      <c r="F161" s="3" t="str">
        <f>+F157</f>
        <v>１６年</v>
      </c>
      <c r="G161" s="111">
        <f>+G157/12</f>
        <v>3.4166666666666665</v>
      </c>
      <c r="H161" s="111">
        <f t="shared" si="26"/>
        <v>3.4166666666666665</v>
      </c>
      <c r="I161" s="111">
        <f t="shared" si="26"/>
        <v>3.5</v>
      </c>
      <c r="J161" s="111">
        <f t="shared" si="26"/>
        <v>2</v>
      </c>
      <c r="K161" s="111">
        <f t="shared" si="26"/>
        <v>3.1666666666666665</v>
      </c>
      <c r="L161" s="111">
        <f t="shared" si="26"/>
        <v>2.8333333333333335</v>
      </c>
      <c r="M161" s="111">
        <f t="shared" si="26"/>
        <v>3.4166666666666665</v>
      </c>
      <c r="N161" s="111">
        <f t="shared" si="26"/>
        <v>3</v>
      </c>
      <c r="O161" s="111">
        <f t="shared" si="26"/>
        <v>3.3333333333333335</v>
      </c>
      <c r="P161" s="111">
        <f t="shared" si="26"/>
        <v>2.75</v>
      </c>
      <c r="Q161" s="111">
        <f t="shared" si="26"/>
        <v>2.6666666666666665</v>
      </c>
      <c r="R161" s="111">
        <f t="shared" si="26"/>
        <v>2.5</v>
      </c>
      <c r="S161" s="124">
        <f t="shared" si="25"/>
        <v>36</v>
      </c>
    </row>
    <row r="162" spans="2:19" x14ac:dyDescent="0.2">
      <c r="B162" s="4"/>
      <c r="C162" s="4"/>
      <c r="D162" s="4"/>
      <c r="E162" s="3"/>
      <c r="F162" s="3" t="s">
        <v>144</v>
      </c>
      <c r="G162" s="30">
        <v>2.16</v>
      </c>
      <c r="H162" s="30">
        <v>2.04</v>
      </c>
      <c r="I162" s="30">
        <v>2.08</v>
      </c>
      <c r="J162" s="30">
        <v>2.04</v>
      </c>
      <c r="K162" s="30">
        <v>2.2999999999999998</v>
      </c>
      <c r="L162" s="30">
        <v>2.41</v>
      </c>
      <c r="M162" s="30">
        <v>2.42</v>
      </c>
      <c r="N162" s="30">
        <v>2.2200000000000002</v>
      </c>
      <c r="O162" s="30">
        <v>2.36</v>
      </c>
      <c r="P162" s="30">
        <v>2.35</v>
      </c>
      <c r="Q162" s="30">
        <v>2.0099999999999998</v>
      </c>
      <c r="R162" s="30">
        <v>1.92</v>
      </c>
      <c r="S162" s="125">
        <f t="shared" si="25"/>
        <v>26.310000000000002</v>
      </c>
    </row>
    <row r="163" spans="2:19" x14ac:dyDescent="0.2">
      <c r="B163" s="4"/>
      <c r="C163" s="4"/>
      <c r="D163" s="4"/>
      <c r="E163" s="9"/>
      <c r="F163" s="9" t="s">
        <v>42</v>
      </c>
      <c r="G163" s="27">
        <v>1.87</v>
      </c>
      <c r="H163" s="27">
        <v>1.75</v>
      </c>
      <c r="I163" s="27">
        <v>1.91</v>
      </c>
      <c r="J163" s="27">
        <v>1.87</v>
      </c>
      <c r="K163" s="27">
        <v>1.93</v>
      </c>
      <c r="L163" s="27">
        <v>2.15</v>
      </c>
      <c r="M163" s="27">
        <v>2.2200000000000002</v>
      </c>
      <c r="N163" s="27">
        <v>1.99</v>
      </c>
      <c r="O163" s="27">
        <v>1.96</v>
      </c>
      <c r="P163" s="27">
        <v>1.86</v>
      </c>
      <c r="Q163" s="27">
        <v>1.75</v>
      </c>
      <c r="R163" s="27">
        <v>1.8</v>
      </c>
      <c r="S163" s="125">
        <f t="shared" si="25"/>
        <v>23.060000000000002</v>
      </c>
    </row>
    <row r="164" spans="2:19" x14ac:dyDescent="0.2">
      <c r="B164" s="26" t="s">
        <v>44</v>
      </c>
      <c r="C164" s="23"/>
      <c r="D164" s="23"/>
      <c r="E164" s="1001" t="s">
        <v>19</v>
      </c>
      <c r="F164" s="3" t="s">
        <v>37</v>
      </c>
      <c r="G164" s="19">
        <v>3</v>
      </c>
      <c r="H164" s="19">
        <v>4</v>
      </c>
      <c r="I164" s="19">
        <v>5</v>
      </c>
      <c r="J164" s="19">
        <v>1</v>
      </c>
      <c r="K164" s="19">
        <v>5</v>
      </c>
      <c r="L164" s="19">
        <v>1</v>
      </c>
      <c r="M164" s="19"/>
      <c r="N164" s="19">
        <v>1</v>
      </c>
      <c r="O164" s="19"/>
      <c r="P164" s="19">
        <v>2</v>
      </c>
      <c r="Q164" s="19"/>
      <c r="R164" s="19">
        <v>1</v>
      </c>
      <c r="S164" s="123">
        <f>SUM(G164:R164)</f>
        <v>23</v>
      </c>
    </row>
    <row r="165" spans="2:19" x14ac:dyDescent="0.2">
      <c r="B165" s="22"/>
      <c r="C165" s="21"/>
      <c r="D165" s="21"/>
      <c r="E165" s="1002"/>
      <c r="F165" s="3" t="s">
        <v>38</v>
      </c>
      <c r="G165" s="17">
        <v>1</v>
      </c>
      <c r="H165" s="17">
        <v>3</v>
      </c>
      <c r="I165" s="17">
        <v>5</v>
      </c>
      <c r="J165" s="17">
        <v>2</v>
      </c>
      <c r="K165" s="17"/>
      <c r="L165" s="17">
        <v>3</v>
      </c>
      <c r="M165" s="17">
        <v>1</v>
      </c>
      <c r="N165" s="17">
        <v>5</v>
      </c>
      <c r="O165" s="17">
        <v>2</v>
      </c>
      <c r="P165" s="17">
        <v>4</v>
      </c>
      <c r="Q165" s="17">
        <v>1</v>
      </c>
      <c r="R165" s="17"/>
      <c r="S165" s="123">
        <f t="shared" ref="S165:S173" si="27">SUM(G165:R165)</f>
        <v>27</v>
      </c>
    </row>
    <row r="166" spans="2:19" x14ac:dyDescent="0.2">
      <c r="B166" s="4"/>
      <c r="C166" s="4"/>
      <c r="D166" s="4"/>
      <c r="E166" s="3"/>
      <c r="F166" s="3" t="s">
        <v>140</v>
      </c>
      <c r="G166" s="17">
        <v>3</v>
      </c>
      <c r="H166" s="17">
        <v>5</v>
      </c>
      <c r="I166" s="17">
        <v>3</v>
      </c>
      <c r="J166" s="17">
        <v>7</v>
      </c>
      <c r="K166" s="17"/>
      <c r="L166" s="17">
        <v>3</v>
      </c>
      <c r="M166" s="17">
        <v>2</v>
      </c>
      <c r="N166" s="17">
        <v>3</v>
      </c>
      <c r="O166" s="17">
        <v>2</v>
      </c>
      <c r="P166" s="17">
        <v>2</v>
      </c>
      <c r="Q166" s="17">
        <v>4</v>
      </c>
      <c r="R166" s="17">
        <v>2</v>
      </c>
      <c r="S166" s="123">
        <f t="shared" si="27"/>
        <v>36</v>
      </c>
    </row>
    <row r="167" spans="2:19" x14ac:dyDescent="0.2">
      <c r="B167" s="1008" t="s">
        <v>1</v>
      </c>
      <c r="C167" s="1009"/>
      <c r="D167" s="1009"/>
      <c r="E167" s="7"/>
      <c r="F167" s="7" t="s">
        <v>29</v>
      </c>
      <c r="G167" s="18">
        <v>2</v>
      </c>
      <c r="H167" s="18">
        <v>1</v>
      </c>
      <c r="I167" s="18">
        <v>8</v>
      </c>
      <c r="J167" s="18">
        <v>4</v>
      </c>
      <c r="K167" s="18">
        <v>4</v>
      </c>
      <c r="L167" s="18">
        <v>1</v>
      </c>
      <c r="M167" s="18">
        <v>1</v>
      </c>
      <c r="N167" s="18">
        <v>2</v>
      </c>
      <c r="O167" s="18">
        <v>2</v>
      </c>
      <c r="P167" s="18">
        <v>1</v>
      </c>
      <c r="Q167" s="18">
        <v>3</v>
      </c>
      <c r="R167" s="18">
        <v>2</v>
      </c>
      <c r="S167" s="123">
        <f t="shared" si="27"/>
        <v>31</v>
      </c>
    </row>
    <row r="168" spans="2:19" x14ac:dyDescent="0.2">
      <c r="B168" s="1010"/>
      <c r="C168" s="1009"/>
      <c r="D168" s="1009"/>
      <c r="E168" s="1005" t="s">
        <v>20</v>
      </c>
      <c r="F168" s="8" t="str">
        <f>+F164</f>
        <v>1３年</v>
      </c>
      <c r="G168" s="109">
        <f t="shared" ref="G168:R171" si="28">+G164/12</f>
        <v>0.25</v>
      </c>
      <c r="H168" s="109">
        <f t="shared" si="28"/>
        <v>0.33333333333333331</v>
      </c>
      <c r="I168" s="109">
        <f t="shared" si="28"/>
        <v>0.41666666666666669</v>
      </c>
      <c r="J168" s="109">
        <f t="shared" si="28"/>
        <v>8.3333333333333329E-2</v>
      </c>
      <c r="K168" s="110">
        <f t="shared" si="28"/>
        <v>0.41666666666666669</v>
      </c>
      <c r="L168" s="109">
        <f t="shared" si="28"/>
        <v>8.3333333333333329E-2</v>
      </c>
      <c r="M168" s="109">
        <f t="shared" si="28"/>
        <v>0</v>
      </c>
      <c r="N168" s="109">
        <f t="shared" si="28"/>
        <v>8.3333333333333329E-2</v>
      </c>
      <c r="O168" s="109">
        <f t="shared" si="28"/>
        <v>0</v>
      </c>
      <c r="P168" s="109">
        <f t="shared" si="28"/>
        <v>0.16666666666666666</v>
      </c>
      <c r="Q168" s="109">
        <f t="shared" si="28"/>
        <v>0</v>
      </c>
      <c r="R168" s="109">
        <f t="shared" si="28"/>
        <v>8.3333333333333329E-2</v>
      </c>
      <c r="S168" s="124">
        <f t="shared" si="27"/>
        <v>1.9166666666666665</v>
      </c>
    </row>
    <row r="169" spans="2:19" x14ac:dyDescent="0.2">
      <c r="B169" s="1009"/>
      <c r="C169" s="1009"/>
      <c r="D169" s="1009"/>
      <c r="E169" s="1006"/>
      <c r="F169" s="3" t="str">
        <f>+F165</f>
        <v>1４年</v>
      </c>
      <c r="G169" s="111">
        <f t="shared" si="28"/>
        <v>8.3333333333333329E-2</v>
      </c>
      <c r="H169" s="111">
        <f t="shared" si="28"/>
        <v>0.25</v>
      </c>
      <c r="I169" s="111">
        <f t="shared" si="28"/>
        <v>0.41666666666666669</v>
      </c>
      <c r="J169" s="111">
        <f t="shared" si="28"/>
        <v>0.16666666666666666</v>
      </c>
      <c r="K169" s="111">
        <f t="shared" si="28"/>
        <v>0</v>
      </c>
      <c r="L169" s="111">
        <f t="shared" si="28"/>
        <v>0.25</v>
      </c>
      <c r="M169" s="111">
        <f t="shared" si="28"/>
        <v>8.3333333333333329E-2</v>
      </c>
      <c r="N169" s="111">
        <f t="shared" si="28"/>
        <v>0.41666666666666669</v>
      </c>
      <c r="O169" s="111">
        <f t="shared" si="28"/>
        <v>0.16666666666666666</v>
      </c>
      <c r="P169" s="111">
        <f t="shared" si="28"/>
        <v>0.33333333333333331</v>
      </c>
      <c r="Q169" s="111">
        <f t="shared" si="28"/>
        <v>8.3333333333333329E-2</v>
      </c>
      <c r="R169" s="111">
        <f t="shared" si="28"/>
        <v>0</v>
      </c>
      <c r="S169" s="124">
        <f t="shared" si="27"/>
        <v>2.25</v>
      </c>
    </row>
    <row r="170" spans="2:19" x14ac:dyDescent="0.2">
      <c r="B170" s="4"/>
      <c r="C170" s="4"/>
      <c r="D170" s="4"/>
      <c r="E170" s="1006"/>
      <c r="F170" s="3" t="str">
        <f>+F166</f>
        <v>1５年</v>
      </c>
      <c r="G170" s="111">
        <f t="shared" si="28"/>
        <v>0.25</v>
      </c>
      <c r="H170" s="111">
        <f t="shared" si="28"/>
        <v>0.41666666666666669</v>
      </c>
      <c r="I170" s="111">
        <f t="shared" si="28"/>
        <v>0.25</v>
      </c>
      <c r="J170" s="111">
        <f t="shared" si="28"/>
        <v>0.58333333333333337</v>
      </c>
      <c r="K170" s="111">
        <f t="shared" si="28"/>
        <v>0</v>
      </c>
      <c r="L170" s="111">
        <f t="shared" si="28"/>
        <v>0.25</v>
      </c>
      <c r="M170" s="111">
        <f t="shared" si="28"/>
        <v>0.16666666666666666</v>
      </c>
      <c r="N170" s="111">
        <f t="shared" si="28"/>
        <v>0.25</v>
      </c>
      <c r="O170" s="111">
        <f t="shared" si="28"/>
        <v>0.16666666666666666</v>
      </c>
      <c r="P170" s="111">
        <f t="shared" si="28"/>
        <v>0.16666666666666666</v>
      </c>
      <c r="Q170" s="111">
        <f t="shared" si="28"/>
        <v>0.33333333333333331</v>
      </c>
      <c r="R170" s="111">
        <f t="shared" si="28"/>
        <v>0.16666666666666666</v>
      </c>
      <c r="S170" s="124">
        <f t="shared" si="27"/>
        <v>3</v>
      </c>
    </row>
    <row r="171" spans="2:19" x14ac:dyDescent="0.2">
      <c r="B171" s="4"/>
      <c r="C171" s="4"/>
      <c r="D171" s="4"/>
      <c r="E171" s="3"/>
      <c r="F171" s="3" t="str">
        <f>+F167</f>
        <v>１６年</v>
      </c>
      <c r="G171" s="111">
        <f t="shared" si="28"/>
        <v>0.16666666666666666</v>
      </c>
      <c r="H171" s="111">
        <f t="shared" si="28"/>
        <v>8.3333333333333329E-2</v>
      </c>
      <c r="I171" s="111">
        <f t="shared" si="28"/>
        <v>0.66666666666666663</v>
      </c>
      <c r="J171" s="111">
        <f t="shared" si="28"/>
        <v>0.33333333333333331</v>
      </c>
      <c r="K171" s="111">
        <f t="shared" si="28"/>
        <v>0.33333333333333331</v>
      </c>
      <c r="L171" s="111">
        <f t="shared" si="28"/>
        <v>8.3333333333333329E-2</v>
      </c>
      <c r="M171" s="111">
        <f t="shared" si="28"/>
        <v>8.3333333333333329E-2</v>
      </c>
      <c r="N171" s="111">
        <f t="shared" si="28"/>
        <v>0.16666666666666666</v>
      </c>
      <c r="O171" s="111">
        <f t="shared" si="28"/>
        <v>0.16666666666666666</v>
      </c>
      <c r="P171" s="111">
        <f t="shared" si="28"/>
        <v>8.3333333333333329E-2</v>
      </c>
      <c r="Q171" s="111">
        <f t="shared" si="28"/>
        <v>0.25</v>
      </c>
      <c r="R171" s="111">
        <f t="shared" si="28"/>
        <v>0.16666666666666666</v>
      </c>
      <c r="S171" s="124">
        <f t="shared" si="27"/>
        <v>2.583333333333333</v>
      </c>
    </row>
    <row r="172" spans="2:19" x14ac:dyDescent="0.2">
      <c r="B172" s="4"/>
      <c r="C172" s="4"/>
      <c r="D172" s="4"/>
      <c r="E172" s="3"/>
      <c r="F172" s="3" t="s">
        <v>144</v>
      </c>
      <c r="G172" s="30">
        <v>0.52</v>
      </c>
      <c r="H172" s="30">
        <v>0.45</v>
      </c>
      <c r="I172" s="30">
        <v>0.48</v>
      </c>
      <c r="J172" s="30">
        <v>0.51</v>
      </c>
      <c r="K172" s="30">
        <v>0.54</v>
      </c>
      <c r="L172" s="30">
        <v>0.55000000000000004</v>
      </c>
      <c r="M172" s="30">
        <v>0.56000000000000005</v>
      </c>
      <c r="N172" s="30">
        <v>0.52</v>
      </c>
      <c r="O172" s="30">
        <v>0.53</v>
      </c>
      <c r="P172" s="30">
        <v>0.57999999999999996</v>
      </c>
      <c r="Q172" s="30">
        <v>0.51</v>
      </c>
      <c r="R172" s="30">
        <v>0.53</v>
      </c>
      <c r="S172" s="125">
        <f t="shared" si="27"/>
        <v>6.28</v>
      </c>
    </row>
    <row r="173" spans="2:19" x14ac:dyDescent="0.2">
      <c r="B173" s="4"/>
      <c r="C173" s="4"/>
      <c r="D173" s="4"/>
      <c r="E173" s="9"/>
      <c r="F173" s="9" t="s">
        <v>42</v>
      </c>
      <c r="G173" s="27">
        <v>0.45</v>
      </c>
      <c r="H173" s="27">
        <v>0.49</v>
      </c>
      <c r="I173" s="27">
        <v>0.51</v>
      </c>
      <c r="J173" s="27">
        <v>0.56000000000000005</v>
      </c>
      <c r="K173" s="27">
        <v>0.51</v>
      </c>
      <c r="L173" s="27">
        <v>0.57999999999999996</v>
      </c>
      <c r="M173" s="27">
        <v>0.56999999999999995</v>
      </c>
      <c r="N173" s="27">
        <v>0.5</v>
      </c>
      <c r="O173" s="27">
        <v>0.52</v>
      </c>
      <c r="P173" s="27">
        <v>0.54</v>
      </c>
      <c r="Q173" s="27">
        <v>0.52</v>
      </c>
      <c r="R173" s="27">
        <v>0.52</v>
      </c>
      <c r="S173" s="125">
        <f t="shared" si="27"/>
        <v>6.27</v>
      </c>
    </row>
    <row r="174" spans="2:19" x14ac:dyDescent="0.2">
      <c r="B174" s="11" t="s">
        <v>44</v>
      </c>
      <c r="C174" s="11"/>
      <c r="D174" s="11"/>
      <c r="E174" s="1001" t="s">
        <v>19</v>
      </c>
      <c r="F174" s="3" t="s">
        <v>37</v>
      </c>
      <c r="G174" s="19">
        <v>3</v>
      </c>
      <c r="H174" s="19">
        <v>4</v>
      </c>
      <c r="I174" s="19">
        <v>4</v>
      </c>
      <c r="J174" s="19">
        <v>3</v>
      </c>
      <c r="K174" s="19">
        <v>3</v>
      </c>
      <c r="L174" s="19">
        <v>2</v>
      </c>
      <c r="M174" s="19">
        <v>5</v>
      </c>
      <c r="N174" s="19">
        <v>3</v>
      </c>
      <c r="O174" s="19">
        <v>1</v>
      </c>
      <c r="P174" s="19">
        <v>6</v>
      </c>
      <c r="Q174" s="19">
        <v>3</v>
      </c>
      <c r="R174" s="19">
        <v>4</v>
      </c>
      <c r="S174" s="123">
        <f>SUM(G174:R174)</f>
        <v>41</v>
      </c>
    </row>
    <row r="175" spans="2:19" x14ac:dyDescent="0.2">
      <c r="B175" s="4"/>
      <c r="C175" s="4"/>
      <c r="D175" s="4"/>
      <c r="E175" s="1002"/>
      <c r="F175" s="3" t="s">
        <v>38</v>
      </c>
      <c r="G175" s="17">
        <v>2</v>
      </c>
      <c r="H175" s="17">
        <v>3</v>
      </c>
      <c r="I175" s="17">
        <v>1</v>
      </c>
      <c r="J175" s="17">
        <v>3</v>
      </c>
      <c r="K175" s="17">
        <v>4</v>
      </c>
      <c r="L175" s="17">
        <v>4</v>
      </c>
      <c r="M175" s="17">
        <v>5</v>
      </c>
      <c r="N175" s="17">
        <v>2</v>
      </c>
      <c r="O175" s="17">
        <v>1</v>
      </c>
      <c r="P175" s="17">
        <v>1</v>
      </c>
      <c r="Q175" s="17">
        <v>3</v>
      </c>
      <c r="R175" s="17">
        <v>4</v>
      </c>
      <c r="S175" s="123">
        <f t="shared" ref="S175:S183" si="29">SUM(G175:R175)</f>
        <v>33</v>
      </c>
    </row>
    <row r="176" spans="2:19" x14ac:dyDescent="0.2">
      <c r="B176" s="4"/>
      <c r="C176" s="4"/>
      <c r="D176" s="4"/>
      <c r="E176" s="3"/>
      <c r="F176" s="3" t="s">
        <v>139</v>
      </c>
      <c r="G176" s="17">
        <v>4</v>
      </c>
      <c r="H176" s="17">
        <v>3</v>
      </c>
      <c r="I176" s="17">
        <v>5</v>
      </c>
      <c r="J176" s="17">
        <v>5</v>
      </c>
      <c r="K176" s="17">
        <v>3</v>
      </c>
      <c r="L176" s="17">
        <v>7</v>
      </c>
      <c r="M176" s="17">
        <v>4</v>
      </c>
      <c r="N176" s="17">
        <v>6</v>
      </c>
      <c r="O176" s="17">
        <v>4</v>
      </c>
      <c r="P176" s="17">
        <v>3</v>
      </c>
      <c r="Q176" s="17">
        <v>3</v>
      </c>
      <c r="R176" s="17">
        <v>4</v>
      </c>
      <c r="S176" s="123">
        <f t="shared" si="29"/>
        <v>51</v>
      </c>
    </row>
    <row r="177" spans="2:19" x14ac:dyDescent="0.2">
      <c r="B177" s="1008" t="s">
        <v>2</v>
      </c>
      <c r="C177" s="1010"/>
      <c r="D177" s="1010"/>
      <c r="E177" s="7"/>
      <c r="F177" s="7" t="s">
        <v>29</v>
      </c>
      <c r="G177" s="18">
        <v>3</v>
      </c>
      <c r="H177" s="18">
        <v>4</v>
      </c>
      <c r="I177" s="18">
        <v>4</v>
      </c>
      <c r="J177" s="18">
        <v>3</v>
      </c>
      <c r="K177" s="18">
        <v>3</v>
      </c>
      <c r="L177" s="18">
        <v>3</v>
      </c>
      <c r="M177" s="18">
        <v>5</v>
      </c>
      <c r="N177" s="18">
        <v>6</v>
      </c>
      <c r="O177" s="18">
        <v>6</v>
      </c>
      <c r="P177" s="18">
        <v>4</v>
      </c>
      <c r="Q177" s="18">
        <v>1</v>
      </c>
      <c r="R177" s="18">
        <v>1</v>
      </c>
      <c r="S177" s="123">
        <f t="shared" si="29"/>
        <v>43</v>
      </c>
    </row>
    <row r="178" spans="2:19" x14ac:dyDescent="0.2">
      <c r="B178" s="1010"/>
      <c r="C178" s="1010"/>
      <c r="D178" s="1010"/>
      <c r="E178" s="1005" t="s">
        <v>20</v>
      </c>
      <c r="F178" s="8" t="str">
        <f>+F174</f>
        <v>1３年</v>
      </c>
      <c r="G178" s="109">
        <f t="shared" ref="G178:R181" si="30">+G174/12</f>
        <v>0.25</v>
      </c>
      <c r="H178" s="109">
        <f t="shared" si="30"/>
        <v>0.33333333333333331</v>
      </c>
      <c r="I178" s="109">
        <f t="shared" si="30"/>
        <v>0.33333333333333331</v>
      </c>
      <c r="J178" s="110">
        <f t="shared" si="30"/>
        <v>0.25</v>
      </c>
      <c r="K178" s="110">
        <f t="shared" si="30"/>
        <v>0.25</v>
      </c>
      <c r="L178" s="109">
        <f t="shared" si="30"/>
        <v>0.16666666666666666</v>
      </c>
      <c r="M178" s="109">
        <f t="shared" si="30"/>
        <v>0.41666666666666669</v>
      </c>
      <c r="N178" s="109">
        <f t="shared" si="30"/>
        <v>0.25</v>
      </c>
      <c r="O178" s="109">
        <f t="shared" si="30"/>
        <v>8.3333333333333329E-2</v>
      </c>
      <c r="P178" s="109">
        <f t="shared" si="30"/>
        <v>0.5</v>
      </c>
      <c r="Q178" s="109">
        <f t="shared" si="30"/>
        <v>0.25</v>
      </c>
      <c r="R178" s="109">
        <f t="shared" si="30"/>
        <v>0.33333333333333331</v>
      </c>
      <c r="S178" s="124">
        <f t="shared" si="29"/>
        <v>3.416666666666667</v>
      </c>
    </row>
    <row r="179" spans="2:19" x14ac:dyDescent="0.2">
      <c r="B179" s="4"/>
      <c r="C179" s="4"/>
      <c r="D179" s="4"/>
      <c r="E179" s="1006"/>
      <c r="F179" s="3" t="str">
        <f>+F175</f>
        <v>1４年</v>
      </c>
      <c r="G179" s="111">
        <f t="shared" si="30"/>
        <v>0.16666666666666666</v>
      </c>
      <c r="H179" s="111">
        <f t="shared" si="30"/>
        <v>0.25</v>
      </c>
      <c r="I179" s="111">
        <f t="shared" si="30"/>
        <v>8.3333333333333329E-2</v>
      </c>
      <c r="J179" s="111">
        <f t="shared" si="30"/>
        <v>0.25</v>
      </c>
      <c r="K179" s="111">
        <f t="shared" si="30"/>
        <v>0.33333333333333331</v>
      </c>
      <c r="L179" s="111">
        <f t="shared" si="30"/>
        <v>0.33333333333333331</v>
      </c>
      <c r="M179" s="111">
        <f t="shared" si="30"/>
        <v>0.41666666666666669</v>
      </c>
      <c r="N179" s="111">
        <f t="shared" si="30"/>
        <v>0.16666666666666666</v>
      </c>
      <c r="O179" s="111">
        <f t="shared" si="30"/>
        <v>8.3333333333333329E-2</v>
      </c>
      <c r="P179" s="111">
        <f t="shared" si="30"/>
        <v>8.3333333333333329E-2</v>
      </c>
      <c r="Q179" s="111">
        <f t="shared" si="30"/>
        <v>0.25</v>
      </c>
      <c r="R179" s="111">
        <f t="shared" si="30"/>
        <v>0.33333333333333331</v>
      </c>
      <c r="S179" s="124">
        <f t="shared" si="29"/>
        <v>2.7500000000000004</v>
      </c>
    </row>
    <row r="180" spans="2:19" x14ac:dyDescent="0.2">
      <c r="B180" s="4"/>
      <c r="C180" s="4"/>
      <c r="D180" s="4"/>
      <c r="E180" s="1006"/>
      <c r="F180" s="3" t="str">
        <f>+F176</f>
        <v>1５年</v>
      </c>
      <c r="G180" s="111">
        <f t="shared" si="30"/>
        <v>0.33333333333333331</v>
      </c>
      <c r="H180" s="111">
        <f t="shared" si="30"/>
        <v>0.25</v>
      </c>
      <c r="I180" s="111">
        <f t="shared" si="30"/>
        <v>0.41666666666666669</v>
      </c>
      <c r="J180" s="111">
        <f t="shared" si="30"/>
        <v>0.41666666666666669</v>
      </c>
      <c r="K180" s="111">
        <f t="shared" si="30"/>
        <v>0.25</v>
      </c>
      <c r="L180" s="111">
        <f t="shared" si="30"/>
        <v>0.58333333333333337</v>
      </c>
      <c r="M180" s="111">
        <f t="shared" si="30"/>
        <v>0.33333333333333331</v>
      </c>
      <c r="N180" s="111">
        <f t="shared" si="30"/>
        <v>0.5</v>
      </c>
      <c r="O180" s="111">
        <f t="shared" si="30"/>
        <v>0.33333333333333331</v>
      </c>
      <c r="P180" s="111">
        <f t="shared" si="30"/>
        <v>0.25</v>
      </c>
      <c r="Q180" s="111">
        <f t="shared" si="30"/>
        <v>0.25</v>
      </c>
      <c r="R180" s="111">
        <f t="shared" si="30"/>
        <v>0.33333333333333331</v>
      </c>
      <c r="S180" s="124">
        <f t="shared" si="29"/>
        <v>4.25</v>
      </c>
    </row>
    <row r="181" spans="2:19" x14ac:dyDescent="0.2">
      <c r="B181" s="4"/>
      <c r="C181" s="4"/>
      <c r="D181" s="4"/>
      <c r="E181" s="3"/>
      <c r="F181" s="3" t="str">
        <f>+F177</f>
        <v>１６年</v>
      </c>
      <c r="G181" s="111">
        <f t="shared" si="30"/>
        <v>0.25</v>
      </c>
      <c r="H181" s="111">
        <f t="shared" si="30"/>
        <v>0.33333333333333331</v>
      </c>
      <c r="I181" s="111">
        <f t="shared" si="30"/>
        <v>0.33333333333333331</v>
      </c>
      <c r="J181" s="111">
        <f t="shared" si="30"/>
        <v>0.25</v>
      </c>
      <c r="K181" s="111">
        <f t="shared" si="30"/>
        <v>0.25</v>
      </c>
      <c r="L181" s="111">
        <f t="shared" si="30"/>
        <v>0.25</v>
      </c>
      <c r="M181" s="111">
        <f t="shared" si="30"/>
        <v>0.41666666666666669</v>
      </c>
      <c r="N181" s="111">
        <f t="shared" si="30"/>
        <v>0.5</v>
      </c>
      <c r="O181" s="111">
        <f t="shared" si="30"/>
        <v>0.5</v>
      </c>
      <c r="P181" s="111">
        <f t="shared" si="30"/>
        <v>0.33333333333333331</v>
      </c>
      <c r="Q181" s="111">
        <f t="shared" si="30"/>
        <v>8.3333333333333329E-2</v>
      </c>
      <c r="R181" s="111">
        <f t="shared" si="30"/>
        <v>8.3333333333333329E-2</v>
      </c>
      <c r="S181" s="124">
        <f t="shared" si="29"/>
        <v>3.5833333333333335</v>
      </c>
    </row>
    <row r="182" spans="2:19" x14ac:dyDescent="0.2">
      <c r="B182" s="4"/>
      <c r="C182" s="4"/>
      <c r="D182" s="4"/>
      <c r="E182" s="3"/>
      <c r="F182" s="3" t="s">
        <v>144</v>
      </c>
      <c r="G182" s="30">
        <v>0.22173913043478261</v>
      </c>
      <c r="H182" s="30">
        <v>0.21847826086956521</v>
      </c>
      <c r="I182" s="30">
        <v>0.23478260869565218</v>
      </c>
      <c r="J182" s="30">
        <v>0.25760869565217392</v>
      </c>
      <c r="K182" s="30">
        <v>0.27282608695652172</v>
      </c>
      <c r="L182" s="30">
        <v>0.30978260869565216</v>
      </c>
      <c r="M182" s="30">
        <v>0.29673913043478262</v>
      </c>
      <c r="N182" s="30">
        <v>0.26847826086956522</v>
      </c>
      <c r="O182" s="30">
        <v>0.31195652173913041</v>
      </c>
      <c r="P182" s="30">
        <v>0.2847826086956522</v>
      </c>
      <c r="Q182" s="30">
        <v>0.2673913043478261</v>
      </c>
      <c r="R182" s="30">
        <v>0.26630434782608697</v>
      </c>
      <c r="S182" s="125">
        <f t="shared" si="29"/>
        <v>3.2108695652173909</v>
      </c>
    </row>
    <row r="183" spans="2:19" x14ac:dyDescent="0.2">
      <c r="B183" s="4"/>
      <c r="C183" s="4"/>
      <c r="D183" s="4"/>
      <c r="E183" s="9"/>
      <c r="F183" s="9" t="s">
        <v>42</v>
      </c>
      <c r="G183" s="27">
        <v>0.27</v>
      </c>
      <c r="H183" s="27">
        <v>0.24</v>
      </c>
      <c r="I183" s="27">
        <v>0.25</v>
      </c>
      <c r="J183" s="27">
        <v>0.24</v>
      </c>
      <c r="K183" s="27">
        <v>0.27</v>
      </c>
      <c r="L183" s="27">
        <v>0.28999999999999998</v>
      </c>
      <c r="M183" s="27">
        <v>0.33</v>
      </c>
      <c r="N183" s="27">
        <v>0.26</v>
      </c>
      <c r="O183" s="27">
        <v>0.28000000000000003</v>
      </c>
      <c r="P183" s="27">
        <v>0.25</v>
      </c>
      <c r="Q183" s="27">
        <v>0.27</v>
      </c>
      <c r="R183" s="27">
        <v>0.23</v>
      </c>
      <c r="S183" s="125">
        <f t="shared" si="29"/>
        <v>3.1800000000000006</v>
      </c>
    </row>
    <row r="184" spans="2:19" x14ac:dyDescent="0.2">
      <c r="B184" s="11" t="s">
        <v>44</v>
      </c>
      <c r="C184" s="11"/>
      <c r="D184" s="11"/>
      <c r="E184" s="1001" t="s">
        <v>19</v>
      </c>
      <c r="F184" s="3" t="s">
        <v>37</v>
      </c>
      <c r="G184" s="19">
        <v>6</v>
      </c>
      <c r="H184" s="19">
        <v>1</v>
      </c>
      <c r="I184" s="19">
        <v>4</v>
      </c>
      <c r="J184" s="19">
        <v>4</v>
      </c>
      <c r="K184" s="19"/>
      <c r="L184" s="19">
        <v>4</v>
      </c>
      <c r="M184" s="19">
        <v>2</v>
      </c>
      <c r="N184" s="19">
        <v>4</v>
      </c>
      <c r="O184" s="19">
        <v>8</v>
      </c>
      <c r="P184" s="19">
        <v>4</v>
      </c>
      <c r="Q184" s="19">
        <v>4</v>
      </c>
      <c r="R184" s="19">
        <v>5</v>
      </c>
      <c r="S184" s="123">
        <f>SUM(G184:R184)</f>
        <v>46</v>
      </c>
    </row>
    <row r="185" spans="2:19" x14ac:dyDescent="0.2">
      <c r="B185" s="4"/>
      <c r="C185" s="4"/>
      <c r="D185" s="4"/>
      <c r="E185" s="1002"/>
      <c r="F185" s="3" t="s">
        <v>38</v>
      </c>
      <c r="G185" s="17">
        <v>5</v>
      </c>
      <c r="H185" s="17">
        <v>8</v>
      </c>
      <c r="I185" s="17">
        <v>5</v>
      </c>
      <c r="J185" s="17">
        <v>7</v>
      </c>
      <c r="K185" s="17">
        <v>13</v>
      </c>
      <c r="L185" s="17">
        <v>5</v>
      </c>
      <c r="M185" s="17">
        <v>12</v>
      </c>
      <c r="N185" s="17">
        <v>4</v>
      </c>
      <c r="O185" s="17">
        <v>4</v>
      </c>
      <c r="P185" s="17">
        <v>2</v>
      </c>
      <c r="Q185" s="17">
        <v>5</v>
      </c>
      <c r="R185" s="17">
        <v>6</v>
      </c>
      <c r="S185" s="123">
        <f t="shared" ref="S185:S193" si="31">SUM(G185:R185)</f>
        <v>76</v>
      </c>
    </row>
    <row r="186" spans="2:19" x14ac:dyDescent="0.2">
      <c r="B186" s="4"/>
      <c r="C186" s="4"/>
      <c r="D186" s="4"/>
      <c r="E186" s="3"/>
      <c r="F186" s="3" t="s">
        <v>141</v>
      </c>
      <c r="G186" s="17">
        <v>7</v>
      </c>
      <c r="H186" s="17">
        <v>3</v>
      </c>
      <c r="I186" s="17">
        <v>7</v>
      </c>
      <c r="J186" s="17">
        <v>4</v>
      </c>
      <c r="K186" s="17">
        <v>5</v>
      </c>
      <c r="L186" s="17">
        <v>4</v>
      </c>
      <c r="M186" s="17">
        <v>10</v>
      </c>
      <c r="N186" s="17">
        <v>5</v>
      </c>
      <c r="O186" s="17">
        <v>11</v>
      </c>
      <c r="P186" s="17">
        <v>3</v>
      </c>
      <c r="Q186" s="17">
        <v>8</v>
      </c>
      <c r="R186" s="17">
        <v>7</v>
      </c>
      <c r="S186" s="123">
        <f t="shared" si="31"/>
        <v>74</v>
      </c>
    </row>
    <row r="187" spans="2:19" x14ac:dyDescent="0.2">
      <c r="B187" s="1008" t="s">
        <v>3</v>
      </c>
      <c r="C187" s="1010"/>
      <c r="D187" s="1010"/>
      <c r="E187" s="7"/>
      <c r="F187" s="7" t="s">
        <v>29</v>
      </c>
      <c r="G187" s="18">
        <v>6</v>
      </c>
      <c r="H187" s="18">
        <v>1</v>
      </c>
      <c r="I187" s="18">
        <v>4</v>
      </c>
      <c r="J187" s="18">
        <v>3</v>
      </c>
      <c r="K187" s="18">
        <v>2</v>
      </c>
      <c r="L187" s="18">
        <v>4</v>
      </c>
      <c r="M187" s="18">
        <v>3</v>
      </c>
      <c r="N187" s="18">
        <v>3</v>
      </c>
      <c r="O187" s="18">
        <v>4</v>
      </c>
      <c r="P187" s="18">
        <v>3</v>
      </c>
      <c r="Q187" s="18">
        <v>5</v>
      </c>
      <c r="R187" s="18">
        <v>6</v>
      </c>
      <c r="S187" s="123">
        <f t="shared" si="31"/>
        <v>44</v>
      </c>
    </row>
    <row r="188" spans="2:19" x14ac:dyDescent="0.2">
      <c r="B188" s="1010"/>
      <c r="C188" s="1010"/>
      <c r="D188" s="1010"/>
      <c r="E188" s="1005" t="s">
        <v>20</v>
      </c>
      <c r="F188" s="8" t="str">
        <f>+F184</f>
        <v>1３年</v>
      </c>
      <c r="G188" s="109">
        <f t="shared" ref="G188:R191" si="32">+G184/12</f>
        <v>0.5</v>
      </c>
      <c r="H188" s="109">
        <f t="shared" si="32"/>
        <v>8.3333333333333329E-2</v>
      </c>
      <c r="I188" s="109">
        <f t="shared" si="32"/>
        <v>0.33333333333333331</v>
      </c>
      <c r="J188" s="110">
        <f t="shared" si="32"/>
        <v>0.33333333333333331</v>
      </c>
      <c r="K188" s="110">
        <f t="shared" si="32"/>
        <v>0</v>
      </c>
      <c r="L188" s="109">
        <f t="shared" si="32"/>
        <v>0.33333333333333331</v>
      </c>
      <c r="M188" s="109">
        <f t="shared" si="32"/>
        <v>0.16666666666666666</v>
      </c>
      <c r="N188" s="109">
        <f t="shared" si="32"/>
        <v>0.33333333333333331</v>
      </c>
      <c r="O188" s="109">
        <f t="shared" si="32"/>
        <v>0.66666666666666663</v>
      </c>
      <c r="P188" s="109">
        <f t="shared" si="32"/>
        <v>0.33333333333333331</v>
      </c>
      <c r="Q188" s="109">
        <f t="shared" si="32"/>
        <v>0.33333333333333331</v>
      </c>
      <c r="R188" s="109">
        <f t="shared" si="32"/>
        <v>0.41666666666666669</v>
      </c>
      <c r="S188" s="124">
        <f t="shared" si="31"/>
        <v>3.8333333333333335</v>
      </c>
    </row>
    <row r="189" spans="2:19" x14ac:dyDescent="0.2">
      <c r="B189" s="4"/>
      <c r="C189" s="4"/>
      <c r="D189" s="4"/>
      <c r="E189" s="1006"/>
      <c r="F189" s="3" t="str">
        <f>+F185</f>
        <v>1４年</v>
      </c>
      <c r="G189" s="111">
        <f t="shared" si="32"/>
        <v>0.41666666666666669</v>
      </c>
      <c r="H189" s="111">
        <f t="shared" si="32"/>
        <v>0.66666666666666663</v>
      </c>
      <c r="I189" s="111">
        <f t="shared" si="32"/>
        <v>0.41666666666666669</v>
      </c>
      <c r="J189" s="111">
        <f t="shared" si="32"/>
        <v>0.58333333333333337</v>
      </c>
      <c r="K189" s="111">
        <f t="shared" si="32"/>
        <v>1.0833333333333333</v>
      </c>
      <c r="L189" s="111">
        <f t="shared" si="32"/>
        <v>0.41666666666666669</v>
      </c>
      <c r="M189" s="111">
        <f t="shared" si="32"/>
        <v>1</v>
      </c>
      <c r="N189" s="111">
        <f t="shared" si="32"/>
        <v>0.33333333333333331</v>
      </c>
      <c r="O189" s="111">
        <f t="shared" si="32"/>
        <v>0.33333333333333331</v>
      </c>
      <c r="P189" s="111">
        <f t="shared" si="32"/>
        <v>0.16666666666666666</v>
      </c>
      <c r="Q189" s="111">
        <f t="shared" si="32"/>
        <v>0.41666666666666669</v>
      </c>
      <c r="R189" s="111">
        <f t="shared" si="32"/>
        <v>0.5</v>
      </c>
      <c r="S189" s="124">
        <f t="shared" si="31"/>
        <v>6.3333333333333339</v>
      </c>
    </row>
    <row r="190" spans="2:19" x14ac:dyDescent="0.2">
      <c r="B190" s="4"/>
      <c r="C190" s="4"/>
      <c r="D190" s="4"/>
      <c r="E190" s="1006"/>
      <c r="F190" s="3" t="str">
        <f>+F186</f>
        <v>1５年</v>
      </c>
      <c r="G190" s="111">
        <f t="shared" si="32"/>
        <v>0.58333333333333337</v>
      </c>
      <c r="H190" s="111">
        <f t="shared" si="32"/>
        <v>0.25</v>
      </c>
      <c r="I190" s="111">
        <f t="shared" si="32"/>
        <v>0.58333333333333337</v>
      </c>
      <c r="J190" s="111">
        <f t="shared" si="32"/>
        <v>0.33333333333333331</v>
      </c>
      <c r="K190" s="111">
        <f t="shared" si="32"/>
        <v>0.41666666666666669</v>
      </c>
      <c r="L190" s="111">
        <f t="shared" si="32"/>
        <v>0.33333333333333331</v>
      </c>
      <c r="M190" s="111">
        <f t="shared" si="32"/>
        <v>0.83333333333333337</v>
      </c>
      <c r="N190" s="111">
        <f t="shared" si="32"/>
        <v>0.41666666666666669</v>
      </c>
      <c r="O190" s="111">
        <f t="shared" si="32"/>
        <v>0.91666666666666663</v>
      </c>
      <c r="P190" s="111">
        <f t="shared" si="32"/>
        <v>0.25</v>
      </c>
      <c r="Q190" s="111">
        <f t="shared" si="32"/>
        <v>0.66666666666666663</v>
      </c>
      <c r="R190" s="111">
        <f t="shared" si="32"/>
        <v>0.58333333333333337</v>
      </c>
      <c r="S190" s="124">
        <f t="shared" si="31"/>
        <v>6.166666666666667</v>
      </c>
    </row>
    <row r="191" spans="2:19" x14ac:dyDescent="0.2">
      <c r="B191" s="4"/>
      <c r="C191" s="4"/>
      <c r="D191" s="4"/>
      <c r="E191" s="3"/>
      <c r="F191" s="3" t="str">
        <f>+F187</f>
        <v>１６年</v>
      </c>
      <c r="G191" s="111">
        <f t="shared" si="32"/>
        <v>0.5</v>
      </c>
      <c r="H191" s="111">
        <f t="shared" si="32"/>
        <v>8.3333333333333329E-2</v>
      </c>
      <c r="I191" s="111">
        <f t="shared" si="32"/>
        <v>0.33333333333333331</v>
      </c>
      <c r="J191" s="111">
        <f t="shared" si="32"/>
        <v>0.25</v>
      </c>
      <c r="K191" s="111">
        <f t="shared" si="32"/>
        <v>0.16666666666666666</v>
      </c>
      <c r="L191" s="111">
        <f t="shared" si="32"/>
        <v>0.33333333333333331</v>
      </c>
      <c r="M191" s="111">
        <f t="shared" si="32"/>
        <v>0.25</v>
      </c>
      <c r="N191" s="111">
        <f t="shared" si="32"/>
        <v>0.25</v>
      </c>
      <c r="O191" s="111">
        <f t="shared" si="32"/>
        <v>0.33333333333333331</v>
      </c>
      <c r="P191" s="111">
        <f t="shared" si="32"/>
        <v>0.25</v>
      </c>
      <c r="Q191" s="111">
        <f t="shared" si="32"/>
        <v>0.41666666666666669</v>
      </c>
      <c r="R191" s="111">
        <f t="shared" si="32"/>
        <v>0.5</v>
      </c>
      <c r="S191" s="124">
        <f t="shared" si="31"/>
        <v>3.666666666666667</v>
      </c>
    </row>
    <row r="192" spans="2:19" x14ac:dyDescent="0.2">
      <c r="B192" s="4"/>
      <c r="C192" s="4"/>
      <c r="D192" s="4"/>
      <c r="E192" s="3"/>
      <c r="F192" s="3" t="s">
        <v>144</v>
      </c>
      <c r="G192" s="30">
        <v>0.37608695652173912</v>
      </c>
      <c r="H192" s="30">
        <v>0.3641304347826087</v>
      </c>
      <c r="I192" s="30">
        <v>0.35978260869565215</v>
      </c>
      <c r="J192" s="30">
        <v>0.35434782608695653</v>
      </c>
      <c r="K192" s="30">
        <v>0.40652173913043477</v>
      </c>
      <c r="L192" s="30">
        <v>0.47717391304347828</v>
      </c>
      <c r="M192" s="30">
        <v>0.47717391304347828</v>
      </c>
      <c r="N192" s="30">
        <v>0.45</v>
      </c>
      <c r="O192" s="30">
        <v>0.45543478260869563</v>
      </c>
      <c r="P192" s="30">
        <v>0.41413043478260869</v>
      </c>
      <c r="Q192" s="30">
        <v>0.42717391304347824</v>
      </c>
      <c r="R192" s="30">
        <v>0.35869565217391303</v>
      </c>
      <c r="S192" s="125">
        <f t="shared" si="31"/>
        <v>4.9206521739130435</v>
      </c>
    </row>
    <row r="193" spans="2:19" x14ac:dyDescent="0.2">
      <c r="B193" s="4"/>
      <c r="C193" s="4"/>
      <c r="D193" s="4"/>
      <c r="E193" s="9"/>
      <c r="F193" s="9" t="s">
        <v>42</v>
      </c>
      <c r="G193" s="27">
        <v>0.34</v>
      </c>
      <c r="H193" s="27">
        <v>0.28000000000000003</v>
      </c>
      <c r="I193" s="27">
        <v>0.31</v>
      </c>
      <c r="J193" s="27">
        <v>0.28000000000000003</v>
      </c>
      <c r="K193" s="27">
        <v>0.24</v>
      </c>
      <c r="L193" s="27">
        <v>0.3</v>
      </c>
      <c r="M193" s="27">
        <v>0.34</v>
      </c>
      <c r="N193" s="27">
        <v>0.26</v>
      </c>
      <c r="O193" s="27">
        <v>0.26</v>
      </c>
      <c r="P193" s="27">
        <v>0.27</v>
      </c>
      <c r="Q193" s="27">
        <v>0.23</v>
      </c>
      <c r="R193" s="27">
        <v>0.24</v>
      </c>
      <c r="S193" s="125">
        <f t="shared" si="31"/>
        <v>3.3500000000000005</v>
      </c>
    </row>
    <row r="194" spans="2:19" x14ac:dyDescent="0.2">
      <c r="B194" s="11" t="s">
        <v>44</v>
      </c>
      <c r="C194" s="11"/>
      <c r="D194" s="11"/>
      <c r="E194" s="1001" t="s">
        <v>19</v>
      </c>
      <c r="F194" s="3" t="s">
        <v>37</v>
      </c>
      <c r="G194" s="19">
        <v>8</v>
      </c>
      <c r="H194" s="19">
        <v>10</v>
      </c>
      <c r="I194" s="19">
        <v>16</v>
      </c>
      <c r="J194" s="19">
        <v>20</v>
      </c>
      <c r="K194" s="19">
        <v>29</v>
      </c>
      <c r="L194" s="19">
        <v>13</v>
      </c>
      <c r="M194" s="19">
        <v>14</v>
      </c>
      <c r="N194" s="19">
        <v>22</v>
      </c>
      <c r="O194" s="19">
        <v>11</v>
      </c>
      <c r="P194" s="19">
        <v>10</v>
      </c>
      <c r="Q194" s="19">
        <v>24</v>
      </c>
      <c r="R194" s="19">
        <v>18</v>
      </c>
      <c r="S194" s="123">
        <f>SUM(G194:R194)</f>
        <v>195</v>
      </c>
    </row>
    <row r="195" spans="2:19" x14ac:dyDescent="0.2">
      <c r="B195" s="4"/>
      <c r="C195" s="4"/>
      <c r="D195" s="4"/>
      <c r="E195" s="1002"/>
      <c r="F195" s="3" t="s">
        <v>38</v>
      </c>
      <c r="G195" s="17">
        <v>19</v>
      </c>
      <c r="H195" s="17">
        <v>17</v>
      </c>
      <c r="I195" s="17">
        <v>13</v>
      </c>
      <c r="J195" s="17">
        <v>13</v>
      </c>
      <c r="K195" s="17">
        <v>10</v>
      </c>
      <c r="L195" s="17">
        <v>13</v>
      </c>
      <c r="M195" s="17">
        <v>14</v>
      </c>
      <c r="N195" s="17">
        <v>9</v>
      </c>
      <c r="O195" s="17">
        <v>16</v>
      </c>
      <c r="P195" s="17">
        <v>10</v>
      </c>
      <c r="Q195" s="17">
        <v>10</v>
      </c>
      <c r="R195" s="17">
        <v>13</v>
      </c>
      <c r="S195" s="123">
        <f t="shared" ref="S195:S203" si="33">SUM(G195:R195)</f>
        <v>157</v>
      </c>
    </row>
    <row r="196" spans="2:19" x14ac:dyDescent="0.2">
      <c r="B196" s="12"/>
      <c r="C196" s="12"/>
      <c r="D196" s="12"/>
      <c r="E196" s="3"/>
      <c r="F196" s="3" t="s">
        <v>139</v>
      </c>
      <c r="G196" s="17">
        <v>6</v>
      </c>
      <c r="H196" s="17">
        <v>11</v>
      </c>
      <c r="I196" s="17">
        <v>12</v>
      </c>
      <c r="J196" s="17">
        <v>13</v>
      </c>
      <c r="K196" s="17">
        <v>9</v>
      </c>
      <c r="L196" s="17">
        <v>12</v>
      </c>
      <c r="M196" s="17">
        <v>11</v>
      </c>
      <c r="N196" s="17">
        <v>16</v>
      </c>
      <c r="O196" s="17">
        <v>13</v>
      </c>
      <c r="P196" s="17">
        <v>8</v>
      </c>
      <c r="Q196" s="17">
        <v>5</v>
      </c>
      <c r="R196" s="17">
        <v>7</v>
      </c>
      <c r="S196" s="123">
        <f t="shared" si="33"/>
        <v>123</v>
      </c>
    </row>
    <row r="197" spans="2:19" x14ac:dyDescent="0.2">
      <c r="B197" s="1008" t="s">
        <v>18</v>
      </c>
      <c r="C197" s="1010"/>
      <c r="D197" s="1010"/>
      <c r="E197" s="7"/>
      <c r="F197" s="7" t="s">
        <v>29</v>
      </c>
      <c r="G197" s="18">
        <v>8</v>
      </c>
      <c r="H197" s="18">
        <v>14</v>
      </c>
      <c r="I197" s="18">
        <v>13</v>
      </c>
      <c r="J197" s="18">
        <v>16</v>
      </c>
      <c r="K197" s="18">
        <v>14</v>
      </c>
      <c r="L197" s="18">
        <v>12</v>
      </c>
      <c r="M197" s="18">
        <v>17</v>
      </c>
      <c r="N197" s="18">
        <v>13</v>
      </c>
      <c r="O197" s="18">
        <v>17</v>
      </c>
      <c r="P197" s="18">
        <v>11</v>
      </c>
      <c r="Q197" s="18">
        <v>9</v>
      </c>
      <c r="R197" s="18">
        <v>11</v>
      </c>
      <c r="S197" s="123">
        <f t="shared" si="33"/>
        <v>155</v>
      </c>
    </row>
    <row r="198" spans="2:19" x14ac:dyDescent="0.2">
      <c r="B198" s="1010"/>
      <c r="C198" s="1010"/>
      <c r="D198" s="1010"/>
      <c r="E198" s="1005" t="s">
        <v>20</v>
      </c>
      <c r="F198" s="8" t="str">
        <f>+F194</f>
        <v>1３年</v>
      </c>
      <c r="G198" s="109">
        <f t="shared" ref="G198:R201" si="34">+G194/7</f>
        <v>1.1428571428571428</v>
      </c>
      <c r="H198" s="109">
        <f t="shared" si="34"/>
        <v>1.4285714285714286</v>
      </c>
      <c r="I198" s="109">
        <f t="shared" si="34"/>
        <v>2.2857142857142856</v>
      </c>
      <c r="J198" s="110">
        <f t="shared" si="34"/>
        <v>2.8571428571428572</v>
      </c>
      <c r="K198" s="110">
        <f t="shared" si="34"/>
        <v>4.1428571428571432</v>
      </c>
      <c r="L198" s="109">
        <f t="shared" si="34"/>
        <v>1.8571428571428572</v>
      </c>
      <c r="M198" s="109">
        <f t="shared" si="34"/>
        <v>2</v>
      </c>
      <c r="N198" s="109">
        <f t="shared" si="34"/>
        <v>3.1428571428571428</v>
      </c>
      <c r="O198" s="109">
        <f t="shared" si="34"/>
        <v>1.5714285714285714</v>
      </c>
      <c r="P198" s="109">
        <f t="shared" si="34"/>
        <v>1.4285714285714286</v>
      </c>
      <c r="Q198" s="109">
        <f t="shared" si="34"/>
        <v>3.4285714285714284</v>
      </c>
      <c r="R198" s="109">
        <f t="shared" si="34"/>
        <v>2.5714285714285716</v>
      </c>
      <c r="S198" s="124">
        <f t="shared" si="33"/>
        <v>27.857142857142858</v>
      </c>
    </row>
    <row r="199" spans="2:19" x14ac:dyDescent="0.2">
      <c r="B199" s="1010"/>
      <c r="C199" s="1010"/>
      <c r="D199" s="1010"/>
      <c r="E199" s="1006"/>
      <c r="F199" s="3" t="str">
        <f>+F195</f>
        <v>1４年</v>
      </c>
      <c r="G199" s="111">
        <f t="shared" si="34"/>
        <v>2.7142857142857144</v>
      </c>
      <c r="H199" s="111">
        <f t="shared" si="34"/>
        <v>2.4285714285714284</v>
      </c>
      <c r="I199" s="111">
        <f t="shared" si="34"/>
        <v>1.8571428571428572</v>
      </c>
      <c r="J199" s="111">
        <f t="shared" si="34"/>
        <v>1.8571428571428572</v>
      </c>
      <c r="K199" s="111">
        <f t="shared" si="34"/>
        <v>1.4285714285714286</v>
      </c>
      <c r="L199" s="111">
        <f t="shared" si="34"/>
        <v>1.8571428571428572</v>
      </c>
      <c r="M199" s="111">
        <f t="shared" si="34"/>
        <v>2</v>
      </c>
      <c r="N199" s="111">
        <f t="shared" si="34"/>
        <v>1.2857142857142858</v>
      </c>
      <c r="O199" s="111">
        <f t="shared" si="34"/>
        <v>2.2857142857142856</v>
      </c>
      <c r="P199" s="111">
        <f t="shared" si="34"/>
        <v>1.4285714285714286</v>
      </c>
      <c r="Q199" s="111">
        <f t="shared" si="34"/>
        <v>1.4285714285714286</v>
      </c>
      <c r="R199" s="111">
        <f t="shared" si="34"/>
        <v>1.8571428571428572</v>
      </c>
      <c r="S199" s="124">
        <f t="shared" si="33"/>
        <v>22.428571428571427</v>
      </c>
    </row>
    <row r="200" spans="2:19" x14ac:dyDescent="0.2">
      <c r="B200" s="4"/>
      <c r="C200" s="4"/>
      <c r="D200" s="4"/>
      <c r="E200" s="1006"/>
      <c r="F200" s="3" t="str">
        <f>+F196</f>
        <v>1５年</v>
      </c>
      <c r="G200" s="111">
        <f>+G196/7</f>
        <v>0.8571428571428571</v>
      </c>
      <c r="H200" s="111">
        <f t="shared" si="34"/>
        <v>1.5714285714285714</v>
      </c>
      <c r="I200" s="111">
        <f t="shared" si="34"/>
        <v>1.7142857142857142</v>
      </c>
      <c r="J200" s="111">
        <f t="shared" si="34"/>
        <v>1.8571428571428572</v>
      </c>
      <c r="K200" s="111">
        <f t="shared" si="34"/>
        <v>1.2857142857142858</v>
      </c>
      <c r="L200" s="111">
        <f t="shared" si="34"/>
        <v>1.7142857142857142</v>
      </c>
      <c r="M200" s="111">
        <f t="shared" si="34"/>
        <v>1.5714285714285714</v>
      </c>
      <c r="N200" s="111">
        <f t="shared" si="34"/>
        <v>2.2857142857142856</v>
      </c>
      <c r="O200" s="111">
        <f t="shared" si="34"/>
        <v>1.8571428571428572</v>
      </c>
      <c r="P200" s="111">
        <f t="shared" si="34"/>
        <v>1.1428571428571428</v>
      </c>
      <c r="Q200" s="111">
        <f t="shared" si="34"/>
        <v>0.7142857142857143</v>
      </c>
      <c r="R200" s="111">
        <f t="shared" si="34"/>
        <v>1</v>
      </c>
      <c r="S200" s="124">
        <f t="shared" si="33"/>
        <v>17.571428571428573</v>
      </c>
    </row>
    <row r="201" spans="2:19" x14ac:dyDescent="0.2">
      <c r="B201" s="4"/>
      <c r="C201" s="4"/>
      <c r="D201" s="4"/>
      <c r="E201" s="3"/>
      <c r="F201" s="3" t="str">
        <f>+F197</f>
        <v>１６年</v>
      </c>
      <c r="G201" s="111">
        <f>+G197/7</f>
        <v>1.1428571428571428</v>
      </c>
      <c r="H201" s="111">
        <f t="shared" si="34"/>
        <v>2</v>
      </c>
      <c r="I201" s="111">
        <f t="shared" si="34"/>
        <v>1.8571428571428572</v>
      </c>
      <c r="J201" s="111">
        <f t="shared" si="34"/>
        <v>2.2857142857142856</v>
      </c>
      <c r="K201" s="111">
        <f t="shared" si="34"/>
        <v>2</v>
      </c>
      <c r="L201" s="111">
        <f t="shared" si="34"/>
        <v>1.7142857142857142</v>
      </c>
      <c r="M201" s="111">
        <f t="shared" si="34"/>
        <v>2.4285714285714284</v>
      </c>
      <c r="N201" s="111">
        <f t="shared" si="34"/>
        <v>1.8571428571428572</v>
      </c>
      <c r="O201" s="111">
        <f t="shared" si="34"/>
        <v>2.4285714285714284</v>
      </c>
      <c r="P201" s="111">
        <f t="shared" si="34"/>
        <v>1.5714285714285714</v>
      </c>
      <c r="Q201" s="111">
        <f t="shared" si="34"/>
        <v>1.2857142857142858</v>
      </c>
      <c r="R201" s="111">
        <f t="shared" si="34"/>
        <v>1.5714285714285714</v>
      </c>
      <c r="S201" s="124">
        <f t="shared" si="33"/>
        <v>22.142857142857142</v>
      </c>
    </row>
    <row r="202" spans="2:19" x14ac:dyDescent="0.2">
      <c r="B202" s="4"/>
      <c r="C202" s="4"/>
      <c r="D202" s="4"/>
      <c r="E202" s="3"/>
      <c r="F202" s="3" t="s">
        <v>144</v>
      </c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125"/>
    </row>
    <row r="203" spans="2:19" x14ac:dyDescent="0.2">
      <c r="B203" s="4"/>
      <c r="C203" s="4"/>
      <c r="D203" s="4"/>
      <c r="E203" s="9"/>
      <c r="F203" s="9" t="s">
        <v>42</v>
      </c>
      <c r="G203" s="27">
        <v>1.48</v>
      </c>
      <c r="H203" s="27">
        <v>1.48</v>
      </c>
      <c r="I203" s="27">
        <v>1.52</v>
      </c>
      <c r="J203" s="27">
        <v>1.35</v>
      </c>
      <c r="K203" s="27">
        <v>1.25</v>
      </c>
      <c r="L203" s="27">
        <v>1.5</v>
      </c>
      <c r="M203" s="27">
        <v>1.38</v>
      </c>
      <c r="N203" s="27">
        <v>1.41</v>
      </c>
      <c r="O203" s="27">
        <v>1.47</v>
      </c>
      <c r="P203" s="27">
        <v>1.32</v>
      </c>
      <c r="Q203" s="27">
        <v>1.36</v>
      </c>
      <c r="R203" s="27">
        <v>1.37</v>
      </c>
      <c r="S203" s="125">
        <f t="shared" si="33"/>
        <v>16.89</v>
      </c>
    </row>
    <row r="204" spans="2:19" x14ac:dyDescent="0.2">
      <c r="B204" s="11" t="s">
        <v>44</v>
      </c>
      <c r="C204" s="11"/>
      <c r="D204" s="11"/>
      <c r="E204" s="1001" t="s">
        <v>19</v>
      </c>
      <c r="F204" s="3" t="s">
        <v>37</v>
      </c>
      <c r="G204" s="19">
        <v>11</v>
      </c>
      <c r="H204" s="19">
        <v>8</v>
      </c>
      <c r="I204" s="19">
        <v>12</v>
      </c>
      <c r="J204" s="19">
        <v>10</v>
      </c>
      <c r="K204" s="19">
        <v>11</v>
      </c>
      <c r="L204" s="19">
        <v>5</v>
      </c>
      <c r="M204" s="19">
        <v>10</v>
      </c>
      <c r="N204" s="19">
        <v>3</v>
      </c>
      <c r="O204" s="19">
        <v>2</v>
      </c>
      <c r="P204" s="19">
        <v>2</v>
      </c>
      <c r="Q204" s="19">
        <v>1</v>
      </c>
      <c r="R204" s="19">
        <v>5</v>
      </c>
      <c r="S204" s="123">
        <f>SUM(G204:R204)</f>
        <v>80</v>
      </c>
    </row>
    <row r="205" spans="2:19" x14ac:dyDescent="0.2">
      <c r="B205" s="4"/>
      <c r="C205" s="4"/>
      <c r="D205" s="4"/>
      <c r="E205" s="1002"/>
      <c r="F205" s="3" t="s">
        <v>142</v>
      </c>
      <c r="G205" s="17">
        <v>5</v>
      </c>
      <c r="H205" s="17">
        <v>3</v>
      </c>
      <c r="I205" s="17">
        <v>2</v>
      </c>
      <c r="J205" s="17">
        <v>5</v>
      </c>
      <c r="K205" s="17"/>
      <c r="L205" s="17"/>
      <c r="M205" s="17">
        <v>2</v>
      </c>
      <c r="N205" s="17"/>
      <c r="O205" s="17"/>
      <c r="P205" s="17"/>
      <c r="Q205" s="17">
        <v>3</v>
      </c>
      <c r="R205" s="17">
        <v>4</v>
      </c>
      <c r="S205" s="123">
        <f t="shared" ref="S205:S213" si="35">SUM(G205:R205)</f>
        <v>24</v>
      </c>
    </row>
    <row r="206" spans="2:19" x14ac:dyDescent="0.2">
      <c r="B206" s="4"/>
      <c r="C206" s="4"/>
      <c r="D206" s="4"/>
      <c r="E206" s="3"/>
      <c r="F206" s="3" t="s">
        <v>139</v>
      </c>
      <c r="G206" s="17">
        <v>2</v>
      </c>
      <c r="H206" s="17"/>
      <c r="I206" s="17">
        <v>4</v>
      </c>
      <c r="J206" s="17">
        <v>1</v>
      </c>
      <c r="K206" s="17">
        <v>1</v>
      </c>
      <c r="L206" s="17">
        <v>1</v>
      </c>
      <c r="M206" s="17"/>
      <c r="N206" s="17">
        <v>3</v>
      </c>
      <c r="O206" s="17"/>
      <c r="P206" s="17">
        <v>2</v>
      </c>
      <c r="Q206" s="17"/>
      <c r="R206" s="17"/>
      <c r="S206" s="123">
        <f t="shared" si="35"/>
        <v>14</v>
      </c>
    </row>
    <row r="207" spans="2:19" x14ac:dyDescent="0.2">
      <c r="B207" s="1008" t="s">
        <v>4</v>
      </c>
      <c r="C207" s="1009"/>
      <c r="D207" s="1009"/>
      <c r="E207" s="7"/>
      <c r="F207" s="7" t="s">
        <v>29</v>
      </c>
      <c r="G207" s="18">
        <v>2</v>
      </c>
      <c r="H207" s="18">
        <v>2</v>
      </c>
      <c r="I207" s="18">
        <v>3</v>
      </c>
      <c r="J207" s="18">
        <v>1</v>
      </c>
      <c r="K207" s="18">
        <v>0</v>
      </c>
      <c r="L207" s="18">
        <v>5</v>
      </c>
      <c r="M207" s="18">
        <v>1</v>
      </c>
      <c r="N207" s="18">
        <v>1</v>
      </c>
      <c r="O207" s="18">
        <v>4</v>
      </c>
      <c r="P207" s="18">
        <v>3</v>
      </c>
      <c r="Q207" s="18">
        <v>4</v>
      </c>
      <c r="R207" s="18">
        <v>3</v>
      </c>
      <c r="S207" s="123">
        <f t="shared" si="35"/>
        <v>29</v>
      </c>
    </row>
    <row r="208" spans="2:19" x14ac:dyDescent="0.2">
      <c r="B208" s="1010"/>
      <c r="C208" s="1009"/>
      <c r="D208" s="1009"/>
      <c r="E208" s="1005" t="s">
        <v>20</v>
      </c>
      <c r="F208" s="8" t="str">
        <f>+F204</f>
        <v>1３年</v>
      </c>
      <c r="G208" s="109">
        <f t="shared" ref="G208:R211" si="36">+G204/7</f>
        <v>1.5714285714285714</v>
      </c>
      <c r="H208" s="109">
        <f t="shared" si="36"/>
        <v>1.1428571428571428</v>
      </c>
      <c r="I208" s="109">
        <f t="shared" si="36"/>
        <v>1.7142857142857142</v>
      </c>
      <c r="J208" s="109">
        <f t="shared" si="36"/>
        <v>1.4285714285714286</v>
      </c>
      <c r="K208" s="110">
        <f t="shared" si="36"/>
        <v>1.5714285714285714</v>
      </c>
      <c r="L208" s="109">
        <f t="shared" si="36"/>
        <v>0.7142857142857143</v>
      </c>
      <c r="M208" s="109">
        <f t="shared" si="36"/>
        <v>1.4285714285714286</v>
      </c>
      <c r="N208" s="109">
        <f t="shared" si="36"/>
        <v>0.42857142857142855</v>
      </c>
      <c r="O208" s="127">
        <f t="shared" si="36"/>
        <v>0.2857142857142857</v>
      </c>
      <c r="P208" s="109">
        <f t="shared" si="36"/>
        <v>0.2857142857142857</v>
      </c>
      <c r="Q208" s="109">
        <f t="shared" si="36"/>
        <v>0.14285714285714285</v>
      </c>
      <c r="R208" s="109">
        <f t="shared" si="36"/>
        <v>0.7142857142857143</v>
      </c>
      <c r="S208" s="124">
        <f t="shared" si="35"/>
        <v>11.428571428571429</v>
      </c>
    </row>
    <row r="209" spans="2:19" x14ac:dyDescent="0.2">
      <c r="B209" s="1009"/>
      <c r="C209" s="1009"/>
      <c r="D209" s="1009"/>
      <c r="E209" s="1006"/>
      <c r="F209" s="3" t="str">
        <f>+F205</f>
        <v>1４年</v>
      </c>
      <c r="G209" s="111">
        <f t="shared" si="36"/>
        <v>0.7142857142857143</v>
      </c>
      <c r="H209" s="111">
        <f t="shared" si="36"/>
        <v>0.42857142857142855</v>
      </c>
      <c r="I209" s="111">
        <f t="shared" si="36"/>
        <v>0.2857142857142857</v>
      </c>
      <c r="J209" s="111">
        <f t="shared" si="36"/>
        <v>0.7142857142857143</v>
      </c>
      <c r="K209" s="111">
        <f t="shared" si="36"/>
        <v>0</v>
      </c>
      <c r="L209" s="111">
        <f t="shared" si="36"/>
        <v>0</v>
      </c>
      <c r="M209" s="111">
        <f t="shared" si="36"/>
        <v>0.2857142857142857</v>
      </c>
      <c r="N209" s="115">
        <f t="shared" si="36"/>
        <v>0</v>
      </c>
      <c r="O209" s="111">
        <f t="shared" si="36"/>
        <v>0</v>
      </c>
      <c r="P209" s="111">
        <f t="shared" si="36"/>
        <v>0</v>
      </c>
      <c r="Q209" s="111">
        <f t="shared" si="36"/>
        <v>0.42857142857142855</v>
      </c>
      <c r="R209" s="111">
        <f t="shared" si="36"/>
        <v>0.5714285714285714</v>
      </c>
      <c r="S209" s="124">
        <f t="shared" si="35"/>
        <v>3.4285714285714279</v>
      </c>
    </row>
    <row r="210" spans="2:19" x14ac:dyDescent="0.2">
      <c r="B210" s="4"/>
      <c r="C210" s="4"/>
      <c r="D210" s="4"/>
      <c r="E210" s="1006"/>
      <c r="F210" s="3" t="str">
        <f>+F206</f>
        <v>1５年</v>
      </c>
      <c r="G210" s="111">
        <f t="shared" si="36"/>
        <v>0.2857142857142857</v>
      </c>
      <c r="H210" s="111">
        <f t="shared" si="36"/>
        <v>0</v>
      </c>
      <c r="I210" s="111">
        <f t="shared" si="36"/>
        <v>0.5714285714285714</v>
      </c>
      <c r="J210" s="111">
        <f t="shared" si="36"/>
        <v>0.14285714285714285</v>
      </c>
      <c r="K210" s="111">
        <f t="shared" si="36"/>
        <v>0.14285714285714285</v>
      </c>
      <c r="L210" s="111">
        <f t="shared" si="36"/>
        <v>0.14285714285714285</v>
      </c>
      <c r="M210" s="111">
        <f t="shared" si="36"/>
        <v>0</v>
      </c>
      <c r="N210" s="111">
        <f t="shared" si="36"/>
        <v>0.42857142857142855</v>
      </c>
      <c r="O210" s="111">
        <f t="shared" si="36"/>
        <v>0</v>
      </c>
      <c r="P210" s="111">
        <f t="shared" si="36"/>
        <v>0.2857142857142857</v>
      </c>
      <c r="Q210" s="111">
        <f t="shared" si="36"/>
        <v>0</v>
      </c>
      <c r="R210" s="111">
        <f t="shared" si="36"/>
        <v>0</v>
      </c>
      <c r="S210" s="124">
        <f t="shared" si="35"/>
        <v>2</v>
      </c>
    </row>
    <row r="211" spans="2:19" x14ac:dyDescent="0.2">
      <c r="B211" s="4"/>
      <c r="C211" s="4"/>
      <c r="D211" s="4"/>
      <c r="E211" s="3"/>
      <c r="F211" s="3" t="str">
        <f>+F207</f>
        <v>１６年</v>
      </c>
      <c r="G211" s="111">
        <f t="shared" si="36"/>
        <v>0.2857142857142857</v>
      </c>
      <c r="H211" s="111">
        <f t="shared" si="36"/>
        <v>0.2857142857142857</v>
      </c>
      <c r="I211" s="111">
        <f t="shared" si="36"/>
        <v>0.42857142857142855</v>
      </c>
      <c r="J211" s="111">
        <f t="shared" si="36"/>
        <v>0.14285714285714285</v>
      </c>
      <c r="K211" s="111">
        <f t="shared" si="36"/>
        <v>0</v>
      </c>
      <c r="L211" s="111">
        <f t="shared" si="36"/>
        <v>0.7142857142857143</v>
      </c>
      <c r="M211" s="111">
        <f t="shared" si="36"/>
        <v>0.14285714285714285</v>
      </c>
      <c r="N211" s="111">
        <f t="shared" si="36"/>
        <v>0.14285714285714285</v>
      </c>
      <c r="O211" s="111">
        <f t="shared" si="36"/>
        <v>0.5714285714285714</v>
      </c>
      <c r="P211" s="111">
        <f t="shared" si="36"/>
        <v>0.42857142857142855</v>
      </c>
      <c r="Q211" s="111">
        <f t="shared" si="36"/>
        <v>0.5714285714285714</v>
      </c>
      <c r="R211" s="111">
        <f t="shared" si="36"/>
        <v>0.42857142857142855</v>
      </c>
      <c r="S211" s="124">
        <f t="shared" si="35"/>
        <v>4.1428571428571432</v>
      </c>
    </row>
    <row r="212" spans="2:19" x14ac:dyDescent="0.2">
      <c r="B212" s="4"/>
      <c r="C212" s="4"/>
      <c r="D212" s="4"/>
      <c r="E212" s="3"/>
      <c r="F212" s="3" t="s">
        <v>144</v>
      </c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125"/>
    </row>
    <row r="213" spans="2:19" x14ac:dyDescent="0.2">
      <c r="B213" s="4"/>
      <c r="C213" s="4"/>
      <c r="D213" s="4"/>
      <c r="E213" s="9"/>
      <c r="F213" s="9" t="s">
        <v>42</v>
      </c>
      <c r="G213" s="27">
        <v>0.52</v>
      </c>
      <c r="H213" s="27">
        <v>0.57999999999999996</v>
      </c>
      <c r="I213" s="27">
        <v>0.57999999999999996</v>
      </c>
      <c r="J213" s="27">
        <v>0.57999999999999996</v>
      </c>
      <c r="K213" s="27">
        <v>0.5</v>
      </c>
      <c r="L213" s="27">
        <v>0.56999999999999995</v>
      </c>
      <c r="M213" s="27">
        <v>0.36</v>
      </c>
      <c r="N213" s="27">
        <v>0.27</v>
      </c>
      <c r="O213" s="27">
        <v>0.21</v>
      </c>
      <c r="P213" s="27">
        <v>0.39</v>
      </c>
      <c r="Q213" s="27">
        <v>0.65</v>
      </c>
      <c r="R213" s="27">
        <v>0.74</v>
      </c>
      <c r="S213" s="125">
        <f t="shared" si="35"/>
        <v>5.95</v>
      </c>
    </row>
    <row r="214" spans="2:19" x14ac:dyDescent="0.2">
      <c r="B214" s="11" t="s">
        <v>44</v>
      </c>
      <c r="C214" s="11"/>
      <c r="D214" s="11"/>
      <c r="E214" s="1001" t="s">
        <v>19</v>
      </c>
      <c r="F214" s="3" t="s">
        <v>26</v>
      </c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23">
        <f>SUM(G214:R214)</f>
        <v>0</v>
      </c>
    </row>
    <row r="215" spans="2:19" x14ac:dyDescent="0.2">
      <c r="B215" s="4"/>
      <c r="C215" s="4"/>
      <c r="D215" s="4"/>
      <c r="E215" s="1002"/>
      <c r="F215" s="3" t="s">
        <v>27</v>
      </c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23">
        <f t="shared" ref="S215:S223" si="37">SUM(G215:R215)</f>
        <v>0</v>
      </c>
    </row>
    <row r="216" spans="2:19" x14ac:dyDescent="0.2">
      <c r="B216" s="4"/>
      <c r="C216" s="4"/>
      <c r="D216" s="4"/>
      <c r="E216" s="3"/>
      <c r="F216" s="3" t="s">
        <v>32</v>
      </c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23">
        <f t="shared" si="37"/>
        <v>0</v>
      </c>
    </row>
    <row r="217" spans="2:19" x14ac:dyDescent="0.2">
      <c r="B217" s="1008" t="s">
        <v>5</v>
      </c>
      <c r="C217" s="1010"/>
      <c r="D217" s="1010"/>
      <c r="E217" s="7"/>
      <c r="F217" s="7" t="s">
        <v>28</v>
      </c>
      <c r="G217" s="18">
        <v>1</v>
      </c>
      <c r="H217" s="18"/>
      <c r="I217" s="18"/>
      <c r="J217" s="18"/>
      <c r="K217" s="18"/>
      <c r="L217" s="18"/>
      <c r="M217" s="18"/>
      <c r="N217" s="18"/>
      <c r="O217" s="18">
        <v>0</v>
      </c>
      <c r="P217" s="18"/>
      <c r="Q217" s="18"/>
      <c r="R217" s="18"/>
      <c r="S217" s="123">
        <f t="shared" si="37"/>
        <v>1</v>
      </c>
    </row>
    <row r="218" spans="2:19" x14ac:dyDescent="0.2">
      <c r="B218" s="1010"/>
      <c r="C218" s="1010"/>
      <c r="D218" s="1010"/>
      <c r="E218" s="1005" t="s">
        <v>20</v>
      </c>
      <c r="F218" s="8" t="str">
        <f>+F214</f>
        <v>1３年</v>
      </c>
      <c r="G218" s="128"/>
      <c r="H218" s="128"/>
      <c r="I218" s="128"/>
      <c r="J218" s="129"/>
      <c r="K218" s="128"/>
      <c r="L218" s="128"/>
      <c r="M218" s="128"/>
      <c r="N218" s="128"/>
      <c r="O218" s="128"/>
      <c r="P218" s="128"/>
      <c r="Q218" s="128"/>
      <c r="R218" s="128"/>
      <c r="S218" s="124">
        <f t="shared" si="37"/>
        <v>0</v>
      </c>
    </row>
    <row r="219" spans="2:19" x14ac:dyDescent="0.2">
      <c r="B219" s="4"/>
      <c r="C219" s="4"/>
      <c r="D219" s="4"/>
      <c r="E219" s="1006"/>
      <c r="F219" s="3" t="str">
        <f>+F215</f>
        <v>1４年</v>
      </c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24">
        <f t="shared" si="37"/>
        <v>0</v>
      </c>
    </row>
    <row r="220" spans="2:19" x14ac:dyDescent="0.2">
      <c r="B220" s="4"/>
      <c r="C220" s="4"/>
      <c r="D220" s="4"/>
      <c r="E220" s="1006"/>
      <c r="F220" s="3" t="str">
        <f>+F216</f>
        <v>1５年</v>
      </c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24">
        <f t="shared" si="37"/>
        <v>0</v>
      </c>
    </row>
    <row r="221" spans="2:19" x14ac:dyDescent="0.2">
      <c r="B221" s="4"/>
      <c r="C221" s="4"/>
      <c r="D221" s="4"/>
      <c r="E221" s="3"/>
      <c r="F221" s="3" t="str">
        <f>+F217</f>
        <v>１６年</v>
      </c>
      <c r="G221" s="116">
        <f t="shared" ref="G221:O221" si="38">+G217/7</f>
        <v>0.14285714285714285</v>
      </c>
      <c r="H221" s="116">
        <f t="shared" si="38"/>
        <v>0</v>
      </c>
      <c r="I221" s="116">
        <f t="shared" si="38"/>
        <v>0</v>
      </c>
      <c r="J221" s="116">
        <f t="shared" si="38"/>
        <v>0</v>
      </c>
      <c r="K221" s="116">
        <f t="shared" si="38"/>
        <v>0</v>
      </c>
      <c r="L221" s="116">
        <f t="shared" si="38"/>
        <v>0</v>
      </c>
      <c r="M221" s="116">
        <f t="shared" si="38"/>
        <v>0</v>
      </c>
      <c r="N221" s="116">
        <f t="shared" si="38"/>
        <v>0</v>
      </c>
      <c r="O221" s="116">
        <f t="shared" si="38"/>
        <v>0</v>
      </c>
      <c r="P221" s="116"/>
      <c r="Q221" s="116"/>
      <c r="R221" s="116"/>
      <c r="S221" s="124">
        <f t="shared" si="37"/>
        <v>0.14285714285714285</v>
      </c>
    </row>
    <row r="222" spans="2:19" x14ac:dyDescent="0.2">
      <c r="B222" s="4"/>
      <c r="C222" s="4"/>
      <c r="D222" s="4"/>
      <c r="E222" s="3"/>
      <c r="F222" s="3" t="s">
        <v>144</v>
      </c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125"/>
    </row>
    <row r="223" spans="2:19" ht="13.8" thickBot="1" x14ac:dyDescent="0.25">
      <c r="B223" s="5"/>
      <c r="C223" s="5"/>
      <c r="D223" s="5"/>
      <c r="E223" s="13"/>
      <c r="F223" s="13" t="s">
        <v>42</v>
      </c>
      <c r="G223" s="29">
        <v>0.05</v>
      </c>
      <c r="H223" s="29">
        <v>0.02</v>
      </c>
      <c r="I223" s="29">
        <v>0.04</v>
      </c>
      <c r="J223" s="29">
        <v>0.05</v>
      </c>
      <c r="K223" s="29">
        <v>0.03</v>
      </c>
      <c r="L223" s="29">
        <v>0.03</v>
      </c>
      <c r="M223" s="29">
        <v>0.06</v>
      </c>
      <c r="N223" s="29">
        <v>7.0000000000000007E-2</v>
      </c>
      <c r="O223" s="29">
        <v>0.04</v>
      </c>
      <c r="P223" s="29">
        <v>0.06</v>
      </c>
      <c r="Q223" s="29">
        <v>0.04</v>
      </c>
      <c r="R223" s="29">
        <v>0.04</v>
      </c>
      <c r="S223" s="125">
        <f t="shared" si="37"/>
        <v>0.53</v>
      </c>
    </row>
    <row r="224" spans="2:19" x14ac:dyDescent="0.2">
      <c r="B224" s="4"/>
      <c r="C224" s="4"/>
      <c r="D224" s="4"/>
      <c r="E224" s="4" t="s">
        <v>24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</sheetData>
  <mergeCells count="63">
    <mergeCell ref="B207:D209"/>
    <mergeCell ref="E208:E210"/>
    <mergeCell ref="E214:E215"/>
    <mergeCell ref="B217:D218"/>
    <mergeCell ref="E218:E220"/>
    <mergeCell ref="E194:E195"/>
    <mergeCell ref="B197:D199"/>
    <mergeCell ref="E198:E200"/>
    <mergeCell ref="E204:E205"/>
    <mergeCell ref="B177:D178"/>
    <mergeCell ref="E178:E180"/>
    <mergeCell ref="E184:E185"/>
    <mergeCell ref="B187:D188"/>
    <mergeCell ref="E188:E190"/>
    <mergeCell ref="E164:E165"/>
    <mergeCell ref="B167:D169"/>
    <mergeCell ref="E168:E170"/>
    <mergeCell ref="E174:E175"/>
    <mergeCell ref="B142:D143"/>
    <mergeCell ref="E143:E145"/>
    <mergeCell ref="E154:E155"/>
    <mergeCell ref="B157:D158"/>
    <mergeCell ref="E158:E160"/>
    <mergeCell ref="E129:E130"/>
    <mergeCell ref="B132:D134"/>
    <mergeCell ref="E133:E135"/>
    <mergeCell ref="E139:E140"/>
    <mergeCell ref="B112:D113"/>
    <mergeCell ref="E113:E115"/>
    <mergeCell ref="E119:E120"/>
    <mergeCell ref="B122:D124"/>
    <mergeCell ref="E123:E125"/>
    <mergeCell ref="E99:E100"/>
    <mergeCell ref="B102:D103"/>
    <mergeCell ref="E103:E105"/>
    <mergeCell ref="E109:E110"/>
    <mergeCell ref="B82:D83"/>
    <mergeCell ref="E83:E85"/>
    <mergeCell ref="E89:E90"/>
    <mergeCell ref="B92:D94"/>
    <mergeCell ref="E93:E95"/>
    <mergeCell ref="E64:E67"/>
    <mergeCell ref="B67:D68"/>
    <mergeCell ref="E68:E71"/>
    <mergeCell ref="E79:E80"/>
    <mergeCell ref="E44:E47"/>
    <mergeCell ref="B47:D49"/>
    <mergeCell ref="E48:E51"/>
    <mergeCell ref="E54:E57"/>
    <mergeCell ref="B57:D59"/>
    <mergeCell ref="E58:E61"/>
    <mergeCell ref="E24:E27"/>
    <mergeCell ref="B27:D28"/>
    <mergeCell ref="E28:E31"/>
    <mergeCell ref="E34:E37"/>
    <mergeCell ref="B37:D38"/>
    <mergeCell ref="E38:E41"/>
    <mergeCell ref="E4:E7"/>
    <mergeCell ref="B7:D8"/>
    <mergeCell ref="E8:E11"/>
    <mergeCell ref="E14:E17"/>
    <mergeCell ref="B17:D19"/>
    <mergeCell ref="E18:E21"/>
  </mergeCells>
  <phoneticPr fontId="3"/>
  <pageMargins left="0.39370078740157483" right="0.19685039370078741" top="0.39370078740157483" bottom="0.39370078740157483" header="0" footer="0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Q347"/>
  <sheetViews>
    <sheetView workbookViewId="0"/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15" width="6.109375" customWidth="1"/>
    <col min="16" max="16" width="7.6640625" bestFit="1" customWidth="1"/>
  </cols>
  <sheetData>
    <row r="1" spans="2:17" ht="19.2" x14ac:dyDescent="0.25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6.8" thickBot="1" x14ac:dyDescent="0.25">
      <c r="B2" s="36" t="s">
        <v>249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17" ht="24.6" thickBot="1" x14ac:dyDescent="0.25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</row>
    <row r="4" spans="2:17" ht="12" customHeight="1" x14ac:dyDescent="0.2">
      <c r="B4" s="44" t="s">
        <v>94</v>
      </c>
      <c r="C4" s="45" t="s">
        <v>54</v>
      </c>
      <c r="D4" s="46">
        <f t="shared" ref="D4:O4" si="0">D120+D236</f>
        <v>1</v>
      </c>
      <c r="E4" s="47">
        <f t="shared" si="0"/>
        <v>1</v>
      </c>
      <c r="F4" s="48">
        <f t="shared" si="0"/>
        <v>0</v>
      </c>
      <c r="G4" s="47">
        <f t="shared" si="0"/>
        <v>2</v>
      </c>
      <c r="H4" s="47">
        <f t="shared" si="0"/>
        <v>2</v>
      </c>
      <c r="I4" s="47">
        <f t="shared" si="0"/>
        <v>1</v>
      </c>
      <c r="J4" s="47">
        <f t="shared" si="0"/>
        <v>1</v>
      </c>
      <c r="K4" s="47">
        <f t="shared" si="0"/>
        <v>2</v>
      </c>
      <c r="L4" s="47">
        <f t="shared" si="0"/>
        <v>0</v>
      </c>
      <c r="M4" s="47">
        <f t="shared" si="0"/>
        <v>1</v>
      </c>
      <c r="N4" s="47">
        <f t="shared" si="0"/>
        <v>2</v>
      </c>
      <c r="O4" s="47">
        <f t="shared" si="0"/>
        <v>0</v>
      </c>
      <c r="P4" s="49">
        <f t="shared" ref="P4:P35" si="1">SUM(D4:O4)</f>
        <v>13</v>
      </c>
    </row>
    <row r="5" spans="2:17" ht="12" customHeight="1" x14ac:dyDescent="0.2">
      <c r="B5" s="44"/>
      <c r="C5" s="45" t="s">
        <v>55</v>
      </c>
      <c r="D5" s="50">
        <f t="shared" ref="D5:O5" si="2">D121+D237</f>
        <v>38</v>
      </c>
      <c r="E5" s="48">
        <f t="shared" si="2"/>
        <v>21</v>
      </c>
      <c r="F5" s="48">
        <f t="shared" si="2"/>
        <v>30</v>
      </c>
      <c r="G5" s="48">
        <f t="shared" si="2"/>
        <v>20</v>
      </c>
      <c r="H5" s="48">
        <f t="shared" si="2"/>
        <v>22</v>
      </c>
      <c r="I5" s="48">
        <f t="shared" si="2"/>
        <v>31</v>
      </c>
      <c r="J5" s="48">
        <f t="shared" si="2"/>
        <v>25</v>
      </c>
      <c r="K5" s="48">
        <f t="shared" si="2"/>
        <v>28</v>
      </c>
      <c r="L5" s="48">
        <f t="shared" si="2"/>
        <v>20</v>
      </c>
      <c r="M5" s="48">
        <f t="shared" si="2"/>
        <v>25</v>
      </c>
      <c r="N5" s="48">
        <f t="shared" si="2"/>
        <v>12</v>
      </c>
      <c r="O5" s="48">
        <f t="shared" si="2"/>
        <v>31</v>
      </c>
      <c r="P5" s="51">
        <f t="shared" si="1"/>
        <v>303</v>
      </c>
    </row>
    <row r="6" spans="2:17" ht="12" customHeight="1" x14ac:dyDescent="0.2">
      <c r="B6" s="44"/>
      <c r="C6" s="45" t="s">
        <v>56</v>
      </c>
      <c r="D6" s="50">
        <f t="shared" ref="D6:O6" si="3">D122+D238</f>
        <v>9</v>
      </c>
      <c r="E6" s="48">
        <f t="shared" si="3"/>
        <v>7</v>
      </c>
      <c r="F6" s="48">
        <f t="shared" si="3"/>
        <v>4</v>
      </c>
      <c r="G6" s="48">
        <f t="shared" si="3"/>
        <v>9</v>
      </c>
      <c r="H6" s="48">
        <f t="shared" si="3"/>
        <v>4</v>
      </c>
      <c r="I6" s="48">
        <f t="shared" si="3"/>
        <v>6</v>
      </c>
      <c r="J6" s="48">
        <f t="shared" si="3"/>
        <v>8</v>
      </c>
      <c r="K6" s="48">
        <f t="shared" si="3"/>
        <v>4</v>
      </c>
      <c r="L6" s="48">
        <f t="shared" si="3"/>
        <v>2</v>
      </c>
      <c r="M6" s="48">
        <f t="shared" si="3"/>
        <v>10</v>
      </c>
      <c r="N6" s="48">
        <f t="shared" si="3"/>
        <v>4</v>
      </c>
      <c r="O6" s="48">
        <f t="shared" si="3"/>
        <v>3</v>
      </c>
      <c r="P6" s="51">
        <f t="shared" si="1"/>
        <v>70</v>
      </c>
    </row>
    <row r="7" spans="2:17" ht="12" customHeight="1" x14ac:dyDescent="0.2">
      <c r="B7" s="44"/>
      <c r="C7" s="45" t="s">
        <v>57</v>
      </c>
      <c r="D7" s="50">
        <f t="shared" ref="D7:O7" si="4">D123+D239</f>
        <v>6</v>
      </c>
      <c r="E7" s="48">
        <f t="shared" si="4"/>
        <v>7</v>
      </c>
      <c r="F7" s="48">
        <f t="shared" si="4"/>
        <v>6</v>
      </c>
      <c r="G7" s="48">
        <f t="shared" si="4"/>
        <v>9</v>
      </c>
      <c r="H7" s="48">
        <f t="shared" si="4"/>
        <v>7</v>
      </c>
      <c r="I7" s="48">
        <f t="shared" si="4"/>
        <v>6</v>
      </c>
      <c r="J7" s="48">
        <f t="shared" si="4"/>
        <v>5</v>
      </c>
      <c r="K7" s="48">
        <f t="shared" si="4"/>
        <v>10</v>
      </c>
      <c r="L7" s="48">
        <f t="shared" si="4"/>
        <v>8</v>
      </c>
      <c r="M7" s="48">
        <f t="shared" si="4"/>
        <v>5</v>
      </c>
      <c r="N7" s="48">
        <f t="shared" si="4"/>
        <v>5</v>
      </c>
      <c r="O7" s="48">
        <f t="shared" si="4"/>
        <v>8</v>
      </c>
      <c r="P7" s="51">
        <f t="shared" si="1"/>
        <v>82</v>
      </c>
    </row>
    <row r="8" spans="2:17" ht="12" customHeight="1" x14ac:dyDescent="0.2">
      <c r="B8" s="44"/>
      <c r="C8" s="45" t="s">
        <v>58</v>
      </c>
      <c r="D8" s="50">
        <f t="shared" ref="D8:O8" si="5">D124+D240</f>
        <v>0</v>
      </c>
      <c r="E8" s="48">
        <f t="shared" si="5"/>
        <v>0</v>
      </c>
      <c r="F8" s="48">
        <f t="shared" si="5"/>
        <v>0</v>
      </c>
      <c r="G8" s="48">
        <f t="shared" si="5"/>
        <v>0</v>
      </c>
      <c r="H8" s="48">
        <f t="shared" si="5"/>
        <v>0</v>
      </c>
      <c r="I8" s="48">
        <f t="shared" si="5"/>
        <v>0</v>
      </c>
      <c r="J8" s="48">
        <f t="shared" si="5"/>
        <v>0</v>
      </c>
      <c r="K8" s="48">
        <f t="shared" si="5"/>
        <v>0</v>
      </c>
      <c r="L8" s="48">
        <f t="shared" si="5"/>
        <v>0</v>
      </c>
      <c r="M8" s="48">
        <f t="shared" si="5"/>
        <v>0</v>
      </c>
      <c r="N8" s="48">
        <f t="shared" si="5"/>
        <v>0</v>
      </c>
      <c r="O8" s="48">
        <f t="shared" si="5"/>
        <v>0</v>
      </c>
      <c r="P8" s="51">
        <f t="shared" si="1"/>
        <v>0</v>
      </c>
    </row>
    <row r="9" spans="2:17" ht="12" customHeight="1" x14ac:dyDescent="0.2">
      <c r="B9" s="52"/>
      <c r="C9" s="45" t="s">
        <v>59</v>
      </c>
      <c r="D9" s="50">
        <f t="shared" ref="D9:O9" si="6">D125+D241</f>
        <v>0</v>
      </c>
      <c r="E9" s="48">
        <f t="shared" si="6"/>
        <v>0</v>
      </c>
      <c r="F9" s="48">
        <f t="shared" si="6"/>
        <v>0</v>
      </c>
      <c r="G9" s="48">
        <f t="shared" si="6"/>
        <v>0</v>
      </c>
      <c r="H9" s="48">
        <f t="shared" si="6"/>
        <v>0</v>
      </c>
      <c r="I9" s="48">
        <f t="shared" si="6"/>
        <v>0</v>
      </c>
      <c r="J9" s="48">
        <f t="shared" si="6"/>
        <v>0</v>
      </c>
      <c r="K9" s="48">
        <f t="shared" si="6"/>
        <v>0</v>
      </c>
      <c r="L9" s="48">
        <f t="shared" si="6"/>
        <v>0</v>
      </c>
      <c r="M9" s="48">
        <f t="shared" si="6"/>
        <v>0</v>
      </c>
      <c r="N9" s="48">
        <f t="shared" si="6"/>
        <v>0</v>
      </c>
      <c r="O9" s="48">
        <f t="shared" si="6"/>
        <v>0</v>
      </c>
      <c r="P9" s="51">
        <f t="shared" si="1"/>
        <v>0</v>
      </c>
    </row>
    <row r="10" spans="2:17" ht="12" customHeight="1" x14ac:dyDescent="0.2">
      <c r="B10" s="53"/>
      <c r="C10" s="54" t="s">
        <v>121</v>
      </c>
      <c r="D10" s="55">
        <f t="shared" ref="D10:O10" si="7">SUM(D4:D9)</f>
        <v>54</v>
      </c>
      <c r="E10" s="56">
        <f t="shared" si="7"/>
        <v>36</v>
      </c>
      <c r="F10" s="56">
        <f t="shared" si="7"/>
        <v>40</v>
      </c>
      <c r="G10" s="56">
        <f t="shared" si="7"/>
        <v>40</v>
      </c>
      <c r="H10" s="56">
        <f t="shared" si="7"/>
        <v>35</v>
      </c>
      <c r="I10" s="56">
        <f t="shared" si="7"/>
        <v>44</v>
      </c>
      <c r="J10" s="56">
        <f t="shared" si="7"/>
        <v>39</v>
      </c>
      <c r="K10" s="56">
        <f t="shared" si="7"/>
        <v>44</v>
      </c>
      <c r="L10" s="56">
        <f t="shared" si="7"/>
        <v>30</v>
      </c>
      <c r="M10" s="56">
        <f t="shared" si="7"/>
        <v>41</v>
      </c>
      <c r="N10" s="56">
        <f t="shared" si="7"/>
        <v>23</v>
      </c>
      <c r="O10" s="56">
        <f t="shared" si="7"/>
        <v>42</v>
      </c>
      <c r="P10" s="57">
        <f t="shared" si="1"/>
        <v>468</v>
      </c>
      <c r="Q10" s="196">
        <f>P10/12</f>
        <v>39</v>
      </c>
    </row>
    <row r="11" spans="2:17" ht="12" customHeight="1" x14ac:dyDescent="0.2">
      <c r="B11" s="140"/>
      <c r="C11" s="141" t="s">
        <v>61</v>
      </c>
      <c r="D11" s="145">
        <f t="shared" ref="D11:O11" si="8">SUM(D127,D243)</f>
        <v>2612</v>
      </c>
      <c r="E11" s="146">
        <f t="shared" si="8"/>
        <v>2552</v>
      </c>
      <c r="F11" s="146">
        <f t="shared" si="8"/>
        <v>2751</v>
      </c>
      <c r="G11" s="146">
        <f t="shared" si="8"/>
        <v>2603</v>
      </c>
      <c r="H11" s="146">
        <f t="shared" si="8"/>
        <v>2848</v>
      </c>
      <c r="I11" s="146">
        <f t="shared" si="8"/>
        <v>2899</v>
      </c>
      <c r="J11" s="146">
        <f t="shared" si="8"/>
        <v>2792</v>
      </c>
      <c r="K11" s="146">
        <f t="shared" si="8"/>
        <v>2793</v>
      </c>
      <c r="L11" s="146">
        <f t="shared" si="8"/>
        <v>2739</v>
      </c>
      <c r="M11" s="146">
        <f t="shared" si="8"/>
        <v>2645</v>
      </c>
      <c r="N11" s="146">
        <f t="shared" si="8"/>
        <v>2424</v>
      </c>
      <c r="O11" s="146">
        <f t="shared" si="8"/>
        <v>2283</v>
      </c>
      <c r="P11" s="147">
        <f t="shared" si="1"/>
        <v>31941</v>
      </c>
    </row>
    <row r="12" spans="2:17" ht="12" customHeight="1" x14ac:dyDescent="0.2">
      <c r="B12" s="44" t="s">
        <v>95</v>
      </c>
      <c r="C12" s="45" t="s">
        <v>54</v>
      </c>
      <c r="D12" s="58">
        <f t="shared" ref="D12:O12" si="9">D4/1</f>
        <v>1</v>
      </c>
      <c r="E12" s="59">
        <f t="shared" si="9"/>
        <v>1</v>
      </c>
      <c r="F12" s="59">
        <f t="shared" si="9"/>
        <v>0</v>
      </c>
      <c r="G12" s="59">
        <f t="shared" si="9"/>
        <v>2</v>
      </c>
      <c r="H12" s="59">
        <f t="shared" si="9"/>
        <v>2</v>
      </c>
      <c r="I12" s="59">
        <f t="shared" si="9"/>
        <v>1</v>
      </c>
      <c r="J12" s="59">
        <f t="shared" si="9"/>
        <v>1</v>
      </c>
      <c r="K12" s="59">
        <f t="shared" si="9"/>
        <v>2</v>
      </c>
      <c r="L12" s="59">
        <f t="shared" si="9"/>
        <v>0</v>
      </c>
      <c r="M12" s="59">
        <f t="shared" si="9"/>
        <v>1</v>
      </c>
      <c r="N12" s="59">
        <f t="shared" si="9"/>
        <v>2</v>
      </c>
      <c r="O12" s="59">
        <f t="shared" si="9"/>
        <v>0</v>
      </c>
      <c r="P12" s="158">
        <f t="shared" si="1"/>
        <v>13</v>
      </c>
    </row>
    <row r="13" spans="2:17" ht="12" customHeight="1" x14ac:dyDescent="0.2">
      <c r="B13" s="61"/>
      <c r="C13" s="45" t="s">
        <v>55</v>
      </c>
      <c r="D13" s="62">
        <f t="shared" ref="D13:O13" si="10">D5/4</f>
        <v>9.5</v>
      </c>
      <c r="E13" s="60">
        <f t="shared" si="10"/>
        <v>5.25</v>
      </c>
      <c r="F13" s="60">
        <f t="shared" si="10"/>
        <v>7.5</v>
      </c>
      <c r="G13" s="60">
        <f t="shared" si="10"/>
        <v>5</v>
      </c>
      <c r="H13" s="60">
        <f t="shared" si="10"/>
        <v>5.5</v>
      </c>
      <c r="I13" s="60">
        <f t="shared" si="10"/>
        <v>7.75</v>
      </c>
      <c r="J13" s="60">
        <f t="shared" si="10"/>
        <v>6.25</v>
      </c>
      <c r="K13" s="60">
        <f t="shared" si="10"/>
        <v>7</v>
      </c>
      <c r="L13" s="60">
        <f t="shared" si="10"/>
        <v>5</v>
      </c>
      <c r="M13" s="60">
        <f t="shared" si="10"/>
        <v>6.25</v>
      </c>
      <c r="N13" s="60">
        <f t="shared" si="10"/>
        <v>3</v>
      </c>
      <c r="O13" s="60">
        <f t="shared" si="10"/>
        <v>7.75</v>
      </c>
      <c r="P13" s="158">
        <f t="shared" si="1"/>
        <v>75.75</v>
      </c>
    </row>
    <row r="14" spans="2:17" ht="12" customHeight="1" x14ac:dyDescent="0.2">
      <c r="B14" s="61"/>
      <c r="C14" s="45" t="s">
        <v>56</v>
      </c>
      <c r="D14" s="62">
        <f t="shared" ref="D14:O14" si="11">D6/4</f>
        <v>2.25</v>
      </c>
      <c r="E14" s="60">
        <f t="shared" si="11"/>
        <v>1.75</v>
      </c>
      <c r="F14" s="60">
        <f t="shared" si="11"/>
        <v>1</v>
      </c>
      <c r="G14" s="60">
        <f t="shared" si="11"/>
        <v>2.25</v>
      </c>
      <c r="H14" s="60">
        <f t="shared" si="11"/>
        <v>1</v>
      </c>
      <c r="I14" s="60">
        <f t="shared" si="11"/>
        <v>1.5</v>
      </c>
      <c r="J14" s="60">
        <f t="shared" si="11"/>
        <v>2</v>
      </c>
      <c r="K14" s="60">
        <f t="shared" si="11"/>
        <v>1</v>
      </c>
      <c r="L14" s="60">
        <f t="shared" si="11"/>
        <v>0.5</v>
      </c>
      <c r="M14" s="60">
        <f t="shared" si="11"/>
        <v>2.5</v>
      </c>
      <c r="N14" s="60">
        <f t="shared" si="11"/>
        <v>1</v>
      </c>
      <c r="O14" s="60">
        <f t="shared" si="11"/>
        <v>0.75</v>
      </c>
      <c r="P14" s="158">
        <f t="shared" si="1"/>
        <v>17.5</v>
      </c>
    </row>
    <row r="15" spans="2:17" ht="12" customHeight="1" x14ac:dyDescent="0.2">
      <c r="B15" s="61"/>
      <c r="C15" s="45" t="s">
        <v>57</v>
      </c>
      <c r="D15" s="62">
        <f t="shared" ref="D15:O15" si="12">D7/3</f>
        <v>2</v>
      </c>
      <c r="E15" s="60">
        <f t="shared" si="12"/>
        <v>2.3333333333333335</v>
      </c>
      <c r="F15" s="60">
        <f t="shared" si="12"/>
        <v>2</v>
      </c>
      <c r="G15" s="60">
        <f t="shared" si="12"/>
        <v>3</v>
      </c>
      <c r="H15" s="60">
        <f t="shared" si="12"/>
        <v>2.3333333333333335</v>
      </c>
      <c r="I15" s="60">
        <f t="shared" si="12"/>
        <v>2</v>
      </c>
      <c r="J15" s="60">
        <f t="shared" si="12"/>
        <v>1.6666666666666667</v>
      </c>
      <c r="K15" s="60">
        <f t="shared" si="12"/>
        <v>3.3333333333333335</v>
      </c>
      <c r="L15" s="60">
        <f t="shared" si="12"/>
        <v>2.6666666666666665</v>
      </c>
      <c r="M15" s="60">
        <f t="shared" si="12"/>
        <v>1.6666666666666667</v>
      </c>
      <c r="N15" s="60">
        <f t="shared" si="12"/>
        <v>1.6666666666666667</v>
      </c>
      <c r="O15" s="60">
        <f t="shared" si="12"/>
        <v>2.6666666666666665</v>
      </c>
      <c r="P15" s="158">
        <f t="shared" si="1"/>
        <v>27.333333333333339</v>
      </c>
    </row>
    <row r="16" spans="2:17" ht="12" customHeight="1" x14ac:dyDescent="0.2">
      <c r="B16" s="61"/>
      <c r="C16" s="45" t="s">
        <v>58</v>
      </c>
      <c r="D16" s="62">
        <f t="shared" ref="D16:O16" si="13">D8/4</f>
        <v>0</v>
      </c>
      <c r="E16" s="60">
        <f t="shared" si="13"/>
        <v>0</v>
      </c>
      <c r="F16" s="60">
        <f t="shared" si="13"/>
        <v>0</v>
      </c>
      <c r="G16" s="60">
        <f t="shared" si="13"/>
        <v>0</v>
      </c>
      <c r="H16" s="60">
        <f t="shared" si="13"/>
        <v>0</v>
      </c>
      <c r="I16" s="60">
        <f t="shared" si="13"/>
        <v>0</v>
      </c>
      <c r="J16" s="60">
        <f t="shared" si="13"/>
        <v>0</v>
      </c>
      <c r="K16" s="60">
        <f t="shared" si="13"/>
        <v>0</v>
      </c>
      <c r="L16" s="60">
        <f t="shared" si="13"/>
        <v>0</v>
      </c>
      <c r="M16" s="60">
        <f t="shared" si="13"/>
        <v>0</v>
      </c>
      <c r="N16" s="60">
        <f t="shared" si="13"/>
        <v>0</v>
      </c>
      <c r="O16" s="60">
        <f t="shared" si="13"/>
        <v>0</v>
      </c>
      <c r="P16" s="158">
        <f t="shared" si="1"/>
        <v>0</v>
      </c>
    </row>
    <row r="17" spans="2:17" ht="12" customHeight="1" x14ac:dyDescent="0.2">
      <c r="B17" s="61"/>
      <c r="C17" s="61" t="s">
        <v>59</v>
      </c>
      <c r="D17" s="62">
        <f t="shared" ref="D17:O17" si="14">D9/3</f>
        <v>0</v>
      </c>
      <c r="E17" s="60">
        <f t="shared" si="14"/>
        <v>0</v>
      </c>
      <c r="F17" s="60">
        <f t="shared" si="14"/>
        <v>0</v>
      </c>
      <c r="G17" s="60">
        <f t="shared" si="14"/>
        <v>0</v>
      </c>
      <c r="H17" s="60">
        <f t="shared" si="14"/>
        <v>0</v>
      </c>
      <c r="I17" s="60">
        <f t="shared" si="14"/>
        <v>0</v>
      </c>
      <c r="J17" s="60">
        <f t="shared" si="14"/>
        <v>0</v>
      </c>
      <c r="K17" s="60">
        <f t="shared" si="14"/>
        <v>0</v>
      </c>
      <c r="L17" s="60">
        <f t="shared" si="14"/>
        <v>0</v>
      </c>
      <c r="M17" s="60">
        <f t="shared" si="14"/>
        <v>0</v>
      </c>
      <c r="N17" s="60">
        <f t="shared" si="14"/>
        <v>0</v>
      </c>
      <c r="O17" s="60">
        <f t="shared" si="14"/>
        <v>0</v>
      </c>
      <c r="P17" s="158">
        <f t="shared" si="1"/>
        <v>0</v>
      </c>
    </row>
    <row r="18" spans="2:17" ht="12" customHeight="1" x14ac:dyDescent="0.2">
      <c r="B18" s="61"/>
      <c r="C18" s="45" t="s">
        <v>121</v>
      </c>
      <c r="D18" s="64">
        <f t="shared" ref="D18:O18" si="15">D10/12</f>
        <v>4.5</v>
      </c>
      <c r="E18" s="65">
        <f t="shared" si="15"/>
        <v>3</v>
      </c>
      <c r="F18" s="65">
        <f t="shared" si="15"/>
        <v>3.3333333333333335</v>
      </c>
      <c r="G18" s="65">
        <f t="shared" si="15"/>
        <v>3.3333333333333335</v>
      </c>
      <c r="H18" s="65">
        <f t="shared" si="15"/>
        <v>2.9166666666666665</v>
      </c>
      <c r="I18" s="65">
        <f t="shared" si="15"/>
        <v>3.6666666666666665</v>
      </c>
      <c r="J18" s="65">
        <f t="shared" si="15"/>
        <v>3.25</v>
      </c>
      <c r="K18" s="65">
        <f t="shared" si="15"/>
        <v>3.6666666666666665</v>
      </c>
      <c r="L18" s="65">
        <f t="shared" si="15"/>
        <v>2.5</v>
      </c>
      <c r="M18" s="65">
        <f t="shared" si="15"/>
        <v>3.4166666666666665</v>
      </c>
      <c r="N18" s="65">
        <f t="shared" si="15"/>
        <v>1.9166666666666667</v>
      </c>
      <c r="O18" s="65">
        <f t="shared" si="15"/>
        <v>3.5</v>
      </c>
      <c r="P18" s="159">
        <f t="shared" si="1"/>
        <v>39</v>
      </c>
      <c r="Q18" s="168">
        <f>P18/12</f>
        <v>3.25</v>
      </c>
    </row>
    <row r="19" spans="2:17" ht="12" customHeight="1" thickBot="1" x14ac:dyDescent="0.25">
      <c r="B19" s="67"/>
      <c r="C19" s="68" t="s">
        <v>61</v>
      </c>
      <c r="D19" s="69">
        <f t="shared" ref="D19:O19" si="16">D11/931</f>
        <v>2.8055853920515577</v>
      </c>
      <c r="E19" s="70">
        <f t="shared" si="16"/>
        <v>2.7411385606874328</v>
      </c>
      <c r="F19" s="70">
        <f t="shared" si="16"/>
        <v>2.9548872180451129</v>
      </c>
      <c r="G19" s="70">
        <f t="shared" si="16"/>
        <v>2.795918367346939</v>
      </c>
      <c r="H19" s="70">
        <f t="shared" si="16"/>
        <v>3.059076262083781</v>
      </c>
      <c r="I19" s="70">
        <f t="shared" si="16"/>
        <v>3.1138560687432868</v>
      </c>
      <c r="J19" s="70">
        <f t="shared" si="16"/>
        <v>2.9989258861439314</v>
      </c>
      <c r="K19" s="70">
        <f t="shared" si="16"/>
        <v>3</v>
      </c>
      <c r="L19" s="70">
        <f t="shared" si="16"/>
        <v>2.941997851772288</v>
      </c>
      <c r="M19" s="70">
        <f t="shared" si="16"/>
        <v>2.8410311493018261</v>
      </c>
      <c r="N19" s="70">
        <f t="shared" si="16"/>
        <v>2.6036519871106338</v>
      </c>
      <c r="O19" s="70">
        <f t="shared" si="16"/>
        <v>2.452201933404941</v>
      </c>
      <c r="P19" s="89">
        <f t="shared" si="1"/>
        <v>34.308270676691734</v>
      </c>
      <c r="Q19" s="167">
        <f>P19/12</f>
        <v>2.8590225563909777</v>
      </c>
    </row>
    <row r="20" spans="2:17" ht="12" customHeight="1" x14ac:dyDescent="0.2">
      <c r="B20" s="44" t="s">
        <v>96</v>
      </c>
      <c r="C20" s="45" t="s">
        <v>54</v>
      </c>
      <c r="D20" s="72">
        <f t="shared" ref="D20:O20" si="17">D136+D252</f>
        <v>0</v>
      </c>
      <c r="E20" s="48">
        <f t="shared" si="17"/>
        <v>2</v>
      </c>
      <c r="F20" s="48">
        <f t="shared" si="17"/>
        <v>0</v>
      </c>
      <c r="G20" s="48">
        <f t="shared" si="17"/>
        <v>0</v>
      </c>
      <c r="H20" s="48">
        <f t="shared" si="17"/>
        <v>0</v>
      </c>
      <c r="I20" s="48">
        <f t="shared" si="17"/>
        <v>0</v>
      </c>
      <c r="J20" s="48">
        <f t="shared" si="17"/>
        <v>2</v>
      </c>
      <c r="K20" s="48">
        <f t="shared" si="17"/>
        <v>0</v>
      </c>
      <c r="L20" s="48">
        <f t="shared" si="17"/>
        <v>1</v>
      </c>
      <c r="M20" s="48">
        <f t="shared" si="17"/>
        <v>0</v>
      </c>
      <c r="N20" s="48">
        <f t="shared" si="17"/>
        <v>0</v>
      </c>
      <c r="O20" s="48">
        <f t="shared" si="17"/>
        <v>0</v>
      </c>
      <c r="P20" s="73">
        <f t="shared" si="1"/>
        <v>5</v>
      </c>
    </row>
    <row r="21" spans="2:17" ht="12" customHeight="1" x14ac:dyDescent="0.2">
      <c r="B21" s="44"/>
      <c r="C21" s="45" t="s">
        <v>55</v>
      </c>
      <c r="D21" s="72">
        <f t="shared" ref="D21:O21" si="18">D137+D253</f>
        <v>0</v>
      </c>
      <c r="E21" s="48">
        <f t="shared" si="18"/>
        <v>4</v>
      </c>
      <c r="F21" s="48">
        <f t="shared" si="18"/>
        <v>1</v>
      </c>
      <c r="G21" s="48">
        <f t="shared" si="18"/>
        <v>4</v>
      </c>
      <c r="H21" s="48">
        <f t="shared" si="18"/>
        <v>3</v>
      </c>
      <c r="I21" s="48">
        <f t="shared" si="18"/>
        <v>5</v>
      </c>
      <c r="J21" s="48">
        <f t="shared" si="18"/>
        <v>1</v>
      </c>
      <c r="K21" s="48">
        <f t="shared" si="18"/>
        <v>2</v>
      </c>
      <c r="L21" s="48">
        <f t="shared" si="18"/>
        <v>1</v>
      </c>
      <c r="M21" s="48">
        <f t="shared" si="18"/>
        <v>2</v>
      </c>
      <c r="N21" s="48">
        <f t="shared" si="18"/>
        <v>0</v>
      </c>
      <c r="O21" s="48">
        <f t="shared" si="18"/>
        <v>3</v>
      </c>
      <c r="P21" s="73">
        <f t="shared" si="1"/>
        <v>26</v>
      </c>
    </row>
    <row r="22" spans="2:17" ht="12" customHeight="1" x14ac:dyDescent="0.2">
      <c r="B22" s="44"/>
      <c r="C22" s="45" t="s">
        <v>56</v>
      </c>
      <c r="D22" s="72">
        <f t="shared" ref="D22:O22" si="19">D138+D254</f>
        <v>1</v>
      </c>
      <c r="E22" s="48">
        <f t="shared" si="19"/>
        <v>0</v>
      </c>
      <c r="F22" s="48">
        <f t="shared" si="19"/>
        <v>3</v>
      </c>
      <c r="G22" s="48">
        <f t="shared" si="19"/>
        <v>2</v>
      </c>
      <c r="H22" s="48">
        <f t="shared" si="19"/>
        <v>0</v>
      </c>
      <c r="I22" s="48">
        <f t="shared" si="19"/>
        <v>2</v>
      </c>
      <c r="J22" s="48">
        <f t="shared" si="19"/>
        <v>1</v>
      </c>
      <c r="K22" s="48">
        <f t="shared" si="19"/>
        <v>2</v>
      </c>
      <c r="L22" s="48">
        <f t="shared" si="19"/>
        <v>2</v>
      </c>
      <c r="M22" s="48">
        <f t="shared" si="19"/>
        <v>6</v>
      </c>
      <c r="N22" s="48">
        <f t="shared" si="19"/>
        <v>2</v>
      </c>
      <c r="O22" s="48">
        <f t="shared" si="19"/>
        <v>1</v>
      </c>
      <c r="P22" s="73">
        <f t="shared" si="1"/>
        <v>22</v>
      </c>
    </row>
    <row r="23" spans="2:17" ht="12" customHeight="1" x14ac:dyDescent="0.2">
      <c r="B23" s="44"/>
      <c r="C23" s="45" t="s">
        <v>57</v>
      </c>
      <c r="D23" s="72">
        <f t="shared" ref="D23:O23" si="20">D139+D255</f>
        <v>0</v>
      </c>
      <c r="E23" s="48">
        <f t="shared" si="20"/>
        <v>0</v>
      </c>
      <c r="F23" s="48">
        <f t="shared" si="20"/>
        <v>0</v>
      </c>
      <c r="G23" s="48">
        <f t="shared" si="20"/>
        <v>0</v>
      </c>
      <c r="H23" s="48">
        <f t="shared" si="20"/>
        <v>0</v>
      </c>
      <c r="I23" s="48">
        <f t="shared" si="20"/>
        <v>0</v>
      </c>
      <c r="J23" s="48">
        <f t="shared" si="20"/>
        <v>0</v>
      </c>
      <c r="K23" s="48">
        <f t="shared" si="20"/>
        <v>0</v>
      </c>
      <c r="L23" s="48">
        <f t="shared" si="20"/>
        <v>0</v>
      </c>
      <c r="M23" s="48">
        <f t="shared" si="20"/>
        <v>0</v>
      </c>
      <c r="N23" s="48">
        <f t="shared" si="20"/>
        <v>1</v>
      </c>
      <c r="O23" s="48">
        <f t="shared" si="20"/>
        <v>0</v>
      </c>
      <c r="P23" s="73">
        <f t="shared" si="1"/>
        <v>1</v>
      </c>
    </row>
    <row r="24" spans="2:17" ht="12" customHeight="1" x14ac:dyDescent="0.2">
      <c r="B24" s="44"/>
      <c r="C24" s="45" t="s">
        <v>58</v>
      </c>
      <c r="D24" s="72">
        <f t="shared" ref="D24:O24" si="21">D140+D256</f>
        <v>0</v>
      </c>
      <c r="E24" s="48">
        <f t="shared" si="21"/>
        <v>0</v>
      </c>
      <c r="F24" s="48">
        <f t="shared" si="21"/>
        <v>0</v>
      </c>
      <c r="G24" s="48">
        <f t="shared" si="21"/>
        <v>0</v>
      </c>
      <c r="H24" s="48">
        <f t="shared" si="21"/>
        <v>0</v>
      </c>
      <c r="I24" s="48">
        <f t="shared" si="21"/>
        <v>0</v>
      </c>
      <c r="J24" s="48">
        <f t="shared" si="21"/>
        <v>0</v>
      </c>
      <c r="K24" s="48">
        <f t="shared" si="21"/>
        <v>0</v>
      </c>
      <c r="L24" s="48">
        <f t="shared" si="21"/>
        <v>0</v>
      </c>
      <c r="M24" s="48">
        <f t="shared" si="21"/>
        <v>0</v>
      </c>
      <c r="N24" s="48">
        <f t="shared" si="21"/>
        <v>0</v>
      </c>
      <c r="O24" s="48">
        <f t="shared" si="21"/>
        <v>0</v>
      </c>
      <c r="P24" s="73">
        <f t="shared" si="1"/>
        <v>0</v>
      </c>
    </row>
    <row r="25" spans="2:17" ht="12" customHeight="1" x14ac:dyDescent="0.2">
      <c r="B25" s="44"/>
      <c r="C25" s="61" t="s">
        <v>59</v>
      </c>
      <c r="D25" s="72">
        <f t="shared" ref="D25:O25" si="22">D141+D257</f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48">
        <f t="shared" si="22"/>
        <v>0</v>
      </c>
      <c r="I25" s="48">
        <f t="shared" si="22"/>
        <v>0</v>
      </c>
      <c r="J25" s="48">
        <f t="shared" si="22"/>
        <v>0</v>
      </c>
      <c r="K25" s="48">
        <f t="shared" si="22"/>
        <v>0</v>
      </c>
      <c r="L25" s="48">
        <f t="shared" si="22"/>
        <v>0</v>
      </c>
      <c r="M25" s="48">
        <f t="shared" si="22"/>
        <v>0</v>
      </c>
      <c r="N25" s="48">
        <f t="shared" si="22"/>
        <v>0</v>
      </c>
      <c r="O25" s="48">
        <f t="shared" si="22"/>
        <v>0</v>
      </c>
      <c r="P25" s="73">
        <f t="shared" si="1"/>
        <v>0</v>
      </c>
    </row>
    <row r="26" spans="2:17" ht="12" customHeight="1" x14ac:dyDescent="0.2">
      <c r="B26" s="53"/>
      <c r="C26" s="54" t="s">
        <v>60</v>
      </c>
      <c r="D26" s="55">
        <f t="shared" ref="D26:O26" si="23">SUM(D20:D25)</f>
        <v>1</v>
      </c>
      <c r="E26" s="56">
        <f t="shared" si="23"/>
        <v>6</v>
      </c>
      <c r="F26" s="56">
        <f t="shared" si="23"/>
        <v>4</v>
      </c>
      <c r="G26" s="56">
        <f t="shared" si="23"/>
        <v>6</v>
      </c>
      <c r="H26" s="56">
        <f t="shared" si="23"/>
        <v>3</v>
      </c>
      <c r="I26" s="56">
        <f t="shared" si="23"/>
        <v>7</v>
      </c>
      <c r="J26" s="56">
        <f t="shared" si="23"/>
        <v>4</v>
      </c>
      <c r="K26" s="56">
        <f t="shared" si="23"/>
        <v>4</v>
      </c>
      <c r="L26" s="56">
        <f t="shared" si="23"/>
        <v>4</v>
      </c>
      <c r="M26" s="56">
        <f t="shared" si="23"/>
        <v>8</v>
      </c>
      <c r="N26" s="56">
        <f t="shared" si="23"/>
        <v>3</v>
      </c>
      <c r="O26" s="56">
        <f t="shared" si="23"/>
        <v>4</v>
      </c>
      <c r="P26" s="74">
        <f t="shared" si="1"/>
        <v>54</v>
      </c>
    </row>
    <row r="27" spans="2:17" ht="12" customHeight="1" x14ac:dyDescent="0.2">
      <c r="B27" s="140"/>
      <c r="C27" s="141" t="s">
        <v>61</v>
      </c>
      <c r="D27" s="145">
        <f t="shared" ref="D27:O27" si="24">D143+D259</f>
        <v>859</v>
      </c>
      <c r="E27" s="146">
        <f t="shared" si="24"/>
        <v>780</v>
      </c>
      <c r="F27" s="146">
        <f t="shared" si="24"/>
        <v>849</v>
      </c>
      <c r="G27" s="146">
        <f t="shared" si="24"/>
        <v>851</v>
      </c>
      <c r="H27" s="146">
        <f t="shared" si="24"/>
        <v>900</v>
      </c>
      <c r="I27" s="146">
        <f t="shared" si="24"/>
        <v>869</v>
      </c>
      <c r="J27" s="146">
        <f t="shared" si="24"/>
        <v>952</v>
      </c>
      <c r="K27" s="146">
        <f t="shared" si="24"/>
        <v>883</v>
      </c>
      <c r="L27" s="146">
        <f t="shared" si="24"/>
        <v>880</v>
      </c>
      <c r="M27" s="146">
        <f t="shared" si="24"/>
        <v>920</v>
      </c>
      <c r="N27" s="146">
        <f t="shared" si="24"/>
        <v>834</v>
      </c>
      <c r="O27" s="146">
        <f t="shared" si="24"/>
        <v>803</v>
      </c>
      <c r="P27" s="142">
        <f t="shared" si="1"/>
        <v>10380</v>
      </c>
    </row>
    <row r="28" spans="2:17" ht="12" customHeight="1" x14ac:dyDescent="0.2">
      <c r="B28" s="44" t="s">
        <v>97</v>
      </c>
      <c r="C28" s="75" t="s">
        <v>54</v>
      </c>
      <c r="D28" s="58">
        <f t="shared" ref="D28:O28" si="25">D20/1</f>
        <v>0</v>
      </c>
      <c r="E28" s="59">
        <f t="shared" si="25"/>
        <v>2</v>
      </c>
      <c r="F28" s="59">
        <f t="shared" si="25"/>
        <v>0</v>
      </c>
      <c r="G28" s="59">
        <f t="shared" si="25"/>
        <v>0</v>
      </c>
      <c r="H28" s="59">
        <f t="shared" si="25"/>
        <v>0</v>
      </c>
      <c r="I28" s="59">
        <f t="shared" si="25"/>
        <v>0</v>
      </c>
      <c r="J28" s="59">
        <f t="shared" si="25"/>
        <v>2</v>
      </c>
      <c r="K28" s="59">
        <f t="shared" si="25"/>
        <v>0</v>
      </c>
      <c r="L28" s="59">
        <f t="shared" si="25"/>
        <v>1</v>
      </c>
      <c r="M28" s="59">
        <f t="shared" si="25"/>
        <v>0</v>
      </c>
      <c r="N28" s="59">
        <f t="shared" si="25"/>
        <v>0</v>
      </c>
      <c r="O28" s="59">
        <f t="shared" si="25"/>
        <v>0</v>
      </c>
      <c r="P28" s="158">
        <f t="shared" si="1"/>
        <v>5</v>
      </c>
    </row>
    <row r="29" spans="2:17" ht="12" customHeight="1" x14ac:dyDescent="0.2">
      <c r="B29" s="61"/>
      <c r="C29" s="45" t="s">
        <v>55</v>
      </c>
      <c r="D29" s="77">
        <f t="shared" ref="D29:O29" si="26">D21/4</f>
        <v>0</v>
      </c>
      <c r="E29" s="78">
        <f t="shared" si="26"/>
        <v>1</v>
      </c>
      <c r="F29" s="78">
        <f t="shared" si="26"/>
        <v>0.25</v>
      </c>
      <c r="G29" s="78">
        <f t="shared" si="26"/>
        <v>1</v>
      </c>
      <c r="H29" s="78">
        <f t="shared" si="26"/>
        <v>0.75</v>
      </c>
      <c r="I29" s="78">
        <f t="shared" si="26"/>
        <v>1.25</v>
      </c>
      <c r="J29" s="78">
        <f t="shared" si="26"/>
        <v>0.25</v>
      </c>
      <c r="K29" s="78">
        <f t="shared" si="26"/>
        <v>0.5</v>
      </c>
      <c r="L29" s="78">
        <f t="shared" si="26"/>
        <v>0.25</v>
      </c>
      <c r="M29" s="78">
        <f t="shared" si="26"/>
        <v>0.5</v>
      </c>
      <c r="N29" s="78">
        <f t="shared" si="26"/>
        <v>0</v>
      </c>
      <c r="O29" s="78">
        <f t="shared" si="26"/>
        <v>0.75</v>
      </c>
      <c r="P29" s="158">
        <f t="shared" si="1"/>
        <v>6.5</v>
      </c>
    </row>
    <row r="30" spans="2:17" ht="12" customHeight="1" x14ac:dyDescent="0.2">
      <c r="B30" s="61"/>
      <c r="C30" s="45" t="s">
        <v>56</v>
      </c>
      <c r="D30" s="77">
        <f t="shared" ref="D30:O30" si="27">D22/4</f>
        <v>0.25</v>
      </c>
      <c r="E30" s="78">
        <f t="shared" si="27"/>
        <v>0</v>
      </c>
      <c r="F30" s="78">
        <f t="shared" si="27"/>
        <v>0.75</v>
      </c>
      <c r="G30" s="78">
        <f t="shared" si="27"/>
        <v>0.5</v>
      </c>
      <c r="H30" s="78">
        <f t="shared" si="27"/>
        <v>0</v>
      </c>
      <c r="I30" s="78">
        <f t="shared" si="27"/>
        <v>0.5</v>
      </c>
      <c r="J30" s="78">
        <f t="shared" si="27"/>
        <v>0.25</v>
      </c>
      <c r="K30" s="78">
        <f t="shared" si="27"/>
        <v>0.5</v>
      </c>
      <c r="L30" s="78">
        <f t="shared" si="27"/>
        <v>0.5</v>
      </c>
      <c r="M30" s="78">
        <f t="shared" si="27"/>
        <v>1.5</v>
      </c>
      <c r="N30" s="78">
        <f t="shared" si="27"/>
        <v>0.5</v>
      </c>
      <c r="O30" s="78">
        <f t="shared" si="27"/>
        <v>0.25</v>
      </c>
      <c r="P30" s="158">
        <f t="shared" si="1"/>
        <v>5.5</v>
      </c>
    </row>
    <row r="31" spans="2:17" ht="12" customHeight="1" x14ac:dyDescent="0.2">
      <c r="B31" s="61"/>
      <c r="C31" s="45" t="s">
        <v>57</v>
      </c>
      <c r="D31" s="77">
        <f t="shared" ref="D31:O31" si="28">D23/3</f>
        <v>0</v>
      </c>
      <c r="E31" s="78">
        <f t="shared" si="28"/>
        <v>0</v>
      </c>
      <c r="F31" s="78">
        <f t="shared" si="28"/>
        <v>0</v>
      </c>
      <c r="G31" s="78">
        <f t="shared" si="28"/>
        <v>0</v>
      </c>
      <c r="H31" s="78">
        <f t="shared" si="28"/>
        <v>0</v>
      </c>
      <c r="I31" s="78">
        <f t="shared" si="28"/>
        <v>0</v>
      </c>
      <c r="J31" s="78">
        <f t="shared" si="28"/>
        <v>0</v>
      </c>
      <c r="K31" s="78">
        <f t="shared" si="28"/>
        <v>0</v>
      </c>
      <c r="L31" s="78">
        <f t="shared" si="28"/>
        <v>0</v>
      </c>
      <c r="M31" s="78">
        <f t="shared" si="28"/>
        <v>0</v>
      </c>
      <c r="N31" s="78">
        <f t="shared" si="28"/>
        <v>0.33333333333333331</v>
      </c>
      <c r="O31" s="78">
        <f t="shared" si="28"/>
        <v>0</v>
      </c>
      <c r="P31" s="158">
        <f t="shared" si="1"/>
        <v>0.33333333333333331</v>
      </c>
    </row>
    <row r="32" spans="2:17" ht="12" customHeight="1" x14ac:dyDescent="0.2">
      <c r="B32" s="61"/>
      <c r="C32" s="45" t="s">
        <v>58</v>
      </c>
      <c r="D32" s="77">
        <f t="shared" ref="D32:O32" si="29">D24/4</f>
        <v>0</v>
      </c>
      <c r="E32" s="78">
        <f t="shared" si="29"/>
        <v>0</v>
      </c>
      <c r="F32" s="78">
        <f t="shared" si="29"/>
        <v>0</v>
      </c>
      <c r="G32" s="78">
        <f t="shared" si="29"/>
        <v>0</v>
      </c>
      <c r="H32" s="78">
        <f t="shared" si="29"/>
        <v>0</v>
      </c>
      <c r="I32" s="78">
        <f t="shared" si="29"/>
        <v>0</v>
      </c>
      <c r="J32" s="78">
        <f t="shared" si="29"/>
        <v>0</v>
      </c>
      <c r="K32" s="78">
        <f t="shared" si="29"/>
        <v>0</v>
      </c>
      <c r="L32" s="78">
        <f t="shared" si="29"/>
        <v>0</v>
      </c>
      <c r="M32" s="78">
        <f t="shared" si="29"/>
        <v>0</v>
      </c>
      <c r="N32" s="78">
        <f t="shared" si="29"/>
        <v>0</v>
      </c>
      <c r="O32" s="78">
        <f t="shared" si="29"/>
        <v>0</v>
      </c>
      <c r="P32" s="158">
        <f t="shared" si="1"/>
        <v>0</v>
      </c>
    </row>
    <row r="33" spans="2:17" ht="12" customHeight="1" x14ac:dyDescent="0.2">
      <c r="B33" s="61"/>
      <c r="C33" s="45" t="s">
        <v>59</v>
      </c>
      <c r="D33" s="77">
        <f t="shared" ref="D33:O33" si="30">D25/3</f>
        <v>0</v>
      </c>
      <c r="E33" s="78">
        <f t="shared" si="30"/>
        <v>0</v>
      </c>
      <c r="F33" s="78">
        <f t="shared" si="30"/>
        <v>0</v>
      </c>
      <c r="G33" s="78">
        <f t="shared" si="30"/>
        <v>0</v>
      </c>
      <c r="H33" s="78">
        <f t="shared" si="30"/>
        <v>0</v>
      </c>
      <c r="I33" s="78">
        <f t="shared" si="30"/>
        <v>0</v>
      </c>
      <c r="J33" s="78">
        <f t="shared" si="30"/>
        <v>0</v>
      </c>
      <c r="K33" s="78">
        <f t="shared" si="30"/>
        <v>0</v>
      </c>
      <c r="L33" s="78">
        <f t="shared" si="30"/>
        <v>0</v>
      </c>
      <c r="M33" s="78">
        <f t="shared" si="30"/>
        <v>0</v>
      </c>
      <c r="N33" s="78">
        <f t="shared" si="30"/>
        <v>0</v>
      </c>
      <c r="O33" s="78">
        <f t="shared" si="30"/>
        <v>0</v>
      </c>
      <c r="P33" s="158">
        <f t="shared" si="1"/>
        <v>0</v>
      </c>
    </row>
    <row r="34" spans="2:17" ht="12" customHeight="1" x14ac:dyDescent="0.2">
      <c r="B34" s="61"/>
      <c r="C34" s="45" t="s">
        <v>121</v>
      </c>
      <c r="D34" s="80">
        <f t="shared" ref="D34:O34" si="31">D26/12</f>
        <v>8.3333333333333329E-2</v>
      </c>
      <c r="E34" s="81">
        <f t="shared" si="31"/>
        <v>0.5</v>
      </c>
      <c r="F34" s="81">
        <f t="shared" si="31"/>
        <v>0.33333333333333331</v>
      </c>
      <c r="G34" s="81">
        <f t="shared" si="31"/>
        <v>0.5</v>
      </c>
      <c r="H34" s="81">
        <f t="shared" si="31"/>
        <v>0.25</v>
      </c>
      <c r="I34" s="81">
        <f t="shared" si="31"/>
        <v>0.58333333333333337</v>
      </c>
      <c r="J34" s="81">
        <f t="shared" si="31"/>
        <v>0.33333333333333331</v>
      </c>
      <c r="K34" s="81">
        <f t="shared" si="31"/>
        <v>0.33333333333333331</v>
      </c>
      <c r="L34" s="81">
        <f t="shared" si="31"/>
        <v>0.33333333333333331</v>
      </c>
      <c r="M34" s="81">
        <f t="shared" si="31"/>
        <v>0.66666666666666663</v>
      </c>
      <c r="N34" s="81">
        <f t="shared" si="31"/>
        <v>0.25</v>
      </c>
      <c r="O34" s="81">
        <f t="shared" si="31"/>
        <v>0.33333333333333331</v>
      </c>
      <c r="P34" s="159">
        <f t="shared" si="1"/>
        <v>4.5</v>
      </c>
      <c r="Q34" s="168">
        <f>P34/12</f>
        <v>0.375</v>
      </c>
    </row>
    <row r="35" spans="2:17" ht="12" customHeight="1" thickBot="1" x14ac:dyDescent="0.25">
      <c r="B35" s="53"/>
      <c r="C35" s="45" t="s">
        <v>61</v>
      </c>
      <c r="D35" s="69">
        <f t="shared" ref="D35:O35" si="32">D27/931</f>
        <v>0.92266380236305046</v>
      </c>
      <c r="E35" s="70">
        <f t="shared" si="32"/>
        <v>0.83780880773361976</v>
      </c>
      <c r="F35" s="70">
        <f t="shared" si="32"/>
        <v>0.91192266380236309</v>
      </c>
      <c r="G35" s="70">
        <f t="shared" si="32"/>
        <v>0.91407089151450049</v>
      </c>
      <c r="H35" s="70">
        <f t="shared" si="32"/>
        <v>0.96670247046186897</v>
      </c>
      <c r="I35" s="70">
        <f t="shared" si="32"/>
        <v>0.93340494092373794</v>
      </c>
      <c r="J35" s="70">
        <f t="shared" si="32"/>
        <v>1.0225563909774436</v>
      </c>
      <c r="K35" s="70">
        <f t="shared" si="32"/>
        <v>0.94844253490870034</v>
      </c>
      <c r="L35" s="70">
        <f t="shared" si="32"/>
        <v>0.94522019334049412</v>
      </c>
      <c r="M35" s="70">
        <f t="shared" si="32"/>
        <v>0.98818474758324382</v>
      </c>
      <c r="N35" s="70">
        <f t="shared" si="32"/>
        <v>0.89581095596133187</v>
      </c>
      <c r="O35" s="70">
        <f t="shared" si="32"/>
        <v>0.86251342642320084</v>
      </c>
      <c r="P35" s="160">
        <f t="shared" si="1"/>
        <v>11.149301825993556</v>
      </c>
      <c r="Q35" s="167">
        <f>P35/12</f>
        <v>0.92910848549946301</v>
      </c>
    </row>
    <row r="36" spans="2:17" ht="12" customHeight="1" x14ac:dyDescent="0.2">
      <c r="B36" s="83" t="s">
        <v>99</v>
      </c>
      <c r="C36" s="84" t="s">
        <v>54</v>
      </c>
      <c r="D36" s="50">
        <f t="shared" ref="D36:O36" si="33">D152+D268</f>
        <v>0</v>
      </c>
      <c r="E36" s="48">
        <f t="shared" si="33"/>
        <v>0</v>
      </c>
      <c r="F36" s="47">
        <f t="shared" si="33"/>
        <v>1</v>
      </c>
      <c r="G36" s="48">
        <f t="shared" si="33"/>
        <v>3</v>
      </c>
      <c r="H36" s="48">
        <f t="shared" si="33"/>
        <v>2</v>
      </c>
      <c r="I36" s="48">
        <f t="shared" si="33"/>
        <v>0</v>
      </c>
      <c r="J36" s="48">
        <f t="shared" si="33"/>
        <v>0</v>
      </c>
      <c r="K36" s="48">
        <f t="shared" si="33"/>
        <v>0</v>
      </c>
      <c r="L36" s="48">
        <f t="shared" si="33"/>
        <v>1</v>
      </c>
      <c r="M36" s="48">
        <f t="shared" si="33"/>
        <v>3</v>
      </c>
      <c r="N36" s="48">
        <f t="shared" si="33"/>
        <v>0</v>
      </c>
      <c r="O36" s="48">
        <f t="shared" si="33"/>
        <v>0</v>
      </c>
      <c r="P36" s="51">
        <f t="shared" ref="P36:P67" si="34">SUM(D36:O36)</f>
        <v>10</v>
      </c>
    </row>
    <row r="37" spans="2:17" ht="12" customHeight="1" x14ac:dyDescent="0.2">
      <c r="B37" s="44"/>
      <c r="C37" s="61" t="s">
        <v>55</v>
      </c>
      <c r="D37" s="50">
        <f t="shared" ref="D37:O37" si="35">D153+D269</f>
        <v>7</v>
      </c>
      <c r="E37" s="48">
        <f t="shared" si="35"/>
        <v>1</v>
      </c>
      <c r="F37" s="48">
        <f t="shared" si="35"/>
        <v>0</v>
      </c>
      <c r="G37" s="48">
        <f t="shared" si="35"/>
        <v>1</v>
      </c>
      <c r="H37" s="48">
        <f t="shared" si="35"/>
        <v>6</v>
      </c>
      <c r="I37" s="48">
        <f t="shared" si="35"/>
        <v>2</v>
      </c>
      <c r="J37" s="48">
        <f t="shared" si="35"/>
        <v>0</v>
      </c>
      <c r="K37" s="48">
        <f t="shared" si="35"/>
        <v>3</v>
      </c>
      <c r="L37" s="48">
        <f t="shared" si="35"/>
        <v>2</v>
      </c>
      <c r="M37" s="48">
        <f t="shared" si="35"/>
        <v>0</v>
      </c>
      <c r="N37" s="48">
        <f t="shared" si="35"/>
        <v>2</v>
      </c>
      <c r="O37" s="48">
        <f t="shared" si="35"/>
        <v>3</v>
      </c>
      <c r="P37" s="51">
        <f t="shared" si="34"/>
        <v>27</v>
      </c>
    </row>
    <row r="38" spans="2:17" ht="12" customHeight="1" x14ac:dyDescent="0.2">
      <c r="B38" s="44"/>
      <c r="C38" s="61" t="s">
        <v>56</v>
      </c>
      <c r="D38" s="50">
        <f t="shared" ref="D38:O38" si="36">D154+D270</f>
        <v>1</v>
      </c>
      <c r="E38" s="48">
        <f t="shared" si="36"/>
        <v>1</v>
      </c>
      <c r="F38" s="48">
        <f t="shared" si="36"/>
        <v>0</v>
      </c>
      <c r="G38" s="48">
        <f t="shared" si="36"/>
        <v>1</v>
      </c>
      <c r="H38" s="48">
        <f t="shared" si="36"/>
        <v>4</v>
      </c>
      <c r="I38" s="48">
        <f t="shared" si="36"/>
        <v>3</v>
      </c>
      <c r="J38" s="48">
        <f t="shared" si="36"/>
        <v>0</v>
      </c>
      <c r="K38" s="48">
        <f t="shared" si="36"/>
        <v>1</v>
      </c>
      <c r="L38" s="48">
        <f t="shared" si="36"/>
        <v>2</v>
      </c>
      <c r="M38" s="48">
        <f t="shared" si="36"/>
        <v>2</v>
      </c>
      <c r="N38" s="48">
        <f t="shared" si="36"/>
        <v>2</v>
      </c>
      <c r="O38" s="48">
        <f t="shared" si="36"/>
        <v>1</v>
      </c>
      <c r="P38" s="51">
        <f t="shared" si="34"/>
        <v>18</v>
      </c>
    </row>
    <row r="39" spans="2:17" ht="12" customHeight="1" x14ac:dyDescent="0.2">
      <c r="B39" s="44"/>
      <c r="C39" s="61" t="s">
        <v>57</v>
      </c>
      <c r="D39" s="50">
        <f t="shared" ref="D39:O39" si="37">D155+D271</f>
        <v>0</v>
      </c>
      <c r="E39" s="48">
        <f t="shared" si="37"/>
        <v>0</v>
      </c>
      <c r="F39" s="48">
        <f t="shared" si="37"/>
        <v>0</v>
      </c>
      <c r="G39" s="48">
        <f t="shared" si="37"/>
        <v>0</v>
      </c>
      <c r="H39" s="48">
        <f t="shared" si="37"/>
        <v>0</v>
      </c>
      <c r="I39" s="48">
        <f t="shared" si="37"/>
        <v>0</v>
      </c>
      <c r="J39" s="48">
        <f t="shared" si="37"/>
        <v>0</v>
      </c>
      <c r="K39" s="48">
        <f t="shared" si="37"/>
        <v>0</v>
      </c>
      <c r="L39" s="48">
        <f t="shared" si="37"/>
        <v>0</v>
      </c>
      <c r="M39" s="48">
        <f t="shared" si="37"/>
        <v>0</v>
      </c>
      <c r="N39" s="48">
        <f t="shared" si="37"/>
        <v>1</v>
      </c>
      <c r="O39" s="48">
        <f t="shared" si="37"/>
        <v>1</v>
      </c>
      <c r="P39" s="51">
        <f t="shared" si="34"/>
        <v>2</v>
      </c>
    </row>
    <row r="40" spans="2:17" ht="12" customHeight="1" x14ac:dyDescent="0.2">
      <c r="B40" s="44"/>
      <c r="C40" s="61" t="s">
        <v>58</v>
      </c>
      <c r="D40" s="50">
        <f t="shared" ref="D40:O40" si="38">D156+D272</f>
        <v>0</v>
      </c>
      <c r="E40" s="48">
        <f t="shared" si="38"/>
        <v>0</v>
      </c>
      <c r="F40" s="48">
        <f t="shared" si="38"/>
        <v>0</v>
      </c>
      <c r="G40" s="48">
        <f t="shared" si="38"/>
        <v>0</v>
      </c>
      <c r="H40" s="48">
        <f t="shared" si="38"/>
        <v>0</v>
      </c>
      <c r="I40" s="48">
        <f t="shared" si="38"/>
        <v>0</v>
      </c>
      <c r="J40" s="48">
        <f t="shared" si="38"/>
        <v>0</v>
      </c>
      <c r="K40" s="48">
        <f t="shared" si="38"/>
        <v>0</v>
      </c>
      <c r="L40" s="48">
        <f t="shared" si="38"/>
        <v>0</v>
      </c>
      <c r="M40" s="48">
        <f t="shared" si="38"/>
        <v>0</v>
      </c>
      <c r="N40" s="48">
        <f t="shared" si="38"/>
        <v>0</v>
      </c>
      <c r="O40" s="48">
        <f t="shared" si="38"/>
        <v>0</v>
      </c>
      <c r="P40" s="51">
        <f t="shared" si="34"/>
        <v>0</v>
      </c>
    </row>
    <row r="41" spans="2:17" ht="12" customHeight="1" x14ac:dyDescent="0.2">
      <c r="B41" s="44"/>
      <c r="C41" s="61" t="s">
        <v>59</v>
      </c>
      <c r="D41" s="50">
        <f t="shared" ref="D41:O41" si="39">D157+D273</f>
        <v>0</v>
      </c>
      <c r="E41" s="48">
        <f t="shared" si="39"/>
        <v>0</v>
      </c>
      <c r="F41" s="48">
        <f t="shared" si="39"/>
        <v>0</v>
      </c>
      <c r="G41" s="48">
        <f t="shared" si="39"/>
        <v>0</v>
      </c>
      <c r="H41" s="48">
        <f t="shared" si="39"/>
        <v>0</v>
      </c>
      <c r="I41" s="48">
        <f t="shared" si="39"/>
        <v>0</v>
      </c>
      <c r="J41" s="48">
        <f t="shared" si="39"/>
        <v>0</v>
      </c>
      <c r="K41" s="48">
        <f t="shared" si="39"/>
        <v>0</v>
      </c>
      <c r="L41" s="48">
        <f t="shared" si="39"/>
        <v>0</v>
      </c>
      <c r="M41" s="48">
        <f t="shared" si="39"/>
        <v>0</v>
      </c>
      <c r="N41" s="48">
        <f t="shared" si="39"/>
        <v>0</v>
      </c>
      <c r="O41" s="48">
        <f t="shared" si="39"/>
        <v>0</v>
      </c>
      <c r="P41" s="51">
        <f t="shared" si="34"/>
        <v>0</v>
      </c>
    </row>
    <row r="42" spans="2:17" ht="12" customHeight="1" x14ac:dyDescent="0.2">
      <c r="B42" s="53"/>
      <c r="C42" s="53" t="s">
        <v>60</v>
      </c>
      <c r="D42" s="55">
        <f t="shared" ref="D42:O42" si="40">SUM(D36:D41)</f>
        <v>8</v>
      </c>
      <c r="E42" s="56">
        <f t="shared" si="40"/>
        <v>2</v>
      </c>
      <c r="F42" s="56">
        <f t="shared" si="40"/>
        <v>1</v>
      </c>
      <c r="G42" s="56">
        <f t="shared" si="40"/>
        <v>5</v>
      </c>
      <c r="H42" s="56">
        <f t="shared" si="40"/>
        <v>12</v>
      </c>
      <c r="I42" s="56">
        <f t="shared" si="40"/>
        <v>5</v>
      </c>
      <c r="J42" s="56">
        <f t="shared" si="40"/>
        <v>0</v>
      </c>
      <c r="K42" s="56">
        <f t="shared" si="40"/>
        <v>4</v>
      </c>
      <c r="L42" s="56">
        <f t="shared" si="40"/>
        <v>5</v>
      </c>
      <c r="M42" s="56">
        <f t="shared" si="40"/>
        <v>5</v>
      </c>
      <c r="N42" s="56">
        <f t="shared" si="40"/>
        <v>5</v>
      </c>
      <c r="O42" s="56">
        <f t="shared" si="40"/>
        <v>5</v>
      </c>
      <c r="P42" s="85">
        <f t="shared" si="34"/>
        <v>57</v>
      </c>
    </row>
    <row r="43" spans="2:17" ht="12" customHeight="1" x14ac:dyDescent="0.2">
      <c r="B43" s="53"/>
      <c r="C43" s="53" t="s">
        <v>61</v>
      </c>
      <c r="D43" s="148">
        <f t="shared" ref="D43:O43" si="41">SUM(D159,D275)</f>
        <v>542</v>
      </c>
      <c r="E43" s="149">
        <f t="shared" si="41"/>
        <v>506</v>
      </c>
      <c r="F43" s="149">
        <f t="shared" si="41"/>
        <v>522</v>
      </c>
      <c r="G43" s="149">
        <f t="shared" si="41"/>
        <v>495</v>
      </c>
      <c r="H43" s="149">
        <f t="shared" si="41"/>
        <v>597</v>
      </c>
      <c r="I43" s="149">
        <f t="shared" si="41"/>
        <v>602</v>
      </c>
      <c r="J43" s="149">
        <f t="shared" si="41"/>
        <v>559</v>
      </c>
      <c r="K43" s="149">
        <f t="shared" si="41"/>
        <v>547</v>
      </c>
      <c r="L43" s="149">
        <f t="shared" si="41"/>
        <v>559</v>
      </c>
      <c r="M43" s="149">
        <f t="shared" si="41"/>
        <v>541</v>
      </c>
      <c r="N43" s="149">
        <f t="shared" si="41"/>
        <v>496</v>
      </c>
      <c r="O43" s="149">
        <f t="shared" si="41"/>
        <v>452</v>
      </c>
      <c r="P43" s="147">
        <f t="shared" si="34"/>
        <v>6418</v>
      </c>
    </row>
    <row r="44" spans="2:17" ht="12" customHeight="1" x14ac:dyDescent="0.2">
      <c r="B44" s="44" t="s">
        <v>245</v>
      </c>
      <c r="C44" s="44" t="s">
        <v>54</v>
      </c>
      <c r="D44" s="58">
        <f t="shared" ref="D44:O44" si="42">D36/1</f>
        <v>0</v>
      </c>
      <c r="E44" s="59">
        <f t="shared" si="42"/>
        <v>0</v>
      </c>
      <c r="F44" s="59">
        <f t="shared" si="42"/>
        <v>1</v>
      </c>
      <c r="G44" s="59">
        <f t="shared" si="42"/>
        <v>3</v>
      </c>
      <c r="H44" s="59">
        <f t="shared" si="42"/>
        <v>2</v>
      </c>
      <c r="I44" s="59">
        <f t="shared" si="42"/>
        <v>0</v>
      </c>
      <c r="J44" s="59">
        <f t="shared" si="42"/>
        <v>0</v>
      </c>
      <c r="K44" s="59">
        <f t="shared" si="42"/>
        <v>0</v>
      </c>
      <c r="L44" s="59">
        <f t="shared" si="42"/>
        <v>1</v>
      </c>
      <c r="M44" s="59">
        <f t="shared" si="42"/>
        <v>3</v>
      </c>
      <c r="N44" s="59">
        <f t="shared" si="42"/>
        <v>0</v>
      </c>
      <c r="O44" s="59">
        <f t="shared" si="42"/>
        <v>0</v>
      </c>
      <c r="P44" s="158">
        <f t="shared" si="34"/>
        <v>10</v>
      </c>
    </row>
    <row r="45" spans="2:17" ht="12" customHeight="1" x14ac:dyDescent="0.2">
      <c r="B45" s="61"/>
      <c r="C45" s="61" t="s">
        <v>55</v>
      </c>
      <c r="D45" s="77">
        <f t="shared" ref="D45:O45" si="43">D37/4</f>
        <v>1.75</v>
      </c>
      <c r="E45" s="78">
        <f t="shared" si="43"/>
        <v>0.25</v>
      </c>
      <c r="F45" s="78">
        <f t="shared" si="43"/>
        <v>0</v>
      </c>
      <c r="G45" s="78">
        <f t="shared" si="43"/>
        <v>0.25</v>
      </c>
      <c r="H45" s="78">
        <f t="shared" si="43"/>
        <v>1.5</v>
      </c>
      <c r="I45" s="78">
        <f t="shared" si="43"/>
        <v>0.5</v>
      </c>
      <c r="J45" s="78">
        <f t="shared" si="43"/>
        <v>0</v>
      </c>
      <c r="K45" s="78">
        <f t="shared" si="43"/>
        <v>0.75</v>
      </c>
      <c r="L45" s="78">
        <f t="shared" si="43"/>
        <v>0.5</v>
      </c>
      <c r="M45" s="78">
        <f t="shared" si="43"/>
        <v>0</v>
      </c>
      <c r="N45" s="78">
        <f t="shared" si="43"/>
        <v>0.5</v>
      </c>
      <c r="O45" s="78">
        <f t="shared" si="43"/>
        <v>0.75</v>
      </c>
      <c r="P45" s="158">
        <f t="shared" si="34"/>
        <v>6.75</v>
      </c>
    </row>
    <row r="46" spans="2:17" ht="12" customHeight="1" x14ac:dyDescent="0.2">
      <c r="B46" s="61"/>
      <c r="C46" s="61" t="s">
        <v>56</v>
      </c>
      <c r="D46" s="77">
        <f t="shared" ref="D46:O46" si="44">D38/4</f>
        <v>0.25</v>
      </c>
      <c r="E46" s="78">
        <f t="shared" si="44"/>
        <v>0.25</v>
      </c>
      <c r="F46" s="78">
        <f t="shared" si="44"/>
        <v>0</v>
      </c>
      <c r="G46" s="78">
        <f t="shared" si="44"/>
        <v>0.25</v>
      </c>
      <c r="H46" s="78">
        <f t="shared" si="44"/>
        <v>1</v>
      </c>
      <c r="I46" s="78">
        <f t="shared" si="44"/>
        <v>0.75</v>
      </c>
      <c r="J46" s="78">
        <f t="shared" si="44"/>
        <v>0</v>
      </c>
      <c r="K46" s="78">
        <f t="shared" si="44"/>
        <v>0.25</v>
      </c>
      <c r="L46" s="78">
        <f t="shared" si="44"/>
        <v>0.5</v>
      </c>
      <c r="M46" s="78">
        <f t="shared" si="44"/>
        <v>0.5</v>
      </c>
      <c r="N46" s="78">
        <f t="shared" si="44"/>
        <v>0.5</v>
      </c>
      <c r="O46" s="78">
        <f t="shared" si="44"/>
        <v>0.25</v>
      </c>
      <c r="P46" s="158">
        <f t="shared" si="34"/>
        <v>4.5</v>
      </c>
    </row>
    <row r="47" spans="2:17" ht="12" customHeight="1" x14ac:dyDescent="0.2">
      <c r="B47" s="61"/>
      <c r="C47" s="61" t="s">
        <v>57</v>
      </c>
      <c r="D47" s="77">
        <f t="shared" ref="D47:O47" si="45">D39/3</f>
        <v>0</v>
      </c>
      <c r="E47" s="78">
        <f t="shared" si="45"/>
        <v>0</v>
      </c>
      <c r="F47" s="78">
        <f t="shared" si="45"/>
        <v>0</v>
      </c>
      <c r="G47" s="78">
        <f t="shared" si="45"/>
        <v>0</v>
      </c>
      <c r="H47" s="78">
        <f t="shared" si="45"/>
        <v>0</v>
      </c>
      <c r="I47" s="78">
        <f t="shared" si="45"/>
        <v>0</v>
      </c>
      <c r="J47" s="78">
        <f t="shared" si="45"/>
        <v>0</v>
      </c>
      <c r="K47" s="78">
        <f t="shared" si="45"/>
        <v>0</v>
      </c>
      <c r="L47" s="78">
        <f t="shared" si="45"/>
        <v>0</v>
      </c>
      <c r="M47" s="78">
        <f t="shared" si="45"/>
        <v>0</v>
      </c>
      <c r="N47" s="78">
        <f t="shared" si="45"/>
        <v>0.33333333333333331</v>
      </c>
      <c r="O47" s="78">
        <f t="shared" si="45"/>
        <v>0.33333333333333331</v>
      </c>
      <c r="P47" s="158">
        <f t="shared" si="34"/>
        <v>0.66666666666666663</v>
      </c>
    </row>
    <row r="48" spans="2:17" ht="12" customHeight="1" x14ac:dyDescent="0.2">
      <c r="B48" s="61"/>
      <c r="C48" s="61" t="s">
        <v>58</v>
      </c>
      <c r="D48" s="77">
        <f t="shared" ref="D48:O48" si="46">D40/4</f>
        <v>0</v>
      </c>
      <c r="E48" s="78">
        <f t="shared" si="46"/>
        <v>0</v>
      </c>
      <c r="F48" s="78">
        <f t="shared" si="46"/>
        <v>0</v>
      </c>
      <c r="G48" s="78">
        <f t="shared" si="46"/>
        <v>0</v>
      </c>
      <c r="H48" s="78">
        <f t="shared" si="46"/>
        <v>0</v>
      </c>
      <c r="I48" s="78">
        <f t="shared" si="46"/>
        <v>0</v>
      </c>
      <c r="J48" s="78">
        <f t="shared" si="46"/>
        <v>0</v>
      </c>
      <c r="K48" s="78">
        <f t="shared" si="46"/>
        <v>0</v>
      </c>
      <c r="L48" s="78">
        <f t="shared" si="46"/>
        <v>0</v>
      </c>
      <c r="M48" s="78">
        <f t="shared" si="46"/>
        <v>0</v>
      </c>
      <c r="N48" s="78">
        <f t="shared" si="46"/>
        <v>0</v>
      </c>
      <c r="O48" s="78">
        <f t="shared" si="46"/>
        <v>0</v>
      </c>
      <c r="P48" s="158">
        <f t="shared" si="34"/>
        <v>0</v>
      </c>
    </row>
    <row r="49" spans="2:17" ht="12" customHeight="1" x14ac:dyDescent="0.2">
      <c r="B49" s="61"/>
      <c r="C49" s="61" t="s">
        <v>59</v>
      </c>
      <c r="D49" s="77">
        <f t="shared" ref="D49:O49" si="47">D41/3</f>
        <v>0</v>
      </c>
      <c r="E49" s="78">
        <f t="shared" si="47"/>
        <v>0</v>
      </c>
      <c r="F49" s="78">
        <f t="shared" si="47"/>
        <v>0</v>
      </c>
      <c r="G49" s="78">
        <f t="shared" si="47"/>
        <v>0</v>
      </c>
      <c r="H49" s="78">
        <f t="shared" si="47"/>
        <v>0</v>
      </c>
      <c r="I49" s="78">
        <f t="shared" si="47"/>
        <v>0</v>
      </c>
      <c r="J49" s="78">
        <f t="shared" si="47"/>
        <v>0</v>
      </c>
      <c r="K49" s="78">
        <f t="shared" si="47"/>
        <v>0</v>
      </c>
      <c r="L49" s="78">
        <f t="shared" si="47"/>
        <v>0</v>
      </c>
      <c r="M49" s="78">
        <f t="shared" si="47"/>
        <v>0</v>
      </c>
      <c r="N49" s="78">
        <f t="shared" si="47"/>
        <v>0</v>
      </c>
      <c r="O49" s="78">
        <f t="shared" si="47"/>
        <v>0</v>
      </c>
      <c r="P49" s="158">
        <f t="shared" si="34"/>
        <v>0</v>
      </c>
    </row>
    <row r="50" spans="2:17" ht="12" customHeight="1" x14ac:dyDescent="0.2">
      <c r="B50" s="61"/>
      <c r="C50" s="61" t="s">
        <v>121</v>
      </c>
      <c r="D50" s="80">
        <f t="shared" ref="D50:O50" si="48">D42/12</f>
        <v>0.66666666666666663</v>
      </c>
      <c r="E50" s="81">
        <f t="shared" si="48"/>
        <v>0.16666666666666666</v>
      </c>
      <c r="F50" s="81">
        <f t="shared" si="48"/>
        <v>8.3333333333333329E-2</v>
      </c>
      <c r="G50" s="81">
        <f t="shared" si="48"/>
        <v>0.41666666666666669</v>
      </c>
      <c r="H50" s="81">
        <f t="shared" si="48"/>
        <v>1</v>
      </c>
      <c r="I50" s="81">
        <f t="shared" si="48"/>
        <v>0.41666666666666669</v>
      </c>
      <c r="J50" s="81">
        <f t="shared" si="48"/>
        <v>0</v>
      </c>
      <c r="K50" s="81">
        <f t="shared" si="48"/>
        <v>0.33333333333333331</v>
      </c>
      <c r="L50" s="81">
        <f t="shared" si="48"/>
        <v>0.41666666666666669</v>
      </c>
      <c r="M50" s="81">
        <f t="shared" si="48"/>
        <v>0.41666666666666669</v>
      </c>
      <c r="N50" s="81">
        <f t="shared" si="48"/>
        <v>0.41666666666666669</v>
      </c>
      <c r="O50" s="81">
        <f t="shared" si="48"/>
        <v>0.41666666666666669</v>
      </c>
      <c r="P50" s="159">
        <f t="shared" si="34"/>
        <v>4.75</v>
      </c>
      <c r="Q50" s="168">
        <f>P50/12</f>
        <v>0.39583333333333331</v>
      </c>
    </row>
    <row r="51" spans="2:17" ht="12" customHeight="1" thickBot="1" x14ac:dyDescent="0.25">
      <c r="B51" s="53"/>
      <c r="C51" s="86" t="s">
        <v>61</v>
      </c>
      <c r="D51" s="69">
        <f t="shared" ref="D51:O51" si="49">D43/931</f>
        <v>0.58216970998925888</v>
      </c>
      <c r="E51" s="70">
        <f t="shared" si="49"/>
        <v>0.5435016111707841</v>
      </c>
      <c r="F51" s="70">
        <f t="shared" si="49"/>
        <v>0.56068743286788403</v>
      </c>
      <c r="G51" s="70">
        <f t="shared" si="49"/>
        <v>0.53168635875402792</v>
      </c>
      <c r="H51" s="70">
        <f t="shared" si="49"/>
        <v>0.64124597207303979</v>
      </c>
      <c r="I51" s="70">
        <f t="shared" si="49"/>
        <v>0.64661654135338342</v>
      </c>
      <c r="J51" s="70">
        <f t="shared" si="49"/>
        <v>0.6004296455424275</v>
      </c>
      <c r="K51" s="70">
        <f t="shared" si="49"/>
        <v>0.58754027926960262</v>
      </c>
      <c r="L51" s="70">
        <f t="shared" si="49"/>
        <v>0.6004296455424275</v>
      </c>
      <c r="M51" s="70">
        <f t="shared" si="49"/>
        <v>0.58109559613319017</v>
      </c>
      <c r="N51" s="70">
        <f t="shared" si="49"/>
        <v>0.53276047261009662</v>
      </c>
      <c r="O51" s="70">
        <f t="shared" si="49"/>
        <v>0.48549946294307195</v>
      </c>
      <c r="P51" s="89">
        <f t="shared" si="34"/>
        <v>6.8936627282491951</v>
      </c>
      <c r="Q51" s="167">
        <f>P51/12</f>
        <v>0.57447189402076626</v>
      </c>
    </row>
    <row r="52" spans="2:17" ht="12" customHeight="1" x14ac:dyDescent="0.2">
      <c r="B52" s="83" t="s">
        <v>101</v>
      </c>
      <c r="C52" s="45" t="s">
        <v>54</v>
      </c>
      <c r="D52" s="50">
        <f t="shared" ref="D52:O52" si="50">D168+D284</f>
        <v>0</v>
      </c>
      <c r="E52" s="48">
        <f t="shared" si="50"/>
        <v>0</v>
      </c>
      <c r="F52" s="48">
        <f t="shared" si="50"/>
        <v>0</v>
      </c>
      <c r="G52" s="48">
        <f t="shared" si="50"/>
        <v>0</v>
      </c>
      <c r="H52" s="48">
        <f t="shared" si="50"/>
        <v>0</v>
      </c>
      <c r="I52" s="48">
        <f t="shared" si="50"/>
        <v>1</v>
      </c>
      <c r="J52" s="48">
        <f t="shared" si="50"/>
        <v>0</v>
      </c>
      <c r="K52" s="48">
        <f t="shared" si="50"/>
        <v>2</v>
      </c>
      <c r="L52" s="48">
        <f t="shared" si="50"/>
        <v>0</v>
      </c>
      <c r="M52" s="48">
        <f t="shared" si="50"/>
        <v>0</v>
      </c>
      <c r="N52" s="48">
        <f t="shared" si="50"/>
        <v>0</v>
      </c>
      <c r="O52" s="48">
        <f t="shared" si="50"/>
        <v>0</v>
      </c>
      <c r="P52" s="51">
        <f t="shared" si="34"/>
        <v>3</v>
      </c>
    </row>
    <row r="53" spans="2:17" ht="12" customHeight="1" x14ac:dyDescent="0.2">
      <c r="B53" s="44"/>
      <c r="C53" s="45" t="s">
        <v>55</v>
      </c>
      <c r="D53" s="50">
        <f t="shared" ref="D53:O53" si="51">D169+D285</f>
        <v>5</v>
      </c>
      <c r="E53" s="48">
        <f t="shared" si="51"/>
        <v>3</v>
      </c>
      <c r="F53" s="48">
        <f t="shared" si="51"/>
        <v>6</v>
      </c>
      <c r="G53" s="48">
        <f t="shared" si="51"/>
        <v>4</v>
      </c>
      <c r="H53" s="48">
        <f t="shared" si="51"/>
        <v>4</v>
      </c>
      <c r="I53" s="48">
        <f t="shared" si="51"/>
        <v>7</v>
      </c>
      <c r="J53" s="48">
        <f t="shared" si="51"/>
        <v>2</v>
      </c>
      <c r="K53" s="48">
        <f t="shared" si="51"/>
        <v>4</v>
      </c>
      <c r="L53" s="48">
        <f t="shared" si="51"/>
        <v>2</v>
      </c>
      <c r="M53" s="48">
        <f t="shared" si="51"/>
        <v>4</v>
      </c>
      <c r="N53" s="48">
        <f t="shared" si="51"/>
        <v>1</v>
      </c>
      <c r="O53" s="48">
        <f t="shared" si="51"/>
        <v>4</v>
      </c>
      <c r="P53" s="51">
        <f t="shared" si="34"/>
        <v>46</v>
      </c>
    </row>
    <row r="54" spans="2:17" ht="12" customHeight="1" x14ac:dyDescent="0.2">
      <c r="B54" s="44"/>
      <c r="C54" s="45" t="s">
        <v>56</v>
      </c>
      <c r="D54" s="50">
        <f t="shared" ref="D54:O54" si="52">D170+D286</f>
        <v>4</v>
      </c>
      <c r="E54" s="48">
        <f t="shared" si="52"/>
        <v>2</v>
      </c>
      <c r="F54" s="48">
        <f t="shared" si="52"/>
        <v>1</v>
      </c>
      <c r="G54" s="48">
        <f t="shared" si="52"/>
        <v>2</v>
      </c>
      <c r="H54" s="48">
        <f t="shared" si="52"/>
        <v>1</v>
      </c>
      <c r="I54" s="48">
        <f t="shared" si="52"/>
        <v>2</v>
      </c>
      <c r="J54" s="48">
        <f t="shared" si="52"/>
        <v>1</v>
      </c>
      <c r="K54" s="48">
        <f t="shared" si="52"/>
        <v>2</v>
      </c>
      <c r="L54" s="48">
        <f t="shared" si="52"/>
        <v>1</v>
      </c>
      <c r="M54" s="48">
        <f t="shared" si="52"/>
        <v>0</v>
      </c>
      <c r="N54" s="48">
        <f t="shared" si="52"/>
        <v>4</v>
      </c>
      <c r="O54" s="48">
        <f t="shared" si="52"/>
        <v>2</v>
      </c>
      <c r="P54" s="51">
        <f t="shared" si="34"/>
        <v>22</v>
      </c>
    </row>
    <row r="55" spans="2:17" ht="12" customHeight="1" x14ac:dyDescent="0.2">
      <c r="B55" s="44"/>
      <c r="C55" s="45" t="s">
        <v>57</v>
      </c>
      <c r="D55" s="50">
        <f t="shared" ref="D55:O55" si="53">D171+D287</f>
        <v>0</v>
      </c>
      <c r="E55" s="48">
        <f t="shared" si="53"/>
        <v>0</v>
      </c>
      <c r="F55" s="48">
        <f t="shared" si="53"/>
        <v>0</v>
      </c>
      <c r="G55" s="48">
        <f t="shared" si="53"/>
        <v>0</v>
      </c>
      <c r="H55" s="48">
        <f t="shared" si="53"/>
        <v>0</v>
      </c>
      <c r="I55" s="48">
        <f t="shared" si="53"/>
        <v>0</v>
      </c>
      <c r="J55" s="48">
        <f t="shared" si="53"/>
        <v>1</v>
      </c>
      <c r="K55" s="48">
        <f t="shared" si="53"/>
        <v>0</v>
      </c>
      <c r="L55" s="48">
        <f t="shared" si="53"/>
        <v>1</v>
      </c>
      <c r="M55" s="48">
        <f t="shared" si="53"/>
        <v>0</v>
      </c>
      <c r="N55" s="48">
        <f t="shared" si="53"/>
        <v>0</v>
      </c>
      <c r="O55" s="48">
        <f t="shared" si="53"/>
        <v>1</v>
      </c>
      <c r="P55" s="51">
        <f t="shared" si="34"/>
        <v>3</v>
      </c>
    </row>
    <row r="56" spans="2:17" ht="12" customHeight="1" x14ac:dyDescent="0.2">
      <c r="B56" s="44"/>
      <c r="C56" s="45" t="s">
        <v>58</v>
      </c>
      <c r="D56" s="50">
        <f t="shared" ref="D56:O56" si="54">D172+D288</f>
        <v>0</v>
      </c>
      <c r="E56" s="48">
        <f t="shared" si="54"/>
        <v>0</v>
      </c>
      <c r="F56" s="48">
        <f t="shared" si="54"/>
        <v>0</v>
      </c>
      <c r="G56" s="48">
        <f t="shared" si="54"/>
        <v>0</v>
      </c>
      <c r="H56" s="48">
        <f t="shared" si="54"/>
        <v>0</v>
      </c>
      <c r="I56" s="48">
        <f t="shared" si="54"/>
        <v>0</v>
      </c>
      <c r="J56" s="48">
        <f t="shared" si="54"/>
        <v>0</v>
      </c>
      <c r="K56" s="48">
        <f t="shared" si="54"/>
        <v>0</v>
      </c>
      <c r="L56" s="48">
        <f t="shared" si="54"/>
        <v>0</v>
      </c>
      <c r="M56" s="48">
        <f t="shared" si="54"/>
        <v>0</v>
      </c>
      <c r="N56" s="48">
        <f t="shared" si="54"/>
        <v>0</v>
      </c>
      <c r="O56" s="48">
        <f t="shared" si="54"/>
        <v>0</v>
      </c>
      <c r="P56" s="51">
        <f t="shared" si="34"/>
        <v>0</v>
      </c>
    </row>
    <row r="57" spans="2:17" ht="12" customHeight="1" x14ac:dyDescent="0.2">
      <c r="B57" s="44"/>
      <c r="C57" s="45" t="s">
        <v>59</v>
      </c>
      <c r="D57" s="50">
        <f t="shared" ref="D57:O57" si="55">D173+D289</f>
        <v>0</v>
      </c>
      <c r="E57" s="48">
        <f t="shared" si="55"/>
        <v>0</v>
      </c>
      <c r="F57" s="48">
        <f t="shared" si="55"/>
        <v>0</v>
      </c>
      <c r="G57" s="48">
        <f t="shared" si="55"/>
        <v>0</v>
      </c>
      <c r="H57" s="48">
        <f t="shared" si="55"/>
        <v>0</v>
      </c>
      <c r="I57" s="48">
        <f t="shared" si="55"/>
        <v>0</v>
      </c>
      <c r="J57" s="48">
        <f t="shared" si="55"/>
        <v>0</v>
      </c>
      <c r="K57" s="48">
        <f t="shared" si="55"/>
        <v>0</v>
      </c>
      <c r="L57" s="48">
        <f t="shared" si="55"/>
        <v>0</v>
      </c>
      <c r="M57" s="48">
        <f t="shared" si="55"/>
        <v>0</v>
      </c>
      <c r="N57" s="48">
        <f t="shared" si="55"/>
        <v>0</v>
      </c>
      <c r="O57" s="48">
        <f t="shared" si="55"/>
        <v>0</v>
      </c>
      <c r="P57" s="51">
        <f t="shared" si="34"/>
        <v>0</v>
      </c>
    </row>
    <row r="58" spans="2:17" ht="12" customHeight="1" x14ac:dyDescent="0.2">
      <c r="B58" s="53"/>
      <c r="C58" s="54" t="s">
        <v>60</v>
      </c>
      <c r="D58" s="55">
        <f t="shared" ref="D58:O58" si="56">SUM(D52:D57)</f>
        <v>9</v>
      </c>
      <c r="E58" s="56">
        <f t="shared" si="56"/>
        <v>5</v>
      </c>
      <c r="F58" s="56">
        <f t="shared" si="56"/>
        <v>7</v>
      </c>
      <c r="G58" s="56">
        <f t="shared" si="56"/>
        <v>6</v>
      </c>
      <c r="H58" s="56">
        <f t="shared" si="56"/>
        <v>5</v>
      </c>
      <c r="I58" s="56">
        <f t="shared" si="56"/>
        <v>10</v>
      </c>
      <c r="J58" s="56">
        <f t="shared" si="56"/>
        <v>4</v>
      </c>
      <c r="K58" s="56">
        <f t="shared" si="56"/>
        <v>8</v>
      </c>
      <c r="L58" s="56">
        <f t="shared" si="56"/>
        <v>4</v>
      </c>
      <c r="M58" s="56">
        <f t="shared" si="56"/>
        <v>4</v>
      </c>
      <c r="N58" s="56">
        <f t="shared" si="56"/>
        <v>5</v>
      </c>
      <c r="O58" s="56">
        <f t="shared" si="56"/>
        <v>7</v>
      </c>
      <c r="P58" s="88">
        <f t="shared" si="34"/>
        <v>74</v>
      </c>
    </row>
    <row r="59" spans="2:17" ht="12" customHeight="1" x14ac:dyDescent="0.2">
      <c r="B59" s="53"/>
      <c r="C59" s="54" t="s">
        <v>61</v>
      </c>
      <c r="D59" s="148">
        <f t="shared" ref="D59:O59" si="57">SUM(D175,D291)</f>
        <v>1153</v>
      </c>
      <c r="E59" s="149">
        <f t="shared" si="57"/>
        <v>1030</v>
      </c>
      <c r="F59" s="149">
        <f t="shared" si="57"/>
        <v>1049</v>
      </c>
      <c r="G59" s="149">
        <f t="shared" si="57"/>
        <v>1004</v>
      </c>
      <c r="H59" s="149">
        <f t="shared" si="57"/>
        <v>1095</v>
      </c>
      <c r="I59" s="149">
        <f t="shared" si="57"/>
        <v>1064</v>
      </c>
      <c r="J59" s="149">
        <f t="shared" si="57"/>
        <v>1062</v>
      </c>
      <c r="K59" s="149">
        <f t="shared" si="57"/>
        <v>1125</v>
      </c>
      <c r="L59" s="149">
        <f t="shared" si="57"/>
        <v>1132</v>
      </c>
      <c r="M59" s="149">
        <f t="shared" si="57"/>
        <v>949</v>
      </c>
      <c r="N59" s="149">
        <f t="shared" si="57"/>
        <v>883</v>
      </c>
      <c r="O59" s="149">
        <f t="shared" si="57"/>
        <v>906</v>
      </c>
      <c r="P59" s="147">
        <f t="shared" si="34"/>
        <v>12452</v>
      </c>
    </row>
    <row r="60" spans="2:17" ht="12" customHeight="1" x14ac:dyDescent="0.2">
      <c r="B60" s="44" t="s">
        <v>102</v>
      </c>
      <c r="C60" s="75" t="s">
        <v>54</v>
      </c>
      <c r="D60" s="58">
        <f t="shared" ref="D60:O60" si="58">D52/1</f>
        <v>0</v>
      </c>
      <c r="E60" s="59">
        <f t="shared" si="58"/>
        <v>0</v>
      </c>
      <c r="F60" s="59">
        <f t="shared" si="58"/>
        <v>0</v>
      </c>
      <c r="G60" s="59">
        <f t="shared" si="58"/>
        <v>0</v>
      </c>
      <c r="H60" s="59">
        <f t="shared" si="58"/>
        <v>0</v>
      </c>
      <c r="I60" s="59">
        <f t="shared" si="58"/>
        <v>1</v>
      </c>
      <c r="J60" s="59">
        <f t="shared" si="58"/>
        <v>0</v>
      </c>
      <c r="K60" s="59">
        <f t="shared" si="58"/>
        <v>2</v>
      </c>
      <c r="L60" s="59">
        <f t="shared" si="58"/>
        <v>0</v>
      </c>
      <c r="M60" s="59">
        <f t="shared" si="58"/>
        <v>0</v>
      </c>
      <c r="N60" s="59">
        <f t="shared" si="58"/>
        <v>0</v>
      </c>
      <c r="O60" s="59">
        <f t="shared" si="58"/>
        <v>0</v>
      </c>
      <c r="P60" s="158">
        <f t="shared" si="34"/>
        <v>3</v>
      </c>
    </row>
    <row r="61" spans="2:17" ht="12" customHeight="1" x14ac:dyDescent="0.2">
      <c r="B61" s="61"/>
      <c r="C61" s="45" t="s">
        <v>55</v>
      </c>
      <c r="D61" s="77">
        <f t="shared" ref="D61:O61" si="59">D53/4</f>
        <v>1.25</v>
      </c>
      <c r="E61" s="78">
        <f t="shared" si="59"/>
        <v>0.75</v>
      </c>
      <c r="F61" s="78">
        <f t="shared" si="59"/>
        <v>1.5</v>
      </c>
      <c r="G61" s="78">
        <f t="shared" si="59"/>
        <v>1</v>
      </c>
      <c r="H61" s="78">
        <f t="shared" si="59"/>
        <v>1</v>
      </c>
      <c r="I61" s="78">
        <f t="shared" si="59"/>
        <v>1.75</v>
      </c>
      <c r="J61" s="78">
        <f t="shared" si="59"/>
        <v>0.5</v>
      </c>
      <c r="K61" s="78">
        <f t="shared" si="59"/>
        <v>1</v>
      </c>
      <c r="L61" s="78">
        <f t="shared" si="59"/>
        <v>0.5</v>
      </c>
      <c r="M61" s="78">
        <f t="shared" si="59"/>
        <v>1</v>
      </c>
      <c r="N61" s="78">
        <f t="shared" si="59"/>
        <v>0.25</v>
      </c>
      <c r="O61" s="78">
        <f t="shared" si="59"/>
        <v>1</v>
      </c>
      <c r="P61" s="158">
        <f t="shared" si="34"/>
        <v>11.5</v>
      </c>
    </row>
    <row r="62" spans="2:17" ht="12" customHeight="1" x14ac:dyDescent="0.2">
      <c r="B62" s="61"/>
      <c r="C62" s="45" t="s">
        <v>56</v>
      </c>
      <c r="D62" s="77">
        <f t="shared" ref="D62:O62" si="60">D54/4</f>
        <v>1</v>
      </c>
      <c r="E62" s="78">
        <f t="shared" si="60"/>
        <v>0.5</v>
      </c>
      <c r="F62" s="78">
        <f t="shared" si="60"/>
        <v>0.25</v>
      </c>
      <c r="G62" s="78">
        <f t="shared" si="60"/>
        <v>0.5</v>
      </c>
      <c r="H62" s="78">
        <f t="shared" si="60"/>
        <v>0.25</v>
      </c>
      <c r="I62" s="78">
        <f t="shared" si="60"/>
        <v>0.5</v>
      </c>
      <c r="J62" s="78">
        <f t="shared" si="60"/>
        <v>0.25</v>
      </c>
      <c r="K62" s="78">
        <f t="shared" si="60"/>
        <v>0.5</v>
      </c>
      <c r="L62" s="78">
        <f t="shared" si="60"/>
        <v>0.25</v>
      </c>
      <c r="M62" s="78">
        <f t="shared" si="60"/>
        <v>0</v>
      </c>
      <c r="N62" s="78">
        <f t="shared" si="60"/>
        <v>1</v>
      </c>
      <c r="O62" s="78">
        <f t="shared" si="60"/>
        <v>0.5</v>
      </c>
      <c r="P62" s="158">
        <f t="shared" si="34"/>
        <v>5.5</v>
      </c>
    </row>
    <row r="63" spans="2:17" ht="12" customHeight="1" x14ac:dyDescent="0.2">
      <c r="B63" s="61"/>
      <c r="C63" s="45" t="s">
        <v>57</v>
      </c>
      <c r="D63" s="77">
        <f t="shared" ref="D63:O63" si="61">D55/3</f>
        <v>0</v>
      </c>
      <c r="E63" s="78">
        <f t="shared" si="61"/>
        <v>0</v>
      </c>
      <c r="F63" s="78">
        <f t="shared" si="61"/>
        <v>0</v>
      </c>
      <c r="G63" s="78">
        <f t="shared" si="61"/>
        <v>0</v>
      </c>
      <c r="H63" s="78">
        <f t="shared" si="61"/>
        <v>0</v>
      </c>
      <c r="I63" s="78">
        <f t="shared" si="61"/>
        <v>0</v>
      </c>
      <c r="J63" s="78">
        <f t="shared" si="61"/>
        <v>0.33333333333333331</v>
      </c>
      <c r="K63" s="78">
        <f t="shared" si="61"/>
        <v>0</v>
      </c>
      <c r="L63" s="78">
        <f t="shared" si="61"/>
        <v>0.33333333333333331</v>
      </c>
      <c r="M63" s="78">
        <f t="shared" si="61"/>
        <v>0</v>
      </c>
      <c r="N63" s="78">
        <f t="shared" si="61"/>
        <v>0</v>
      </c>
      <c r="O63" s="78">
        <f t="shared" si="61"/>
        <v>0.33333333333333331</v>
      </c>
      <c r="P63" s="158">
        <f t="shared" si="34"/>
        <v>1</v>
      </c>
    </row>
    <row r="64" spans="2:17" ht="12" customHeight="1" x14ac:dyDescent="0.2">
      <c r="B64" s="61"/>
      <c r="C64" s="45" t="s">
        <v>58</v>
      </c>
      <c r="D64" s="77">
        <f t="shared" ref="D64:O64" si="62">D56/4</f>
        <v>0</v>
      </c>
      <c r="E64" s="78">
        <f t="shared" si="62"/>
        <v>0</v>
      </c>
      <c r="F64" s="78">
        <f t="shared" si="62"/>
        <v>0</v>
      </c>
      <c r="G64" s="78">
        <f t="shared" si="62"/>
        <v>0</v>
      </c>
      <c r="H64" s="78">
        <f t="shared" si="62"/>
        <v>0</v>
      </c>
      <c r="I64" s="78">
        <f t="shared" si="62"/>
        <v>0</v>
      </c>
      <c r="J64" s="78">
        <f t="shared" si="62"/>
        <v>0</v>
      </c>
      <c r="K64" s="78">
        <f t="shared" si="62"/>
        <v>0</v>
      </c>
      <c r="L64" s="78">
        <f t="shared" si="62"/>
        <v>0</v>
      </c>
      <c r="M64" s="78">
        <f t="shared" si="62"/>
        <v>0</v>
      </c>
      <c r="N64" s="78">
        <f t="shared" si="62"/>
        <v>0</v>
      </c>
      <c r="O64" s="78">
        <f t="shared" si="62"/>
        <v>0</v>
      </c>
      <c r="P64" s="158">
        <f t="shared" si="34"/>
        <v>0</v>
      </c>
    </row>
    <row r="65" spans="2:17" ht="12" customHeight="1" x14ac:dyDescent="0.2">
      <c r="B65" s="61"/>
      <c r="C65" s="45" t="s">
        <v>59</v>
      </c>
      <c r="D65" s="77">
        <f t="shared" ref="D65:O65" si="63">D57/3</f>
        <v>0</v>
      </c>
      <c r="E65" s="78">
        <f t="shared" si="63"/>
        <v>0</v>
      </c>
      <c r="F65" s="78">
        <f t="shared" si="63"/>
        <v>0</v>
      </c>
      <c r="G65" s="78">
        <f t="shared" si="63"/>
        <v>0</v>
      </c>
      <c r="H65" s="78">
        <f t="shared" si="63"/>
        <v>0</v>
      </c>
      <c r="I65" s="78">
        <f t="shared" si="63"/>
        <v>0</v>
      </c>
      <c r="J65" s="78">
        <f t="shared" si="63"/>
        <v>0</v>
      </c>
      <c r="K65" s="78">
        <f t="shared" si="63"/>
        <v>0</v>
      </c>
      <c r="L65" s="78">
        <f t="shared" si="63"/>
        <v>0</v>
      </c>
      <c r="M65" s="78">
        <f t="shared" si="63"/>
        <v>0</v>
      </c>
      <c r="N65" s="78">
        <f t="shared" si="63"/>
        <v>0</v>
      </c>
      <c r="O65" s="78">
        <f t="shared" si="63"/>
        <v>0</v>
      </c>
      <c r="P65" s="158">
        <f t="shared" si="34"/>
        <v>0</v>
      </c>
    </row>
    <row r="66" spans="2:17" ht="12" customHeight="1" x14ac:dyDescent="0.2">
      <c r="B66" s="61"/>
      <c r="C66" s="45" t="s">
        <v>121</v>
      </c>
      <c r="D66" s="80">
        <f t="shared" ref="D66:O66" si="64">D58/12</f>
        <v>0.75</v>
      </c>
      <c r="E66" s="81">
        <f t="shared" si="64"/>
        <v>0.41666666666666669</v>
      </c>
      <c r="F66" s="81">
        <f t="shared" si="64"/>
        <v>0.58333333333333337</v>
      </c>
      <c r="G66" s="81">
        <f t="shared" si="64"/>
        <v>0.5</v>
      </c>
      <c r="H66" s="81">
        <f t="shared" si="64"/>
        <v>0.41666666666666669</v>
      </c>
      <c r="I66" s="81">
        <f t="shared" si="64"/>
        <v>0.83333333333333337</v>
      </c>
      <c r="J66" s="81">
        <f t="shared" si="64"/>
        <v>0.33333333333333331</v>
      </c>
      <c r="K66" s="81">
        <f t="shared" si="64"/>
        <v>0.66666666666666663</v>
      </c>
      <c r="L66" s="81">
        <f t="shared" si="64"/>
        <v>0.33333333333333331</v>
      </c>
      <c r="M66" s="81">
        <f t="shared" si="64"/>
        <v>0.33333333333333331</v>
      </c>
      <c r="N66" s="81">
        <f t="shared" si="64"/>
        <v>0.41666666666666669</v>
      </c>
      <c r="O66" s="81">
        <f t="shared" si="64"/>
        <v>0.58333333333333337</v>
      </c>
      <c r="P66" s="159">
        <f t="shared" si="34"/>
        <v>6.1666666666666661</v>
      </c>
      <c r="Q66" s="168">
        <f>P66/12</f>
        <v>0.51388888888888884</v>
      </c>
    </row>
    <row r="67" spans="2:17" ht="12" customHeight="1" thickBot="1" x14ac:dyDescent="0.25">
      <c r="B67" s="53"/>
      <c r="C67" s="45" t="s">
        <v>61</v>
      </c>
      <c r="D67" s="69">
        <f t="shared" ref="D67:O67" si="65">D59/931</f>
        <v>1.2384532760472611</v>
      </c>
      <c r="E67" s="70">
        <f t="shared" si="65"/>
        <v>1.1063372717508055</v>
      </c>
      <c r="F67" s="70">
        <f t="shared" si="65"/>
        <v>1.1267454350161117</v>
      </c>
      <c r="G67" s="70">
        <f t="shared" si="65"/>
        <v>1.0784103114930184</v>
      </c>
      <c r="H67" s="70">
        <f t="shared" si="65"/>
        <v>1.1761546723952738</v>
      </c>
      <c r="I67" s="70">
        <f t="shared" si="65"/>
        <v>1.1428571428571428</v>
      </c>
      <c r="J67" s="70">
        <f t="shared" si="65"/>
        <v>1.1407089151450054</v>
      </c>
      <c r="K67" s="70">
        <f t="shared" si="65"/>
        <v>1.2083780880773363</v>
      </c>
      <c r="L67" s="70">
        <f t="shared" si="65"/>
        <v>1.2158968850698173</v>
      </c>
      <c r="M67" s="70">
        <f t="shared" si="65"/>
        <v>1.0193340494092373</v>
      </c>
      <c r="N67" s="70">
        <f t="shared" si="65"/>
        <v>0.94844253490870034</v>
      </c>
      <c r="O67" s="70">
        <f t="shared" si="65"/>
        <v>0.97314715359828141</v>
      </c>
      <c r="P67" s="89">
        <f t="shared" si="34"/>
        <v>13.374865735767992</v>
      </c>
      <c r="Q67" s="167">
        <f>P67/12</f>
        <v>1.1145721446473327</v>
      </c>
    </row>
    <row r="68" spans="2:17" ht="12" customHeight="1" x14ac:dyDescent="0.2">
      <c r="B68" s="84" t="s">
        <v>103</v>
      </c>
      <c r="C68" s="84" t="s">
        <v>54</v>
      </c>
      <c r="D68" s="50">
        <v>10</v>
      </c>
      <c r="E68" s="48">
        <v>10</v>
      </c>
      <c r="F68" s="48">
        <v>6</v>
      </c>
      <c r="G68" s="48">
        <v>4</v>
      </c>
      <c r="H68" s="48">
        <v>10</v>
      </c>
      <c r="I68" s="48">
        <v>3</v>
      </c>
      <c r="J68" s="48">
        <v>12</v>
      </c>
      <c r="K68" s="48">
        <v>6</v>
      </c>
      <c r="L68" s="48">
        <v>5</v>
      </c>
      <c r="M68" s="48">
        <v>0</v>
      </c>
      <c r="N68" s="48">
        <v>3</v>
      </c>
      <c r="O68" s="48">
        <v>1</v>
      </c>
      <c r="P68" s="51">
        <f t="shared" ref="P68:P99" si="66">SUM(D68:O68)</f>
        <v>70</v>
      </c>
    </row>
    <row r="69" spans="2:17" ht="12" customHeight="1" x14ac:dyDescent="0.2">
      <c r="B69" s="61"/>
      <c r="C69" s="61" t="s">
        <v>55</v>
      </c>
      <c r="D69" s="50">
        <v>0</v>
      </c>
      <c r="E69" s="48">
        <v>6</v>
      </c>
      <c r="F69" s="48">
        <v>6</v>
      </c>
      <c r="G69" s="48">
        <v>5</v>
      </c>
      <c r="H69" s="48">
        <v>3</v>
      </c>
      <c r="I69" s="48">
        <v>15</v>
      </c>
      <c r="J69" s="48">
        <v>13</v>
      </c>
      <c r="K69" s="48">
        <v>11</v>
      </c>
      <c r="L69" s="48">
        <v>9</v>
      </c>
      <c r="M69" s="48">
        <v>12</v>
      </c>
      <c r="N69" s="48">
        <v>1</v>
      </c>
      <c r="O69" s="48">
        <v>1</v>
      </c>
      <c r="P69" s="51">
        <f t="shared" si="66"/>
        <v>82</v>
      </c>
    </row>
    <row r="70" spans="2:17" ht="12" customHeight="1" x14ac:dyDescent="0.2">
      <c r="B70" s="61"/>
      <c r="C70" s="61" t="s">
        <v>56</v>
      </c>
      <c r="D70" s="50">
        <v>0</v>
      </c>
      <c r="E70" s="48">
        <v>4</v>
      </c>
      <c r="F70" s="48">
        <v>1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51">
        <f t="shared" si="66"/>
        <v>5</v>
      </c>
    </row>
    <row r="71" spans="2:17" ht="12" customHeight="1" x14ac:dyDescent="0.2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1</v>
      </c>
      <c r="I71" s="48">
        <v>2</v>
      </c>
      <c r="J71" s="48">
        <v>1</v>
      </c>
      <c r="K71" s="48">
        <v>1</v>
      </c>
      <c r="L71" s="48">
        <v>0</v>
      </c>
      <c r="M71" s="48">
        <v>0</v>
      </c>
      <c r="N71" s="48">
        <v>1</v>
      </c>
      <c r="O71" s="48">
        <v>0</v>
      </c>
      <c r="P71" s="51">
        <f t="shared" si="66"/>
        <v>6</v>
      </c>
    </row>
    <row r="72" spans="2:17" ht="12" customHeight="1" x14ac:dyDescent="0.2">
      <c r="B72" s="61"/>
      <c r="C72" s="61" t="s">
        <v>58</v>
      </c>
      <c r="D72" s="50">
        <v>3</v>
      </c>
      <c r="E72" s="48">
        <v>3</v>
      </c>
      <c r="F72" s="48">
        <v>13</v>
      </c>
      <c r="G72" s="48">
        <v>4</v>
      </c>
      <c r="H72" s="48">
        <v>5</v>
      </c>
      <c r="I72" s="48">
        <v>11</v>
      </c>
      <c r="J72" s="48">
        <v>12</v>
      </c>
      <c r="K72" s="48">
        <v>7</v>
      </c>
      <c r="L72" s="48">
        <v>14</v>
      </c>
      <c r="M72" s="48">
        <v>16</v>
      </c>
      <c r="N72" s="48">
        <v>16</v>
      </c>
      <c r="O72" s="48">
        <v>8</v>
      </c>
      <c r="P72" s="51">
        <f t="shared" si="66"/>
        <v>112</v>
      </c>
    </row>
    <row r="73" spans="2:17" ht="12" customHeight="1" x14ac:dyDescent="0.2">
      <c r="B73" s="61"/>
      <c r="C73" s="61" t="s">
        <v>59</v>
      </c>
      <c r="D73" s="50">
        <v>10</v>
      </c>
      <c r="E73" s="48">
        <v>7</v>
      </c>
      <c r="F73" s="48">
        <v>5</v>
      </c>
      <c r="G73" s="48">
        <v>12</v>
      </c>
      <c r="H73" s="48">
        <v>7</v>
      </c>
      <c r="I73" s="48">
        <v>7</v>
      </c>
      <c r="J73" s="48">
        <v>3</v>
      </c>
      <c r="K73" s="48">
        <v>6</v>
      </c>
      <c r="L73" s="48">
        <v>10</v>
      </c>
      <c r="M73" s="48">
        <v>6</v>
      </c>
      <c r="N73" s="48">
        <v>6</v>
      </c>
      <c r="O73" s="48">
        <v>2</v>
      </c>
      <c r="P73" s="51">
        <f t="shared" si="66"/>
        <v>81</v>
      </c>
    </row>
    <row r="74" spans="2:17" ht="12" customHeight="1" x14ac:dyDescent="0.2">
      <c r="B74" s="53"/>
      <c r="C74" s="53" t="s">
        <v>121</v>
      </c>
      <c r="D74" s="55">
        <f t="shared" ref="D74:O74" si="67">SUM(D68:D73)</f>
        <v>23</v>
      </c>
      <c r="E74" s="56">
        <f t="shared" si="67"/>
        <v>30</v>
      </c>
      <c r="F74" s="56">
        <f t="shared" si="67"/>
        <v>31</v>
      </c>
      <c r="G74" s="56">
        <f t="shared" si="67"/>
        <v>25</v>
      </c>
      <c r="H74" s="56">
        <f t="shared" si="67"/>
        <v>26</v>
      </c>
      <c r="I74" s="56">
        <f t="shared" si="67"/>
        <v>38</v>
      </c>
      <c r="J74" s="56">
        <f t="shared" si="67"/>
        <v>41</v>
      </c>
      <c r="K74" s="56">
        <f t="shared" si="67"/>
        <v>31</v>
      </c>
      <c r="L74" s="56">
        <f t="shared" si="67"/>
        <v>38</v>
      </c>
      <c r="M74" s="56">
        <f t="shared" si="67"/>
        <v>34</v>
      </c>
      <c r="N74" s="56">
        <f t="shared" si="67"/>
        <v>27</v>
      </c>
      <c r="O74" s="56">
        <f t="shared" si="67"/>
        <v>12</v>
      </c>
      <c r="P74" s="88">
        <f t="shared" si="66"/>
        <v>356</v>
      </c>
    </row>
    <row r="75" spans="2:17" ht="12" customHeight="1" x14ac:dyDescent="0.2">
      <c r="B75" s="53"/>
      <c r="C75" s="53" t="s">
        <v>61</v>
      </c>
      <c r="D75" s="148">
        <v>1866</v>
      </c>
      <c r="E75" s="152">
        <v>1876</v>
      </c>
      <c r="F75" s="152">
        <v>1860</v>
      </c>
      <c r="G75" s="152">
        <v>1831</v>
      </c>
      <c r="H75" s="152">
        <v>1986</v>
      </c>
      <c r="I75" s="152">
        <v>1987</v>
      </c>
      <c r="J75" s="152">
        <v>1981</v>
      </c>
      <c r="K75" s="152">
        <v>1969</v>
      </c>
      <c r="L75" s="152">
        <v>1822</v>
      </c>
      <c r="M75" s="152">
        <v>1911</v>
      </c>
      <c r="N75" s="152">
        <v>1823</v>
      </c>
      <c r="O75" s="152">
        <v>1846</v>
      </c>
      <c r="P75" s="147">
        <f t="shared" si="66"/>
        <v>22758</v>
      </c>
    </row>
    <row r="76" spans="2:17" ht="12" customHeight="1" x14ac:dyDescent="0.2">
      <c r="B76" s="44" t="s">
        <v>246</v>
      </c>
      <c r="C76" s="44" t="s">
        <v>54</v>
      </c>
      <c r="D76" s="197">
        <f t="shared" ref="D76:O76" si="68">D68/1</f>
        <v>10</v>
      </c>
      <c r="E76" s="198">
        <f t="shared" si="68"/>
        <v>10</v>
      </c>
      <c r="F76" s="198">
        <f t="shared" si="68"/>
        <v>6</v>
      </c>
      <c r="G76" s="198">
        <f t="shared" si="68"/>
        <v>4</v>
      </c>
      <c r="H76" s="198">
        <f t="shared" si="68"/>
        <v>10</v>
      </c>
      <c r="I76" s="198">
        <f t="shared" si="68"/>
        <v>3</v>
      </c>
      <c r="J76" s="198">
        <f t="shared" si="68"/>
        <v>12</v>
      </c>
      <c r="K76" s="198">
        <f t="shared" si="68"/>
        <v>6</v>
      </c>
      <c r="L76" s="202">
        <f t="shared" si="68"/>
        <v>5</v>
      </c>
      <c r="M76" s="202">
        <f t="shared" si="68"/>
        <v>0</v>
      </c>
      <c r="N76" s="202">
        <f t="shared" si="68"/>
        <v>3</v>
      </c>
      <c r="O76" s="76">
        <f t="shared" si="68"/>
        <v>1</v>
      </c>
      <c r="P76" s="158">
        <f t="shared" si="66"/>
        <v>70</v>
      </c>
    </row>
    <row r="77" spans="2:17" ht="12" customHeight="1" x14ac:dyDescent="0.2">
      <c r="B77" s="61"/>
      <c r="C77" s="61" t="s">
        <v>55</v>
      </c>
      <c r="D77" s="77">
        <f t="shared" ref="D77:O77" si="69">D69/2</f>
        <v>0</v>
      </c>
      <c r="E77" s="78">
        <f t="shared" si="69"/>
        <v>3</v>
      </c>
      <c r="F77" s="78">
        <f t="shared" si="69"/>
        <v>3</v>
      </c>
      <c r="G77" s="78">
        <f t="shared" si="69"/>
        <v>2.5</v>
      </c>
      <c r="H77" s="78">
        <f t="shared" si="69"/>
        <v>1.5</v>
      </c>
      <c r="I77" s="78">
        <f t="shared" si="69"/>
        <v>7.5</v>
      </c>
      <c r="J77" s="78">
        <f t="shared" si="69"/>
        <v>6.5</v>
      </c>
      <c r="K77" s="78">
        <f t="shared" si="69"/>
        <v>5.5</v>
      </c>
      <c r="L77" s="79">
        <f t="shared" si="69"/>
        <v>4.5</v>
      </c>
      <c r="M77" s="79">
        <f t="shared" si="69"/>
        <v>6</v>
      </c>
      <c r="N77" s="79">
        <f t="shared" si="69"/>
        <v>0.5</v>
      </c>
      <c r="O77" s="79">
        <f t="shared" si="69"/>
        <v>0.5</v>
      </c>
      <c r="P77" s="158">
        <f t="shared" si="66"/>
        <v>41</v>
      </c>
    </row>
    <row r="78" spans="2:17" ht="12" customHeight="1" x14ac:dyDescent="0.2">
      <c r="B78" s="61"/>
      <c r="C78" s="61" t="s">
        <v>56</v>
      </c>
      <c r="D78" s="77">
        <f t="shared" ref="D78:O78" si="70">D70/1</f>
        <v>0</v>
      </c>
      <c r="E78" s="78">
        <f t="shared" si="70"/>
        <v>4</v>
      </c>
      <c r="F78" s="78">
        <f t="shared" si="70"/>
        <v>1</v>
      </c>
      <c r="G78" s="78">
        <f t="shared" si="70"/>
        <v>0</v>
      </c>
      <c r="H78" s="78">
        <f t="shared" si="70"/>
        <v>0</v>
      </c>
      <c r="I78" s="78">
        <f t="shared" si="70"/>
        <v>0</v>
      </c>
      <c r="J78" s="78">
        <f t="shared" si="70"/>
        <v>0</v>
      </c>
      <c r="K78" s="78">
        <f t="shared" si="70"/>
        <v>0</v>
      </c>
      <c r="L78" s="79">
        <f t="shared" si="70"/>
        <v>0</v>
      </c>
      <c r="M78" s="79">
        <f t="shared" si="70"/>
        <v>0</v>
      </c>
      <c r="N78" s="79">
        <f t="shared" si="70"/>
        <v>0</v>
      </c>
      <c r="O78" s="79">
        <f t="shared" si="70"/>
        <v>0</v>
      </c>
      <c r="P78" s="158">
        <f t="shared" si="66"/>
        <v>5</v>
      </c>
    </row>
    <row r="79" spans="2:17" ht="12" customHeight="1" x14ac:dyDescent="0.2">
      <c r="B79" s="61"/>
      <c r="C79" s="61" t="s">
        <v>57</v>
      </c>
      <c r="D79" s="77">
        <f t="shared" ref="D79:O79" si="71">D71/1</f>
        <v>0</v>
      </c>
      <c r="E79" s="78">
        <f t="shared" si="71"/>
        <v>0</v>
      </c>
      <c r="F79" s="78">
        <f t="shared" si="71"/>
        <v>0</v>
      </c>
      <c r="G79" s="78">
        <f t="shared" si="71"/>
        <v>0</v>
      </c>
      <c r="H79" s="78">
        <f t="shared" si="71"/>
        <v>1</v>
      </c>
      <c r="I79" s="78">
        <f t="shared" si="71"/>
        <v>2</v>
      </c>
      <c r="J79" s="78">
        <f t="shared" si="71"/>
        <v>1</v>
      </c>
      <c r="K79" s="78">
        <f t="shared" si="71"/>
        <v>1</v>
      </c>
      <c r="L79" s="79">
        <f t="shared" si="71"/>
        <v>0</v>
      </c>
      <c r="M79" s="79">
        <f t="shared" si="71"/>
        <v>0</v>
      </c>
      <c r="N79" s="79">
        <f t="shared" si="71"/>
        <v>1</v>
      </c>
      <c r="O79" s="79">
        <f t="shared" si="71"/>
        <v>0</v>
      </c>
      <c r="P79" s="158">
        <f t="shared" si="66"/>
        <v>6</v>
      </c>
    </row>
    <row r="80" spans="2:17" ht="12" customHeight="1" x14ac:dyDescent="0.2">
      <c r="B80" s="61"/>
      <c r="C80" s="61" t="s">
        <v>58</v>
      </c>
      <c r="D80" s="77">
        <f t="shared" ref="D80:O80" si="72">D72/1</f>
        <v>3</v>
      </c>
      <c r="E80" s="78">
        <f t="shared" si="72"/>
        <v>3</v>
      </c>
      <c r="F80" s="78">
        <f t="shared" si="72"/>
        <v>13</v>
      </c>
      <c r="G80" s="78">
        <f t="shared" si="72"/>
        <v>4</v>
      </c>
      <c r="H80" s="78">
        <f t="shared" si="72"/>
        <v>5</v>
      </c>
      <c r="I80" s="78">
        <f t="shared" si="72"/>
        <v>11</v>
      </c>
      <c r="J80" s="78">
        <f t="shared" si="72"/>
        <v>12</v>
      </c>
      <c r="K80" s="78">
        <f t="shared" si="72"/>
        <v>7</v>
      </c>
      <c r="L80" s="79">
        <f t="shared" si="72"/>
        <v>14</v>
      </c>
      <c r="M80" s="79">
        <f t="shared" si="72"/>
        <v>16</v>
      </c>
      <c r="N80" s="79">
        <f t="shared" si="72"/>
        <v>16</v>
      </c>
      <c r="O80" s="79">
        <f t="shared" si="72"/>
        <v>8</v>
      </c>
      <c r="P80" s="158">
        <f t="shared" si="66"/>
        <v>112</v>
      </c>
    </row>
    <row r="81" spans="2:17" ht="12" customHeight="1" x14ac:dyDescent="0.2">
      <c r="B81" s="61"/>
      <c r="C81" s="61" t="s">
        <v>59</v>
      </c>
      <c r="D81" s="77">
        <f t="shared" ref="D81:O81" si="73">D73/1</f>
        <v>10</v>
      </c>
      <c r="E81" s="78">
        <f t="shared" si="73"/>
        <v>7</v>
      </c>
      <c r="F81" s="78">
        <f t="shared" si="73"/>
        <v>5</v>
      </c>
      <c r="G81" s="78">
        <f t="shared" si="73"/>
        <v>12</v>
      </c>
      <c r="H81" s="78">
        <f t="shared" si="73"/>
        <v>7</v>
      </c>
      <c r="I81" s="78">
        <f t="shared" si="73"/>
        <v>7</v>
      </c>
      <c r="J81" s="78">
        <f t="shared" si="73"/>
        <v>3</v>
      </c>
      <c r="K81" s="78">
        <f t="shared" si="73"/>
        <v>6</v>
      </c>
      <c r="L81" s="79">
        <f t="shared" si="73"/>
        <v>10</v>
      </c>
      <c r="M81" s="79">
        <f t="shared" si="73"/>
        <v>6</v>
      </c>
      <c r="N81" s="79">
        <f t="shared" si="73"/>
        <v>6</v>
      </c>
      <c r="O81" s="79">
        <f t="shared" si="73"/>
        <v>2</v>
      </c>
      <c r="P81" s="158">
        <f t="shared" si="66"/>
        <v>81</v>
      </c>
    </row>
    <row r="82" spans="2:17" ht="12" customHeight="1" x14ac:dyDescent="0.2">
      <c r="B82" s="61"/>
      <c r="C82" s="53" t="s">
        <v>121</v>
      </c>
      <c r="D82" s="199">
        <f t="shared" ref="D82:O82" si="74">D74/7</f>
        <v>3.2857142857142856</v>
      </c>
      <c r="E82" s="200">
        <f t="shared" si="74"/>
        <v>4.2857142857142856</v>
      </c>
      <c r="F82" s="200">
        <f t="shared" si="74"/>
        <v>4.4285714285714288</v>
      </c>
      <c r="G82" s="200">
        <f t="shared" si="74"/>
        <v>3.5714285714285716</v>
      </c>
      <c r="H82" s="200">
        <f t="shared" si="74"/>
        <v>3.7142857142857144</v>
      </c>
      <c r="I82" s="200">
        <f t="shared" si="74"/>
        <v>5.4285714285714288</v>
      </c>
      <c r="J82" s="200">
        <f t="shared" si="74"/>
        <v>5.8571428571428568</v>
      </c>
      <c r="K82" s="200">
        <f t="shared" si="74"/>
        <v>4.4285714285714288</v>
      </c>
      <c r="L82" s="201">
        <f t="shared" si="74"/>
        <v>5.4285714285714288</v>
      </c>
      <c r="M82" s="201">
        <f t="shared" si="74"/>
        <v>4.8571428571428568</v>
      </c>
      <c r="N82" s="201">
        <f t="shared" si="74"/>
        <v>3.8571428571428572</v>
      </c>
      <c r="O82" s="201">
        <f t="shared" si="74"/>
        <v>1.7142857142857142</v>
      </c>
      <c r="P82" s="193">
        <f t="shared" si="66"/>
        <v>50.857142857142854</v>
      </c>
      <c r="Q82" s="168">
        <f>P82/12</f>
        <v>4.2380952380952381</v>
      </c>
    </row>
    <row r="83" spans="2:17" ht="12" customHeight="1" thickBot="1" x14ac:dyDescent="0.25">
      <c r="B83" s="53"/>
      <c r="C83" s="86" t="s">
        <v>61</v>
      </c>
      <c r="D83" s="189">
        <f t="shared" ref="D83:O83" si="75">D75/471</f>
        <v>3.9617834394904459</v>
      </c>
      <c r="E83" s="190">
        <f t="shared" si="75"/>
        <v>3.9830148619957537</v>
      </c>
      <c r="F83" s="190">
        <f t="shared" si="75"/>
        <v>3.9490445859872612</v>
      </c>
      <c r="G83" s="190">
        <f t="shared" si="75"/>
        <v>3.8874734607218682</v>
      </c>
      <c r="H83" s="190">
        <f t="shared" si="75"/>
        <v>4.2165605095541405</v>
      </c>
      <c r="I83" s="190">
        <f t="shared" si="75"/>
        <v>4.2186836518046711</v>
      </c>
      <c r="J83" s="190">
        <f t="shared" si="75"/>
        <v>4.2059447983014859</v>
      </c>
      <c r="K83" s="190">
        <f t="shared" si="75"/>
        <v>4.1804670912951165</v>
      </c>
      <c r="L83" s="190">
        <f t="shared" si="75"/>
        <v>3.8683651804670913</v>
      </c>
      <c r="M83" s="190">
        <f t="shared" si="75"/>
        <v>4.0573248407643314</v>
      </c>
      <c r="N83" s="203">
        <f t="shared" si="75"/>
        <v>3.8704883227176219</v>
      </c>
      <c r="O83" s="190">
        <f t="shared" si="75"/>
        <v>3.9193205944798302</v>
      </c>
      <c r="P83" s="89">
        <f t="shared" si="66"/>
        <v>48.318471337579609</v>
      </c>
      <c r="Q83" s="167">
        <f>P83/12</f>
        <v>4.0265392781316338</v>
      </c>
    </row>
    <row r="84" spans="2:17" ht="12" customHeight="1" x14ac:dyDescent="0.2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6"/>
        <v>0</v>
      </c>
    </row>
    <row r="85" spans="2:17" ht="12" customHeight="1" x14ac:dyDescent="0.2">
      <c r="B85" s="61"/>
      <c r="C85" s="45" t="s">
        <v>55</v>
      </c>
      <c r="D85" s="50">
        <v>11</v>
      </c>
      <c r="E85" s="48">
        <v>10</v>
      </c>
      <c r="F85" s="48">
        <v>5</v>
      </c>
      <c r="G85" s="48">
        <v>12</v>
      </c>
      <c r="H85" s="90">
        <v>14</v>
      </c>
      <c r="I85" s="48">
        <v>6</v>
      </c>
      <c r="J85" s="48">
        <v>6</v>
      </c>
      <c r="K85" s="48">
        <v>3</v>
      </c>
      <c r="L85" s="48">
        <v>0</v>
      </c>
      <c r="M85" s="48">
        <v>0</v>
      </c>
      <c r="N85" s="48">
        <v>1</v>
      </c>
      <c r="O85" s="48">
        <v>2</v>
      </c>
      <c r="P85" s="51">
        <f t="shared" si="66"/>
        <v>70</v>
      </c>
    </row>
    <row r="86" spans="2:17" ht="12" customHeight="1" x14ac:dyDescent="0.2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6"/>
        <v>0</v>
      </c>
    </row>
    <row r="87" spans="2:17" ht="12" customHeight="1" x14ac:dyDescent="0.2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6"/>
        <v>0</v>
      </c>
    </row>
    <row r="88" spans="2:17" ht="12" customHeight="1" x14ac:dyDescent="0.2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1</v>
      </c>
      <c r="H88" s="90">
        <v>5</v>
      </c>
      <c r="I88" s="48">
        <v>9</v>
      </c>
      <c r="J88" s="48">
        <v>8</v>
      </c>
      <c r="K88" s="48">
        <v>14</v>
      </c>
      <c r="L88" s="48">
        <v>10</v>
      </c>
      <c r="M88" s="48">
        <v>8</v>
      </c>
      <c r="N88" s="48">
        <v>3</v>
      </c>
      <c r="O88" s="48">
        <v>3</v>
      </c>
      <c r="P88" s="51">
        <f t="shared" si="66"/>
        <v>61</v>
      </c>
    </row>
    <row r="89" spans="2:17" ht="12" customHeight="1" x14ac:dyDescent="0.2">
      <c r="B89" s="61"/>
      <c r="C89" s="54" t="s">
        <v>59</v>
      </c>
      <c r="D89" s="336">
        <v>0</v>
      </c>
      <c r="E89" s="337">
        <v>0</v>
      </c>
      <c r="F89" s="337">
        <v>0</v>
      </c>
      <c r="G89" s="337">
        <v>0</v>
      </c>
      <c r="H89" s="338">
        <v>0</v>
      </c>
      <c r="I89" s="337">
        <v>0</v>
      </c>
      <c r="J89" s="337">
        <v>0</v>
      </c>
      <c r="K89" s="337">
        <v>0</v>
      </c>
      <c r="L89" s="337">
        <v>0</v>
      </c>
      <c r="M89" s="337">
        <v>0</v>
      </c>
      <c r="N89" s="337">
        <v>0</v>
      </c>
      <c r="O89" s="337">
        <v>0</v>
      </c>
      <c r="P89" s="339">
        <f t="shared" si="66"/>
        <v>0</v>
      </c>
    </row>
    <row r="90" spans="2:17" ht="12" customHeight="1" x14ac:dyDescent="0.2">
      <c r="B90" s="53"/>
      <c r="C90" s="54" t="s">
        <v>121</v>
      </c>
      <c r="D90" s="55">
        <f t="shared" ref="D90:O90" si="76">SUM(D84:D89)</f>
        <v>11</v>
      </c>
      <c r="E90" s="56">
        <f t="shared" si="76"/>
        <v>10</v>
      </c>
      <c r="F90" s="56">
        <f t="shared" si="76"/>
        <v>5</v>
      </c>
      <c r="G90" s="56">
        <f t="shared" si="76"/>
        <v>13</v>
      </c>
      <c r="H90" s="91">
        <f t="shared" si="76"/>
        <v>19</v>
      </c>
      <c r="I90" s="56">
        <f t="shared" si="76"/>
        <v>15</v>
      </c>
      <c r="J90" s="56">
        <f t="shared" si="76"/>
        <v>14</v>
      </c>
      <c r="K90" s="56">
        <f t="shared" si="76"/>
        <v>17</v>
      </c>
      <c r="L90" s="56">
        <f t="shared" si="76"/>
        <v>10</v>
      </c>
      <c r="M90" s="56">
        <f t="shared" si="76"/>
        <v>8</v>
      </c>
      <c r="N90" s="56">
        <f t="shared" si="76"/>
        <v>4</v>
      </c>
      <c r="O90" s="56">
        <f t="shared" si="76"/>
        <v>5</v>
      </c>
      <c r="P90" s="88">
        <f t="shared" si="66"/>
        <v>131</v>
      </c>
    </row>
    <row r="91" spans="2:17" ht="12" customHeight="1" x14ac:dyDescent="0.2">
      <c r="B91" s="53"/>
      <c r="C91" s="54" t="s">
        <v>61</v>
      </c>
      <c r="D91" s="148">
        <v>493</v>
      </c>
      <c r="E91" s="149">
        <v>455</v>
      </c>
      <c r="F91" s="149">
        <v>451</v>
      </c>
      <c r="G91" s="149">
        <v>461</v>
      </c>
      <c r="H91" s="152">
        <v>624</v>
      </c>
      <c r="I91" s="149">
        <v>564</v>
      </c>
      <c r="J91" s="149">
        <v>345</v>
      </c>
      <c r="K91" s="149">
        <v>301</v>
      </c>
      <c r="L91" s="149">
        <v>221</v>
      </c>
      <c r="M91" s="149">
        <v>391</v>
      </c>
      <c r="N91" s="149">
        <v>402</v>
      </c>
      <c r="O91" s="149">
        <v>467</v>
      </c>
      <c r="P91" s="147">
        <f t="shared" si="66"/>
        <v>5175</v>
      </c>
    </row>
    <row r="92" spans="2:17" ht="12" customHeight="1" x14ac:dyDescent="0.2">
      <c r="B92" s="44" t="s">
        <v>247</v>
      </c>
      <c r="C92" s="75" t="s">
        <v>54</v>
      </c>
      <c r="D92" s="58">
        <f t="shared" ref="D92:O92" si="77">D84/1</f>
        <v>0</v>
      </c>
      <c r="E92" s="59">
        <f t="shared" si="77"/>
        <v>0</v>
      </c>
      <c r="F92" s="59">
        <f t="shared" si="77"/>
        <v>0</v>
      </c>
      <c r="G92" s="59">
        <f t="shared" si="77"/>
        <v>0</v>
      </c>
      <c r="H92" s="76">
        <f t="shared" si="77"/>
        <v>0</v>
      </c>
      <c r="I92" s="59">
        <f t="shared" si="77"/>
        <v>0</v>
      </c>
      <c r="J92" s="59">
        <f t="shared" si="77"/>
        <v>0</v>
      </c>
      <c r="K92" s="59">
        <f t="shared" si="77"/>
        <v>0</v>
      </c>
      <c r="L92" s="59">
        <f t="shared" si="77"/>
        <v>0</v>
      </c>
      <c r="M92" s="59">
        <f t="shared" si="77"/>
        <v>0</v>
      </c>
      <c r="N92" s="59">
        <f>N84/1</f>
        <v>0</v>
      </c>
      <c r="O92" s="59">
        <f t="shared" si="77"/>
        <v>0</v>
      </c>
      <c r="P92" s="158">
        <f t="shared" si="66"/>
        <v>0</v>
      </c>
    </row>
    <row r="93" spans="2:17" ht="12" customHeight="1" x14ac:dyDescent="0.2">
      <c r="B93" s="61"/>
      <c r="C93" s="45" t="s">
        <v>55</v>
      </c>
      <c r="D93" s="77">
        <f t="shared" ref="D93:O93" si="78">D85/2</f>
        <v>5.5</v>
      </c>
      <c r="E93" s="78">
        <f t="shared" si="78"/>
        <v>5</v>
      </c>
      <c r="F93" s="78">
        <f t="shared" si="78"/>
        <v>2.5</v>
      </c>
      <c r="G93" s="78">
        <f t="shared" si="78"/>
        <v>6</v>
      </c>
      <c r="H93" s="79">
        <f t="shared" si="78"/>
        <v>7</v>
      </c>
      <c r="I93" s="78">
        <f t="shared" si="78"/>
        <v>3</v>
      </c>
      <c r="J93" s="78">
        <f t="shared" si="78"/>
        <v>3</v>
      </c>
      <c r="K93" s="78">
        <f t="shared" si="78"/>
        <v>1.5</v>
      </c>
      <c r="L93" s="78">
        <f t="shared" si="78"/>
        <v>0</v>
      </c>
      <c r="M93" s="78">
        <f t="shared" si="78"/>
        <v>0</v>
      </c>
      <c r="N93" s="78">
        <f>N85/2</f>
        <v>0.5</v>
      </c>
      <c r="O93" s="78">
        <f t="shared" si="78"/>
        <v>1</v>
      </c>
      <c r="P93" s="158">
        <f t="shared" si="66"/>
        <v>35</v>
      </c>
    </row>
    <row r="94" spans="2:17" ht="12" customHeight="1" x14ac:dyDescent="0.2">
      <c r="B94" s="61"/>
      <c r="C94" s="45" t="s">
        <v>56</v>
      </c>
      <c r="D94" s="77">
        <f t="shared" ref="D94:O94" si="79">D86/1</f>
        <v>0</v>
      </c>
      <c r="E94" s="78">
        <f t="shared" si="79"/>
        <v>0</v>
      </c>
      <c r="F94" s="78">
        <f t="shared" si="79"/>
        <v>0</v>
      </c>
      <c r="G94" s="78">
        <f t="shared" si="79"/>
        <v>0</v>
      </c>
      <c r="H94" s="79">
        <f t="shared" si="79"/>
        <v>0</v>
      </c>
      <c r="I94" s="78">
        <f t="shared" si="79"/>
        <v>0</v>
      </c>
      <c r="J94" s="78">
        <f t="shared" si="79"/>
        <v>0</v>
      </c>
      <c r="K94" s="78">
        <f t="shared" si="79"/>
        <v>0</v>
      </c>
      <c r="L94" s="78">
        <f t="shared" si="79"/>
        <v>0</v>
      </c>
      <c r="M94" s="78">
        <f t="shared" si="79"/>
        <v>0</v>
      </c>
      <c r="N94" s="78">
        <f>N86/1</f>
        <v>0</v>
      </c>
      <c r="O94" s="78">
        <f t="shared" si="79"/>
        <v>0</v>
      </c>
      <c r="P94" s="158">
        <f t="shared" si="66"/>
        <v>0</v>
      </c>
    </row>
    <row r="95" spans="2:17" ht="12" customHeight="1" x14ac:dyDescent="0.2">
      <c r="B95" s="61"/>
      <c r="C95" s="45" t="s">
        <v>57</v>
      </c>
      <c r="D95" s="77">
        <f t="shared" ref="D95:O95" si="80">D87/1</f>
        <v>0</v>
      </c>
      <c r="E95" s="78">
        <f t="shared" si="80"/>
        <v>0</v>
      </c>
      <c r="F95" s="78">
        <f t="shared" si="80"/>
        <v>0</v>
      </c>
      <c r="G95" s="78">
        <f t="shared" si="80"/>
        <v>0</v>
      </c>
      <c r="H95" s="79">
        <f t="shared" si="80"/>
        <v>0</v>
      </c>
      <c r="I95" s="78">
        <f t="shared" si="80"/>
        <v>0</v>
      </c>
      <c r="J95" s="78">
        <f t="shared" si="80"/>
        <v>0</v>
      </c>
      <c r="K95" s="78">
        <f t="shared" si="80"/>
        <v>0</v>
      </c>
      <c r="L95" s="78">
        <f t="shared" si="80"/>
        <v>0</v>
      </c>
      <c r="M95" s="78">
        <f t="shared" si="80"/>
        <v>0</v>
      </c>
      <c r="N95" s="78">
        <f>N87/1</f>
        <v>0</v>
      </c>
      <c r="O95" s="78">
        <f t="shared" si="80"/>
        <v>0</v>
      </c>
      <c r="P95" s="158">
        <f t="shared" si="66"/>
        <v>0</v>
      </c>
    </row>
    <row r="96" spans="2:17" ht="12" customHeight="1" x14ac:dyDescent="0.2">
      <c r="B96" s="61"/>
      <c r="C96" s="45" t="s">
        <v>58</v>
      </c>
      <c r="D96" s="77">
        <f t="shared" ref="D96:O96" si="81">D88/1</f>
        <v>0</v>
      </c>
      <c r="E96" s="78">
        <f t="shared" si="81"/>
        <v>0</v>
      </c>
      <c r="F96" s="78">
        <f t="shared" si="81"/>
        <v>0</v>
      </c>
      <c r="G96" s="78">
        <f t="shared" si="81"/>
        <v>1</v>
      </c>
      <c r="H96" s="79">
        <f t="shared" si="81"/>
        <v>5</v>
      </c>
      <c r="I96" s="78">
        <f t="shared" si="81"/>
        <v>9</v>
      </c>
      <c r="J96" s="78">
        <f t="shared" si="81"/>
        <v>8</v>
      </c>
      <c r="K96" s="78">
        <f t="shared" si="81"/>
        <v>14</v>
      </c>
      <c r="L96" s="78">
        <f t="shared" si="81"/>
        <v>10</v>
      </c>
      <c r="M96" s="78">
        <f t="shared" si="81"/>
        <v>8</v>
      </c>
      <c r="N96" s="78">
        <f>N88/1</f>
        <v>3</v>
      </c>
      <c r="O96" s="78">
        <f t="shared" si="81"/>
        <v>3</v>
      </c>
      <c r="P96" s="158">
        <f t="shared" si="66"/>
        <v>61</v>
      </c>
    </row>
    <row r="97" spans="2:17" ht="12" customHeight="1" x14ac:dyDescent="0.2">
      <c r="B97" s="61"/>
      <c r="C97" s="45" t="s">
        <v>59</v>
      </c>
      <c r="D97" s="77">
        <f t="shared" ref="D97:O97" si="82">D89/1</f>
        <v>0</v>
      </c>
      <c r="E97" s="78">
        <f t="shared" si="82"/>
        <v>0</v>
      </c>
      <c r="F97" s="78">
        <f t="shared" si="82"/>
        <v>0</v>
      </c>
      <c r="G97" s="78">
        <f t="shared" si="82"/>
        <v>0</v>
      </c>
      <c r="H97" s="79">
        <f t="shared" si="82"/>
        <v>0</v>
      </c>
      <c r="I97" s="78">
        <f t="shared" si="82"/>
        <v>0</v>
      </c>
      <c r="J97" s="78">
        <f t="shared" si="82"/>
        <v>0</v>
      </c>
      <c r="K97" s="78">
        <f t="shared" si="82"/>
        <v>0</v>
      </c>
      <c r="L97" s="78">
        <f t="shared" si="82"/>
        <v>0</v>
      </c>
      <c r="M97" s="78">
        <f t="shared" si="82"/>
        <v>0</v>
      </c>
      <c r="N97" s="78">
        <f>N89/1</f>
        <v>0</v>
      </c>
      <c r="O97" s="78">
        <f t="shared" si="82"/>
        <v>0</v>
      </c>
      <c r="P97" s="158">
        <f t="shared" si="66"/>
        <v>0</v>
      </c>
    </row>
    <row r="98" spans="2:17" ht="12" customHeight="1" x14ac:dyDescent="0.2">
      <c r="B98" s="61"/>
      <c r="C98" s="45" t="s">
        <v>121</v>
      </c>
      <c r="D98" s="80">
        <f t="shared" ref="D98:O98" si="83">D90/7</f>
        <v>1.5714285714285714</v>
      </c>
      <c r="E98" s="81">
        <f t="shared" si="83"/>
        <v>1.4285714285714286</v>
      </c>
      <c r="F98" s="81">
        <f t="shared" si="83"/>
        <v>0.7142857142857143</v>
      </c>
      <c r="G98" s="81">
        <f t="shared" si="83"/>
        <v>1.8571428571428572</v>
      </c>
      <c r="H98" s="82">
        <f t="shared" si="83"/>
        <v>2.7142857142857144</v>
      </c>
      <c r="I98" s="81">
        <f t="shared" si="83"/>
        <v>2.1428571428571428</v>
      </c>
      <c r="J98" s="81">
        <f t="shared" si="83"/>
        <v>2</v>
      </c>
      <c r="K98" s="81">
        <f t="shared" si="83"/>
        <v>2.4285714285714284</v>
      </c>
      <c r="L98" s="81">
        <f t="shared" si="83"/>
        <v>1.4285714285714286</v>
      </c>
      <c r="M98" s="81">
        <f t="shared" si="83"/>
        <v>1.1428571428571428</v>
      </c>
      <c r="N98" s="81">
        <f t="shared" si="83"/>
        <v>0.5714285714285714</v>
      </c>
      <c r="O98" s="81">
        <f t="shared" si="83"/>
        <v>0.7142857142857143</v>
      </c>
      <c r="P98" s="159">
        <f t="shared" si="66"/>
        <v>18.714285714285715</v>
      </c>
      <c r="Q98" s="168">
        <f>P98/12</f>
        <v>1.5595238095238095</v>
      </c>
    </row>
    <row r="99" spans="2:17" ht="12" customHeight="1" thickBot="1" x14ac:dyDescent="0.25">
      <c r="B99" s="53"/>
      <c r="C99" s="45" t="s">
        <v>61</v>
      </c>
      <c r="D99" s="69">
        <f t="shared" ref="D99:O99" si="84">D91/471</f>
        <v>1.0467091295116773</v>
      </c>
      <c r="E99" s="70">
        <f t="shared" si="84"/>
        <v>0.96602972399150744</v>
      </c>
      <c r="F99" s="70">
        <f t="shared" si="84"/>
        <v>0.9575371549893843</v>
      </c>
      <c r="G99" s="70">
        <f t="shared" si="84"/>
        <v>0.97876857749469215</v>
      </c>
      <c r="H99" s="71">
        <f t="shared" si="84"/>
        <v>1.3248407643312101</v>
      </c>
      <c r="I99" s="70">
        <f t="shared" si="84"/>
        <v>1.197452229299363</v>
      </c>
      <c r="J99" s="70">
        <f t="shared" si="84"/>
        <v>0.73248407643312097</v>
      </c>
      <c r="K99" s="70">
        <f t="shared" si="84"/>
        <v>0.63906581740976642</v>
      </c>
      <c r="L99" s="70">
        <f t="shared" si="84"/>
        <v>0.46921443736730362</v>
      </c>
      <c r="M99" s="70">
        <f t="shared" si="84"/>
        <v>0.83014861995753719</v>
      </c>
      <c r="N99" s="70">
        <f t="shared" si="84"/>
        <v>0.85350318471337583</v>
      </c>
      <c r="O99" s="70">
        <f t="shared" si="84"/>
        <v>0.99150743099787686</v>
      </c>
      <c r="P99" s="89">
        <f t="shared" si="66"/>
        <v>10.987261146496813</v>
      </c>
      <c r="Q99" s="167">
        <f>P99/12</f>
        <v>0.91560509554140113</v>
      </c>
    </row>
    <row r="100" spans="2:17" ht="12" customHeight="1" x14ac:dyDescent="0.2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1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5">SUM(D100:O100)</f>
        <v>1</v>
      </c>
    </row>
    <row r="101" spans="2:17" ht="12" customHeight="1" x14ac:dyDescent="0.2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5"/>
        <v>0</v>
      </c>
    </row>
    <row r="102" spans="2:17" ht="12" customHeight="1" x14ac:dyDescent="0.2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5"/>
        <v>0</v>
      </c>
    </row>
    <row r="103" spans="2:17" ht="12" customHeight="1" x14ac:dyDescent="0.2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1</v>
      </c>
      <c r="K103" s="48">
        <v>3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5"/>
        <v>4</v>
      </c>
    </row>
    <row r="104" spans="2:17" ht="12" customHeight="1" x14ac:dyDescent="0.2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5"/>
        <v>0</v>
      </c>
    </row>
    <row r="105" spans="2:17" ht="12" customHeight="1" x14ac:dyDescent="0.2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5"/>
        <v>0</v>
      </c>
    </row>
    <row r="106" spans="2:17" ht="12" customHeight="1" x14ac:dyDescent="0.2">
      <c r="B106" s="53"/>
      <c r="C106" s="53" t="s">
        <v>121</v>
      </c>
      <c r="D106" s="55">
        <f t="shared" ref="D106:O106" si="86">SUM(D100:D105)</f>
        <v>0</v>
      </c>
      <c r="E106" s="56">
        <f t="shared" si="86"/>
        <v>0</v>
      </c>
      <c r="F106" s="56">
        <f t="shared" si="86"/>
        <v>0</v>
      </c>
      <c r="G106" s="56">
        <f t="shared" si="86"/>
        <v>0</v>
      </c>
      <c r="H106" s="56">
        <f t="shared" si="86"/>
        <v>0</v>
      </c>
      <c r="I106" s="56">
        <f t="shared" si="86"/>
        <v>0</v>
      </c>
      <c r="J106" s="56">
        <f t="shared" si="86"/>
        <v>2</v>
      </c>
      <c r="K106" s="56">
        <f t="shared" si="86"/>
        <v>3</v>
      </c>
      <c r="L106" s="56">
        <f t="shared" si="86"/>
        <v>0</v>
      </c>
      <c r="M106" s="56">
        <f t="shared" si="86"/>
        <v>0</v>
      </c>
      <c r="N106" s="56">
        <f t="shared" si="86"/>
        <v>0</v>
      </c>
      <c r="O106" s="56">
        <f t="shared" si="86"/>
        <v>0</v>
      </c>
      <c r="P106" s="88">
        <f t="shared" si="85"/>
        <v>5</v>
      </c>
    </row>
    <row r="107" spans="2:17" ht="12" customHeight="1" x14ac:dyDescent="0.2">
      <c r="B107" s="53"/>
      <c r="C107" s="53" t="s">
        <v>61</v>
      </c>
      <c r="D107" s="148">
        <v>41</v>
      </c>
      <c r="E107" s="149">
        <v>44</v>
      </c>
      <c r="F107" s="149">
        <v>36</v>
      </c>
      <c r="G107" s="149">
        <v>40</v>
      </c>
      <c r="H107" s="149">
        <v>43</v>
      </c>
      <c r="I107" s="149">
        <v>60</v>
      </c>
      <c r="J107" s="149">
        <v>69</v>
      </c>
      <c r="K107" s="149">
        <v>71</v>
      </c>
      <c r="L107" s="149">
        <v>71</v>
      </c>
      <c r="M107" s="149">
        <v>104</v>
      </c>
      <c r="N107" s="149">
        <v>52</v>
      </c>
      <c r="O107" s="149">
        <v>33</v>
      </c>
      <c r="P107" s="147">
        <f t="shared" si="85"/>
        <v>664</v>
      </c>
    </row>
    <row r="108" spans="2:17" ht="12" customHeight="1" x14ac:dyDescent="0.2">
      <c r="B108" s="44" t="s">
        <v>248</v>
      </c>
      <c r="C108" s="44" t="s">
        <v>54</v>
      </c>
      <c r="D108" s="58">
        <f t="shared" ref="D108:O108" si="87">D100/1</f>
        <v>0</v>
      </c>
      <c r="E108" s="59">
        <f t="shared" si="87"/>
        <v>0</v>
      </c>
      <c r="F108" s="59">
        <f t="shared" si="87"/>
        <v>0</v>
      </c>
      <c r="G108" s="59">
        <f t="shared" si="87"/>
        <v>0</v>
      </c>
      <c r="H108" s="59">
        <f t="shared" si="87"/>
        <v>0</v>
      </c>
      <c r="I108" s="59">
        <f t="shared" si="87"/>
        <v>0</v>
      </c>
      <c r="J108" s="59">
        <f t="shared" si="87"/>
        <v>1</v>
      </c>
      <c r="K108" s="59">
        <f t="shared" si="87"/>
        <v>0</v>
      </c>
      <c r="L108" s="59">
        <f t="shared" si="87"/>
        <v>0</v>
      </c>
      <c r="M108" s="59">
        <f t="shared" si="87"/>
        <v>0</v>
      </c>
      <c r="N108" s="59">
        <f t="shared" si="87"/>
        <v>0</v>
      </c>
      <c r="O108" s="59">
        <f t="shared" si="87"/>
        <v>0</v>
      </c>
      <c r="P108" s="158">
        <f t="shared" si="85"/>
        <v>1</v>
      </c>
    </row>
    <row r="109" spans="2:17" ht="12" customHeight="1" x14ac:dyDescent="0.2">
      <c r="B109" s="61"/>
      <c r="C109" s="61" t="s">
        <v>55</v>
      </c>
      <c r="D109" s="77">
        <f t="shared" ref="D109:O109" si="88">D101/2</f>
        <v>0</v>
      </c>
      <c r="E109" s="78">
        <f t="shared" si="88"/>
        <v>0</v>
      </c>
      <c r="F109" s="78">
        <f t="shared" si="88"/>
        <v>0</v>
      </c>
      <c r="G109" s="78">
        <f t="shared" si="88"/>
        <v>0</v>
      </c>
      <c r="H109" s="78">
        <f t="shared" si="88"/>
        <v>0</v>
      </c>
      <c r="I109" s="78">
        <f t="shared" si="88"/>
        <v>0</v>
      </c>
      <c r="J109" s="78">
        <f t="shared" si="88"/>
        <v>0</v>
      </c>
      <c r="K109" s="78">
        <f t="shared" si="88"/>
        <v>0</v>
      </c>
      <c r="L109" s="78">
        <f t="shared" si="88"/>
        <v>0</v>
      </c>
      <c r="M109" s="78">
        <f t="shared" si="88"/>
        <v>0</v>
      </c>
      <c r="N109" s="78">
        <f t="shared" si="88"/>
        <v>0</v>
      </c>
      <c r="O109" s="78">
        <f t="shared" si="88"/>
        <v>0</v>
      </c>
      <c r="P109" s="158">
        <f t="shared" si="85"/>
        <v>0</v>
      </c>
    </row>
    <row r="110" spans="2:17" ht="12" customHeight="1" x14ac:dyDescent="0.2">
      <c r="B110" s="61"/>
      <c r="C110" s="61" t="s">
        <v>56</v>
      </c>
      <c r="D110" s="77">
        <f t="shared" ref="D110:O110" si="89">D102/1</f>
        <v>0</v>
      </c>
      <c r="E110" s="78">
        <f t="shared" si="89"/>
        <v>0</v>
      </c>
      <c r="F110" s="78">
        <f t="shared" si="89"/>
        <v>0</v>
      </c>
      <c r="G110" s="78">
        <f t="shared" si="89"/>
        <v>0</v>
      </c>
      <c r="H110" s="78">
        <f t="shared" si="89"/>
        <v>0</v>
      </c>
      <c r="I110" s="78">
        <f t="shared" si="89"/>
        <v>0</v>
      </c>
      <c r="J110" s="78">
        <f t="shared" si="89"/>
        <v>0</v>
      </c>
      <c r="K110" s="78">
        <f t="shared" si="89"/>
        <v>0</v>
      </c>
      <c r="L110" s="78">
        <f t="shared" si="89"/>
        <v>0</v>
      </c>
      <c r="M110" s="78">
        <f t="shared" si="89"/>
        <v>0</v>
      </c>
      <c r="N110" s="78">
        <f t="shared" si="89"/>
        <v>0</v>
      </c>
      <c r="O110" s="78">
        <f t="shared" si="89"/>
        <v>0</v>
      </c>
      <c r="P110" s="158">
        <f t="shared" si="85"/>
        <v>0</v>
      </c>
    </row>
    <row r="111" spans="2:17" ht="12" customHeight="1" x14ac:dyDescent="0.2">
      <c r="B111" s="61"/>
      <c r="C111" s="61" t="s">
        <v>57</v>
      </c>
      <c r="D111" s="77">
        <f t="shared" ref="D111:O111" si="90">D103/1</f>
        <v>0</v>
      </c>
      <c r="E111" s="78">
        <f t="shared" si="90"/>
        <v>0</v>
      </c>
      <c r="F111" s="78">
        <f t="shared" si="90"/>
        <v>0</v>
      </c>
      <c r="G111" s="78">
        <f t="shared" si="90"/>
        <v>0</v>
      </c>
      <c r="H111" s="78">
        <f t="shared" si="90"/>
        <v>0</v>
      </c>
      <c r="I111" s="78">
        <f t="shared" si="90"/>
        <v>0</v>
      </c>
      <c r="J111" s="78">
        <f t="shared" si="90"/>
        <v>1</v>
      </c>
      <c r="K111" s="78">
        <f t="shared" si="90"/>
        <v>3</v>
      </c>
      <c r="L111" s="78">
        <f t="shared" si="90"/>
        <v>0</v>
      </c>
      <c r="M111" s="78">
        <f t="shared" si="90"/>
        <v>0</v>
      </c>
      <c r="N111" s="78">
        <f t="shared" si="90"/>
        <v>0</v>
      </c>
      <c r="O111" s="78">
        <f t="shared" si="90"/>
        <v>0</v>
      </c>
      <c r="P111" s="158">
        <f t="shared" si="85"/>
        <v>4</v>
      </c>
    </row>
    <row r="112" spans="2:17" ht="12" customHeight="1" x14ac:dyDescent="0.2">
      <c r="B112" s="61"/>
      <c r="C112" s="61" t="s">
        <v>58</v>
      </c>
      <c r="D112" s="77">
        <f t="shared" ref="D112:O112" si="91">D104/1</f>
        <v>0</v>
      </c>
      <c r="E112" s="78">
        <f t="shared" si="91"/>
        <v>0</v>
      </c>
      <c r="F112" s="78">
        <f t="shared" si="91"/>
        <v>0</v>
      </c>
      <c r="G112" s="78">
        <f t="shared" si="91"/>
        <v>0</v>
      </c>
      <c r="H112" s="78">
        <f t="shared" si="91"/>
        <v>0</v>
      </c>
      <c r="I112" s="78">
        <f t="shared" si="91"/>
        <v>0</v>
      </c>
      <c r="J112" s="78">
        <f t="shared" si="91"/>
        <v>0</v>
      </c>
      <c r="K112" s="78">
        <f t="shared" si="91"/>
        <v>0</v>
      </c>
      <c r="L112" s="78">
        <f t="shared" si="91"/>
        <v>0</v>
      </c>
      <c r="M112" s="78">
        <f t="shared" si="91"/>
        <v>0</v>
      </c>
      <c r="N112" s="78">
        <f t="shared" si="91"/>
        <v>0</v>
      </c>
      <c r="O112" s="78">
        <f t="shared" si="91"/>
        <v>0</v>
      </c>
      <c r="P112" s="158">
        <f t="shared" si="85"/>
        <v>0</v>
      </c>
    </row>
    <row r="113" spans="2:17" ht="12" customHeight="1" x14ac:dyDescent="0.2">
      <c r="B113" s="61"/>
      <c r="C113" s="61" t="s">
        <v>59</v>
      </c>
      <c r="D113" s="77">
        <f t="shared" ref="D113:O113" si="92">D105/1</f>
        <v>0</v>
      </c>
      <c r="E113" s="78">
        <f t="shared" si="92"/>
        <v>0</v>
      </c>
      <c r="F113" s="78">
        <f t="shared" si="92"/>
        <v>0</v>
      </c>
      <c r="G113" s="78">
        <f t="shared" si="92"/>
        <v>0</v>
      </c>
      <c r="H113" s="78">
        <f t="shared" si="92"/>
        <v>0</v>
      </c>
      <c r="I113" s="78">
        <f t="shared" si="92"/>
        <v>0</v>
      </c>
      <c r="J113" s="78">
        <f t="shared" si="92"/>
        <v>0</v>
      </c>
      <c r="K113" s="78">
        <f t="shared" si="92"/>
        <v>0</v>
      </c>
      <c r="L113" s="78">
        <f t="shared" si="92"/>
        <v>0</v>
      </c>
      <c r="M113" s="78">
        <f t="shared" si="92"/>
        <v>0</v>
      </c>
      <c r="N113" s="78">
        <f t="shared" si="92"/>
        <v>0</v>
      </c>
      <c r="O113" s="78">
        <f t="shared" si="92"/>
        <v>0</v>
      </c>
      <c r="P113" s="158">
        <f t="shared" si="85"/>
        <v>0</v>
      </c>
    </row>
    <row r="114" spans="2:17" ht="12" customHeight="1" x14ac:dyDescent="0.2">
      <c r="B114" s="61"/>
      <c r="C114" s="61" t="s">
        <v>121</v>
      </c>
      <c r="D114" s="80">
        <f t="shared" ref="D114:O114" si="93">D106/7</f>
        <v>0</v>
      </c>
      <c r="E114" s="81">
        <f t="shared" si="93"/>
        <v>0</v>
      </c>
      <c r="F114" s="81">
        <f t="shared" si="93"/>
        <v>0</v>
      </c>
      <c r="G114" s="81">
        <f t="shared" si="93"/>
        <v>0</v>
      </c>
      <c r="H114" s="81">
        <f t="shared" si="93"/>
        <v>0</v>
      </c>
      <c r="I114" s="81">
        <f t="shared" si="93"/>
        <v>0</v>
      </c>
      <c r="J114" s="81">
        <f t="shared" si="93"/>
        <v>0.2857142857142857</v>
      </c>
      <c r="K114" s="81">
        <f t="shared" si="93"/>
        <v>0.42857142857142855</v>
      </c>
      <c r="L114" s="81">
        <f t="shared" si="93"/>
        <v>0</v>
      </c>
      <c r="M114" s="81">
        <f t="shared" si="93"/>
        <v>0</v>
      </c>
      <c r="N114" s="81">
        <f t="shared" si="93"/>
        <v>0</v>
      </c>
      <c r="O114" s="81">
        <f t="shared" si="93"/>
        <v>0</v>
      </c>
      <c r="P114" s="159">
        <f t="shared" si="85"/>
        <v>0.71428571428571419</v>
      </c>
      <c r="Q114" s="168">
        <f>P114/12</f>
        <v>5.9523809523809514E-2</v>
      </c>
    </row>
    <row r="115" spans="2:17" ht="12" customHeight="1" thickBot="1" x14ac:dyDescent="0.25">
      <c r="B115" s="53"/>
      <c r="C115" s="86" t="s">
        <v>61</v>
      </c>
      <c r="D115" s="69">
        <f t="shared" ref="D115:O115" si="94">D107/471</f>
        <v>8.7048832271762203E-2</v>
      </c>
      <c r="E115" s="70">
        <f t="shared" si="94"/>
        <v>9.3418259023354558E-2</v>
      </c>
      <c r="F115" s="70">
        <f t="shared" si="94"/>
        <v>7.6433121019108277E-2</v>
      </c>
      <c r="G115" s="70">
        <f t="shared" si="94"/>
        <v>8.4925690021231418E-2</v>
      </c>
      <c r="H115" s="70">
        <f t="shared" si="94"/>
        <v>9.1295116772823773E-2</v>
      </c>
      <c r="I115" s="70">
        <f t="shared" si="94"/>
        <v>0.12738853503184713</v>
      </c>
      <c r="J115" s="70">
        <f t="shared" si="94"/>
        <v>0.1464968152866242</v>
      </c>
      <c r="K115" s="70">
        <f t="shared" si="94"/>
        <v>0.15074309978768577</v>
      </c>
      <c r="L115" s="70">
        <f t="shared" si="94"/>
        <v>0.15074309978768577</v>
      </c>
      <c r="M115" s="70">
        <f t="shared" si="94"/>
        <v>0.2208067940552017</v>
      </c>
      <c r="N115" s="70">
        <f t="shared" si="94"/>
        <v>0.11040339702760085</v>
      </c>
      <c r="O115" s="70">
        <f t="shared" si="94"/>
        <v>7.0063694267515922E-2</v>
      </c>
      <c r="P115" s="89">
        <f t="shared" si="85"/>
        <v>1.4097664543524415</v>
      </c>
      <c r="Q115" s="167">
        <f>P115/12</f>
        <v>0.11748053786270346</v>
      </c>
    </row>
    <row r="118" spans="2:17" ht="16.8" thickBot="1" x14ac:dyDescent="0.25">
      <c r="B118" s="130" t="s">
        <v>250</v>
      </c>
      <c r="C118" s="36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2"/>
    </row>
    <row r="119" spans="2:17" ht="24.6" thickBot="1" x14ac:dyDescent="0.25">
      <c r="B119" s="206" t="s">
        <v>62</v>
      </c>
      <c r="C119" s="215" t="s">
        <v>98</v>
      </c>
      <c r="D119" s="221">
        <v>1</v>
      </c>
      <c r="E119" s="205">
        <v>2</v>
      </c>
      <c r="F119" s="205">
        <v>3</v>
      </c>
      <c r="G119" s="204">
        <v>4</v>
      </c>
      <c r="H119" s="205">
        <v>5</v>
      </c>
      <c r="I119" s="205">
        <v>6</v>
      </c>
      <c r="J119" s="205">
        <v>7</v>
      </c>
      <c r="K119" s="205">
        <v>8</v>
      </c>
      <c r="L119" s="205">
        <v>9</v>
      </c>
      <c r="M119" s="205">
        <v>10</v>
      </c>
      <c r="N119" s="205">
        <v>11</v>
      </c>
      <c r="O119" s="240">
        <v>12</v>
      </c>
      <c r="P119" s="231" t="s">
        <v>39</v>
      </c>
    </row>
    <row r="120" spans="2:17" x14ac:dyDescent="0.2">
      <c r="B120" s="207" t="s">
        <v>94</v>
      </c>
      <c r="C120" s="216" t="s">
        <v>54</v>
      </c>
      <c r="D120" s="222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1</v>
      </c>
      <c r="J120" s="48">
        <v>1</v>
      </c>
      <c r="K120" s="48">
        <v>2</v>
      </c>
      <c r="L120" s="48">
        <v>0</v>
      </c>
      <c r="M120" s="48">
        <v>1</v>
      </c>
      <c r="N120" s="48">
        <v>2</v>
      </c>
      <c r="O120" s="241">
        <v>0</v>
      </c>
      <c r="P120" s="232">
        <f t="shared" ref="P120:P151" si="95">SUM(D120:O120)</f>
        <v>7</v>
      </c>
    </row>
    <row r="121" spans="2:17" x14ac:dyDescent="0.2">
      <c r="B121" s="208"/>
      <c r="C121" s="217" t="s">
        <v>55</v>
      </c>
      <c r="D121" s="222">
        <v>4</v>
      </c>
      <c r="E121" s="48">
        <v>3</v>
      </c>
      <c r="F121" s="48">
        <v>6</v>
      </c>
      <c r="G121" s="48">
        <v>2</v>
      </c>
      <c r="H121" s="48">
        <v>1</v>
      </c>
      <c r="I121" s="48">
        <v>6</v>
      </c>
      <c r="J121" s="48">
        <v>3</v>
      </c>
      <c r="K121" s="48">
        <v>3</v>
      </c>
      <c r="L121" s="48">
        <v>5</v>
      </c>
      <c r="M121" s="48">
        <v>3</v>
      </c>
      <c r="N121" s="48">
        <v>3</v>
      </c>
      <c r="O121" s="241">
        <v>10</v>
      </c>
      <c r="P121" s="232">
        <f t="shared" si="95"/>
        <v>49</v>
      </c>
    </row>
    <row r="122" spans="2:17" x14ac:dyDescent="0.2">
      <c r="B122" s="208"/>
      <c r="C122" s="217" t="s">
        <v>56</v>
      </c>
      <c r="D122" s="222">
        <v>4</v>
      </c>
      <c r="E122" s="48">
        <v>3</v>
      </c>
      <c r="F122" s="48">
        <v>0</v>
      </c>
      <c r="G122" s="48">
        <v>6</v>
      </c>
      <c r="H122" s="48">
        <v>0</v>
      </c>
      <c r="I122" s="48">
        <v>1</v>
      </c>
      <c r="J122" s="48">
        <v>4</v>
      </c>
      <c r="K122" s="48">
        <v>4</v>
      </c>
      <c r="L122" s="48">
        <v>0</v>
      </c>
      <c r="M122" s="48">
        <v>4</v>
      </c>
      <c r="N122" s="48">
        <v>2</v>
      </c>
      <c r="O122" s="241">
        <v>1</v>
      </c>
      <c r="P122" s="232">
        <f t="shared" si="95"/>
        <v>29</v>
      </c>
    </row>
    <row r="123" spans="2:17" x14ac:dyDescent="0.2">
      <c r="B123" s="208"/>
      <c r="C123" s="217" t="s">
        <v>57</v>
      </c>
      <c r="D123" s="222">
        <v>2</v>
      </c>
      <c r="E123" s="48">
        <v>0</v>
      </c>
      <c r="F123" s="48">
        <v>0</v>
      </c>
      <c r="G123" s="48">
        <v>0</v>
      </c>
      <c r="H123" s="48">
        <v>0</v>
      </c>
      <c r="I123" s="48">
        <v>1</v>
      </c>
      <c r="J123" s="48">
        <v>1</v>
      </c>
      <c r="K123" s="48">
        <v>0</v>
      </c>
      <c r="L123" s="48">
        <v>2</v>
      </c>
      <c r="M123" s="48">
        <v>0</v>
      </c>
      <c r="N123" s="48">
        <v>0</v>
      </c>
      <c r="O123" s="241">
        <v>1</v>
      </c>
      <c r="P123" s="232">
        <f t="shared" si="95"/>
        <v>7</v>
      </c>
    </row>
    <row r="124" spans="2:17" x14ac:dyDescent="0.2">
      <c r="B124" s="208"/>
      <c r="C124" s="217" t="s">
        <v>58</v>
      </c>
      <c r="D124" s="222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241">
        <v>0</v>
      </c>
      <c r="P124" s="232">
        <f t="shared" si="95"/>
        <v>0</v>
      </c>
    </row>
    <row r="125" spans="2:17" x14ac:dyDescent="0.2">
      <c r="B125" s="383"/>
      <c r="C125" s="340" t="s">
        <v>59</v>
      </c>
      <c r="D125" s="341">
        <v>0</v>
      </c>
      <c r="E125" s="342">
        <v>0</v>
      </c>
      <c r="F125" s="342">
        <v>0</v>
      </c>
      <c r="G125" s="342">
        <v>0</v>
      </c>
      <c r="H125" s="342">
        <v>0</v>
      </c>
      <c r="I125" s="342">
        <v>0</v>
      </c>
      <c r="J125" s="342">
        <v>0</v>
      </c>
      <c r="K125" s="342">
        <v>0</v>
      </c>
      <c r="L125" s="342">
        <v>0</v>
      </c>
      <c r="M125" s="342">
        <v>0</v>
      </c>
      <c r="N125" s="342">
        <v>0</v>
      </c>
      <c r="O125" s="343">
        <v>0</v>
      </c>
      <c r="P125" s="344">
        <f t="shared" si="95"/>
        <v>0</v>
      </c>
    </row>
    <row r="126" spans="2:17" x14ac:dyDescent="0.2">
      <c r="B126" s="366"/>
      <c r="C126" s="340" t="s">
        <v>176</v>
      </c>
      <c r="D126" s="367">
        <f t="shared" ref="D126:O126" si="96">SUM(D120:D125)</f>
        <v>10</v>
      </c>
      <c r="E126" s="368">
        <f t="shared" si="96"/>
        <v>6</v>
      </c>
      <c r="F126" s="368">
        <f t="shared" si="96"/>
        <v>6</v>
      </c>
      <c r="G126" s="368">
        <f t="shared" si="96"/>
        <v>8</v>
      </c>
      <c r="H126" s="368">
        <f t="shared" si="96"/>
        <v>1</v>
      </c>
      <c r="I126" s="368">
        <f t="shared" si="96"/>
        <v>9</v>
      </c>
      <c r="J126" s="368">
        <f t="shared" si="96"/>
        <v>9</v>
      </c>
      <c r="K126" s="368">
        <f t="shared" si="96"/>
        <v>9</v>
      </c>
      <c r="L126" s="368">
        <f t="shared" si="96"/>
        <v>7</v>
      </c>
      <c r="M126" s="368">
        <f t="shared" si="96"/>
        <v>8</v>
      </c>
      <c r="N126" s="368">
        <f t="shared" si="96"/>
        <v>7</v>
      </c>
      <c r="O126" s="369">
        <f t="shared" si="96"/>
        <v>12</v>
      </c>
      <c r="P126" s="370">
        <f t="shared" si="95"/>
        <v>92</v>
      </c>
    </row>
    <row r="127" spans="2:17" x14ac:dyDescent="0.2">
      <c r="B127" s="371"/>
      <c r="C127" s="352" t="s">
        <v>175</v>
      </c>
      <c r="D127" s="372">
        <v>1107</v>
      </c>
      <c r="E127" s="373">
        <v>1111</v>
      </c>
      <c r="F127" s="373">
        <v>1164</v>
      </c>
      <c r="G127" s="373">
        <v>1122</v>
      </c>
      <c r="H127" s="373">
        <v>1289</v>
      </c>
      <c r="I127" s="373">
        <v>1297</v>
      </c>
      <c r="J127" s="373">
        <v>1223</v>
      </c>
      <c r="K127" s="373">
        <v>1189</v>
      </c>
      <c r="L127" s="373">
        <v>1184</v>
      </c>
      <c r="M127" s="373">
        <v>1148</v>
      </c>
      <c r="N127" s="373">
        <v>1064</v>
      </c>
      <c r="O127" s="374">
        <v>979</v>
      </c>
      <c r="P127" s="375">
        <f t="shared" si="95"/>
        <v>13877</v>
      </c>
    </row>
    <row r="128" spans="2:17" x14ac:dyDescent="0.2">
      <c r="B128" s="207" t="s">
        <v>95</v>
      </c>
      <c r="C128" s="217" t="s">
        <v>54</v>
      </c>
      <c r="D128" s="224">
        <f t="shared" ref="D128:O128" si="97">D120/1</f>
        <v>0</v>
      </c>
      <c r="E128" s="59">
        <f t="shared" si="97"/>
        <v>0</v>
      </c>
      <c r="F128" s="59">
        <f t="shared" si="97"/>
        <v>0</v>
      </c>
      <c r="G128" s="59">
        <f t="shared" si="97"/>
        <v>0</v>
      </c>
      <c r="H128" s="59">
        <f t="shared" si="97"/>
        <v>0</v>
      </c>
      <c r="I128" s="59">
        <f t="shared" si="97"/>
        <v>1</v>
      </c>
      <c r="J128" s="59">
        <f t="shared" si="97"/>
        <v>1</v>
      </c>
      <c r="K128" s="59">
        <f t="shared" si="97"/>
        <v>2</v>
      </c>
      <c r="L128" s="59">
        <f t="shared" si="97"/>
        <v>0</v>
      </c>
      <c r="M128" s="59">
        <f t="shared" si="97"/>
        <v>1</v>
      </c>
      <c r="N128" s="59">
        <f t="shared" si="97"/>
        <v>2</v>
      </c>
      <c r="O128" s="243">
        <f t="shared" si="97"/>
        <v>0</v>
      </c>
      <c r="P128" s="234">
        <f t="shared" si="95"/>
        <v>7</v>
      </c>
    </row>
    <row r="129" spans="2:16" x14ac:dyDescent="0.2">
      <c r="B129" s="210"/>
      <c r="C129" s="217" t="s">
        <v>55</v>
      </c>
      <c r="D129" s="225">
        <f t="shared" ref="D129:O129" si="98">D121/4</f>
        <v>1</v>
      </c>
      <c r="E129" s="60">
        <f t="shared" si="98"/>
        <v>0.75</v>
      </c>
      <c r="F129" s="60">
        <f t="shared" si="98"/>
        <v>1.5</v>
      </c>
      <c r="G129" s="60">
        <f t="shared" si="98"/>
        <v>0.5</v>
      </c>
      <c r="H129" s="60">
        <f t="shared" si="98"/>
        <v>0.25</v>
      </c>
      <c r="I129" s="60">
        <f t="shared" si="98"/>
        <v>1.5</v>
      </c>
      <c r="J129" s="60">
        <f t="shared" si="98"/>
        <v>0.75</v>
      </c>
      <c r="K129" s="60">
        <f t="shared" si="98"/>
        <v>0.75</v>
      </c>
      <c r="L129" s="60">
        <f t="shared" si="98"/>
        <v>1.25</v>
      </c>
      <c r="M129" s="60">
        <f t="shared" si="98"/>
        <v>0.75</v>
      </c>
      <c r="N129" s="60">
        <f t="shared" si="98"/>
        <v>0.75</v>
      </c>
      <c r="O129" s="244">
        <f t="shared" si="98"/>
        <v>2.5</v>
      </c>
      <c r="P129" s="234">
        <f t="shared" si="95"/>
        <v>12.25</v>
      </c>
    </row>
    <row r="130" spans="2:16" x14ac:dyDescent="0.2">
      <c r="B130" s="210"/>
      <c r="C130" s="217" t="s">
        <v>56</v>
      </c>
      <c r="D130" s="225">
        <f t="shared" ref="D130:O130" si="99">D122/4</f>
        <v>1</v>
      </c>
      <c r="E130" s="60">
        <f t="shared" si="99"/>
        <v>0.75</v>
      </c>
      <c r="F130" s="60">
        <f t="shared" si="99"/>
        <v>0</v>
      </c>
      <c r="G130" s="60">
        <f t="shared" si="99"/>
        <v>1.5</v>
      </c>
      <c r="H130" s="60">
        <f t="shared" si="99"/>
        <v>0</v>
      </c>
      <c r="I130" s="60">
        <f t="shared" si="99"/>
        <v>0.25</v>
      </c>
      <c r="J130" s="60">
        <f t="shared" si="99"/>
        <v>1</v>
      </c>
      <c r="K130" s="60">
        <f t="shared" si="99"/>
        <v>1</v>
      </c>
      <c r="L130" s="60">
        <f t="shared" si="99"/>
        <v>0</v>
      </c>
      <c r="M130" s="60">
        <f t="shared" si="99"/>
        <v>1</v>
      </c>
      <c r="N130" s="60">
        <f t="shared" si="99"/>
        <v>0.5</v>
      </c>
      <c r="O130" s="244">
        <f t="shared" si="99"/>
        <v>0.25</v>
      </c>
      <c r="P130" s="234">
        <f t="shared" si="95"/>
        <v>7.25</v>
      </c>
    </row>
    <row r="131" spans="2:16" x14ac:dyDescent="0.2">
      <c r="B131" s="210"/>
      <c r="C131" s="217" t="s">
        <v>57</v>
      </c>
      <c r="D131" s="225">
        <f t="shared" ref="D131:O131" si="100">D123/3</f>
        <v>0.66666666666666663</v>
      </c>
      <c r="E131" s="60">
        <f t="shared" si="100"/>
        <v>0</v>
      </c>
      <c r="F131" s="60">
        <f t="shared" si="100"/>
        <v>0</v>
      </c>
      <c r="G131" s="60">
        <f t="shared" si="100"/>
        <v>0</v>
      </c>
      <c r="H131" s="60">
        <f t="shared" si="100"/>
        <v>0</v>
      </c>
      <c r="I131" s="60">
        <f t="shared" si="100"/>
        <v>0.33333333333333331</v>
      </c>
      <c r="J131" s="60">
        <f t="shared" si="100"/>
        <v>0.33333333333333331</v>
      </c>
      <c r="K131" s="60">
        <f t="shared" si="100"/>
        <v>0</v>
      </c>
      <c r="L131" s="60">
        <f t="shared" si="100"/>
        <v>0.66666666666666663</v>
      </c>
      <c r="M131" s="60">
        <f t="shared" si="100"/>
        <v>0</v>
      </c>
      <c r="N131" s="60">
        <f t="shared" si="100"/>
        <v>0</v>
      </c>
      <c r="O131" s="244">
        <f t="shared" si="100"/>
        <v>0.33333333333333331</v>
      </c>
      <c r="P131" s="234">
        <f t="shared" si="95"/>
        <v>2.3333333333333335</v>
      </c>
    </row>
    <row r="132" spans="2:16" x14ac:dyDescent="0.2">
      <c r="B132" s="210"/>
      <c r="C132" s="217" t="s">
        <v>58</v>
      </c>
      <c r="D132" s="225">
        <f t="shared" ref="D132:O132" si="101">D124/4</f>
        <v>0</v>
      </c>
      <c r="E132" s="60">
        <f t="shared" si="101"/>
        <v>0</v>
      </c>
      <c r="F132" s="60">
        <f t="shared" si="101"/>
        <v>0</v>
      </c>
      <c r="G132" s="60">
        <f t="shared" si="101"/>
        <v>0</v>
      </c>
      <c r="H132" s="60">
        <f t="shared" si="101"/>
        <v>0</v>
      </c>
      <c r="I132" s="60">
        <f t="shared" si="101"/>
        <v>0</v>
      </c>
      <c r="J132" s="60">
        <f t="shared" si="101"/>
        <v>0</v>
      </c>
      <c r="K132" s="60">
        <f t="shared" si="101"/>
        <v>0</v>
      </c>
      <c r="L132" s="60">
        <f t="shared" si="101"/>
        <v>0</v>
      </c>
      <c r="M132" s="60">
        <f t="shared" si="101"/>
        <v>0</v>
      </c>
      <c r="N132" s="60">
        <f t="shared" si="101"/>
        <v>0</v>
      </c>
      <c r="O132" s="244">
        <f t="shared" si="101"/>
        <v>0</v>
      </c>
      <c r="P132" s="234">
        <f t="shared" si="95"/>
        <v>0</v>
      </c>
    </row>
    <row r="133" spans="2:16" x14ac:dyDescent="0.2">
      <c r="B133" s="210"/>
      <c r="C133" s="340" t="s">
        <v>59</v>
      </c>
      <c r="D133" s="345">
        <f t="shared" ref="D133:O133" si="102">D125/3</f>
        <v>0</v>
      </c>
      <c r="E133" s="346">
        <f t="shared" si="102"/>
        <v>0</v>
      </c>
      <c r="F133" s="346">
        <f t="shared" si="102"/>
        <v>0</v>
      </c>
      <c r="G133" s="346">
        <f t="shared" si="102"/>
        <v>0</v>
      </c>
      <c r="H133" s="346">
        <f t="shared" si="102"/>
        <v>0</v>
      </c>
      <c r="I133" s="346">
        <f t="shared" si="102"/>
        <v>0</v>
      </c>
      <c r="J133" s="346">
        <f t="shared" si="102"/>
        <v>0</v>
      </c>
      <c r="K133" s="346">
        <f t="shared" si="102"/>
        <v>0</v>
      </c>
      <c r="L133" s="346">
        <f t="shared" si="102"/>
        <v>0</v>
      </c>
      <c r="M133" s="346">
        <f t="shared" si="102"/>
        <v>0</v>
      </c>
      <c r="N133" s="346">
        <f t="shared" si="102"/>
        <v>0</v>
      </c>
      <c r="O133" s="347">
        <f t="shared" si="102"/>
        <v>0</v>
      </c>
      <c r="P133" s="348">
        <f t="shared" si="95"/>
        <v>0</v>
      </c>
    </row>
    <row r="134" spans="2:16" x14ac:dyDescent="0.2">
      <c r="B134" s="210"/>
      <c r="C134" s="352" t="s">
        <v>177</v>
      </c>
      <c r="D134" s="353">
        <f t="shared" ref="D134:O134" si="103">D126/12</f>
        <v>0.83333333333333337</v>
      </c>
      <c r="E134" s="354">
        <f t="shared" si="103"/>
        <v>0.5</v>
      </c>
      <c r="F134" s="354">
        <f t="shared" si="103"/>
        <v>0.5</v>
      </c>
      <c r="G134" s="354">
        <f t="shared" si="103"/>
        <v>0.66666666666666663</v>
      </c>
      <c r="H134" s="354">
        <f t="shared" si="103"/>
        <v>8.3333333333333329E-2</v>
      </c>
      <c r="I134" s="354">
        <f t="shared" si="103"/>
        <v>0.75</v>
      </c>
      <c r="J134" s="354">
        <f t="shared" si="103"/>
        <v>0.75</v>
      </c>
      <c r="K134" s="354">
        <f t="shared" si="103"/>
        <v>0.75</v>
      </c>
      <c r="L134" s="354">
        <f t="shared" si="103"/>
        <v>0.58333333333333337</v>
      </c>
      <c r="M134" s="354">
        <f t="shared" si="103"/>
        <v>0.66666666666666663</v>
      </c>
      <c r="N134" s="354">
        <f t="shared" si="103"/>
        <v>0.58333333333333337</v>
      </c>
      <c r="O134" s="355">
        <f t="shared" si="103"/>
        <v>1</v>
      </c>
      <c r="P134" s="356">
        <f t="shared" si="95"/>
        <v>7.666666666666667</v>
      </c>
    </row>
    <row r="135" spans="2:16" ht="13.8" thickBot="1" x14ac:dyDescent="0.25">
      <c r="B135" s="252"/>
      <c r="C135" s="217" t="s">
        <v>178</v>
      </c>
      <c r="D135" s="349">
        <f>D127/916</f>
        <v>1.2085152838427948</v>
      </c>
      <c r="E135" s="350">
        <f t="shared" ref="E135:O135" si="104">E127/916</f>
        <v>1.212882096069869</v>
      </c>
      <c r="F135" s="350">
        <f t="shared" si="104"/>
        <v>1.2707423580786026</v>
      </c>
      <c r="G135" s="350">
        <f t="shared" si="104"/>
        <v>1.2248908296943231</v>
      </c>
      <c r="H135" s="350">
        <f t="shared" si="104"/>
        <v>1.4072052401746724</v>
      </c>
      <c r="I135" s="350">
        <f t="shared" si="104"/>
        <v>1.4159388646288209</v>
      </c>
      <c r="J135" s="350">
        <f t="shared" si="104"/>
        <v>1.3351528384279476</v>
      </c>
      <c r="K135" s="350">
        <f t="shared" si="104"/>
        <v>1.2980349344978166</v>
      </c>
      <c r="L135" s="350">
        <f t="shared" si="104"/>
        <v>1.2925764192139737</v>
      </c>
      <c r="M135" s="350">
        <f t="shared" si="104"/>
        <v>1.2532751091703056</v>
      </c>
      <c r="N135" s="350">
        <f t="shared" si="104"/>
        <v>1.1615720524017468</v>
      </c>
      <c r="O135" s="351">
        <f t="shared" si="104"/>
        <v>1.0687772925764192</v>
      </c>
      <c r="P135" s="256">
        <f t="shared" si="95"/>
        <v>15.149563318777293</v>
      </c>
    </row>
    <row r="136" spans="2:16" ht="19.2" x14ac:dyDescent="0.2">
      <c r="B136" s="257" t="s">
        <v>96</v>
      </c>
      <c r="C136" s="216" t="s">
        <v>54</v>
      </c>
      <c r="D136" s="258">
        <v>0</v>
      </c>
      <c r="E136" s="259">
        <v>0</v>
      </c>
      <c r="F136" s="259">
        <v>0</v>
      </c>
      <c r="G136" s="259">
        <v>0</v>
      </c>
      <c r="H136" s="259">
        <v>0</v>
      </c>
      <c r="I136" s="259">
        <v>0</v>
      </c>
      <c r="J136" s="259">
        <v>2</v>
      </c>
      <c r="K136" s="259">
        <v>0</v>
      </c>
      <c r="L136" s="259">
        <v>1</v>
      </c>
      <c r="M136" s="259">
        <v>0</v>
      </c>
      <c r="N136" s="259">
        <v>0</v>
      </c>
      <c r="O136" s="260">
        <v>0</v>
      </c>
      <c r="P136" s="261">
        <f t="shared" si="95"/>
        <v>3</v>
      </c>
    </row>
    <row r="137" spans="2:16" x14ac:dyDescent="0.2">
      <c r="B137" s="208"/>
      <c r="C137" s="217" t="s">
        <v>55</v>
      </c>
      <c r="D137" s="226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241">
        <v>0</v>
      </c>
      <c r="P137" s="235">
        <f t="shared" si="95"/>
        <v>0</v>
      </c>
    </row>
    <row r="138" spans="2:16" x14ac:dyDescent="0.2">
      <c r="B138" s="208"/>
      <c r="C138" s="217" t="s">
        <v>56</v>
      </c>
      <c r="D138" s="226">
        <v>0</v>
      </c>
      <c r="E138" s="48">
        <v>0</v>
      </c>
      <c r="F138" s="48">
        <v>0</v>
      </c>
      <c r="G138" s="48">
        <v>1</v>
      </c>
      <c r="H138" s="48">
        <v>0</v>
      </c>
      <c r="I138" s="48">
        <v>0</v>
      </c>
      <c r="J138" s="48">
        <v>0</v>
      </c>
      <c r="K138" s="48">
        <v>0</v>
      </c>
      <c r="L138" s="48">
        <v>1</v>
      </c>
      <c r="M138" s="48">
        <v>0</v>
      </c>
      <c r="N138" s="48">
        <v>0</v>
      </c>
      <c r="O138" s="241">
        <v>1</v>
      </c>
      <c r="P138" s="235">
        <f t="shared" si="95"/>
        <v>3</v>
      </c>
    </row>
    <row r="139" spans="2:16" x14ac:dyDescent="0.2">
      <c r="B139" s="208"/>
      <c r="C139" s="217" t="s">
        <v>57</v>
      </c>
      <c r="D139" s="226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241">
        <v>0</v>
      </c>
      <c r="P139" s="235">
        <f t="shared" si="95"/>
        <v>0</v>
      </c>
    </row>
    <row r="140" spans="2:16" x14ac:dyDescent="0.2">
      <c r="B140" s="208"/>
      <c r="C140" s="217" t="s">
        <v>58</v>
      </c>
      <c r="D140" s="226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241">
        <v>0</v>
      </c>
      <c r="P140" s="235">
        <f t="shared" si="95"/>
        <v>0</v>
      </c>
    </row>
    <row r="141" spans="2:16" x14ac:dyDescent="0.2">
      <c r="B141" s="366"/>
      <c r="C141" s="340" t="s">
        <v>59</v>
      </c>
      <c r="D141" s="341">
        <v>0</v>
      </c>
      <c r="E141" s="342">
        <v>0</v>
      </c>
      <c r="F141" s="342">
        <v>0</v>
      </c>
      <c r="G141" s="342">
        <v>0</v>
      </c>
      <c r="H141" s="342">
        <v>0</v>
      </c>
      <c r="I141" s="342">
        <v>0</v>
      </c>
      <c r="J141" s="342">
        <v>0</v>
      </c>
      <c r="K141" s="342">
        <v>0</v>
      </c>
      <c r="L141" s="342">
        <v>0</v>
      </c>
      <c r="M141" s="342">
        <v>0</v>
      </c>
      <c r="N141" s="342">
        <v>0</v>
      </c>
      <c r="O141" s="343">
        <v>0</v>
      </c>
      <c r="P141" s="382">
        <f t="shared" si="95"/>
        <v>0</v>
      </c>
    </row>
    <row r="142" spans="2:16" x14ac:dyDescent="0.2">
      <c r="B142" s="366"/>
      <c r="C142" s="340" t="s">
        <v>121</v>
      </c>
      <c r="D142" s="367">
        <f t="shared" ref="D142:O142" si="105">SUM(D136:D141)</f>
        <v>0</v>
      </c>
      <c r="E142" s="368">
        <f t="shared" si="105"/>
        <v>0</v>
      </c>
      <c r="F142" s="368">
        <f t="shared" si="105"/>
        <v>0</v>
      </c>
      <c r="G142" s="368">
        <f t="shared" si="105"/>
        <v>1</v>
      </c>
      <c r="H142" s="368">
        <f t="shared" si="105"/>
        <v>0</v>
      </c>
      <c r="I142" s="368">
        <f t="shared" si="105"/>
        <v>0</v>
      </c>
      <c r="J142" s="368">
        <f t="shared" si="105"/>
        <v>2</v>
      </c>
      <c r="K142" s="368">
        <f t="shared" si="105"/>
        <v>0</v>
      </c>
      <c r="L142" s="368">
        <f t="shared" si="105"/>
        <v>2</v>
      </c>
      <c r="M142" s="368">
        <f t="shared" si="105"/>
        <v>0</v>
      </c>
      <c r="N142" s="368">
        <f t="shared" si="105"/>
        <v>0</v>
      </c>
      <c r="O142" s="369">
        <f t="shared" si="105"/>
        <v>1</v>
      </c>
      <c r="P142" s="376">
        <f t="shared" si="95"/>
        <v>6</v>
      </c>
    </row>
    <row r="143" spans="2:16" x14ac:dyDescent="0.2">
      <c r="B143" s="371"/>
      <c r="C143" s="352" t="s">
        <v>61</v>
      </c>
      <c r="D143" s="377">
        <v>357</v>
      </c>
      <c r="E143" s="378">
        <v>317</v>
      </c>
      <c r="F143" s="378">
        <v>345</v>
      </c>
      <c r="G143" s="379">
        <v>358</v>
      </c>
      <c r="H143" s="378">
        <v>375</v>
      </c>
      <c r="I143" s="379">
        <v>356</v>
      </c>
      <c r="J143" s="378">
        <v>414</v>
      </c>
      <c r="K143" s="379">
        <v>349</v>
      </c>
      <c r="L143" s="379">
        <v>341</v>
      </c>
      <c r="M143" s="379">
        <v>362</v>
      </c>
      <c r="N143" s="378">
        <v>381</v>
      </c>
      <c r="O143" s="380">
        <v>340</v>
      </c>
      <c r="P143" s="381">
        <f t="shared" si="95"/>
        <v>4295</v>
      </c>
    </row>
    <row r="144" spans="2:16" ht="19.2" x14ac:dyDescent="0.2">
      <c r="B144" s="207" t="s">
        <v>97</v>
      </c>
      <c r="C144" s="219" t="s">
        <v>54</v>
      </c>
      <c r="D144" s="224">
        <f t="shared" ref="D144:O144" si="106">D136/1</f>
        <v>0</v>
      </c>
      <c r="E144" s="59">
        <f t="shared" si="106"/>
        <v>0</v>
      </c>
      <c r="F144" s="59">
        <f t="shared" si="106"/>
        <v>0</v>
      </c>
      <c r="G144" s="59">
        <f t="shared" si="106"/>
        <v>0</v>
      </c>
      <c r="H144" s="59">
        <f t="shared" si="106"/>
        <v>0</v>
      </c>
      <c r="I144" s="59">
        <f t="shared" si="106"/>
        <v>0</v>
      </c>
      <c r="J144" s="59">
        <f t="shared" si="106"/>
        <v>2</v>
      </c>
      <c r="K144" s="59">
        <f t="shared" si="106"/>
        <v>0</v>
      </c>
      <c r="L144" s="59">
        <f t="shared" si="106"/>
        <v>1</v>
      </c>
      <c r="M144" s="59">
        <f t="shared" si="106"/>
        <v>0</v>
      </c>
      <c r="N144" s="59">
        <f t="shared" si="106"/>
        <v>0</v>
      </c>
      <c r="O144" s="243">
        <f t="shared" si="106"/>
        <v>0</v>
      </c>
      <c r="P144" s="234">
        <f t="shared" si="95"/>
        <v>3</v>
      </c>
    </row>
    <row r="145" spans="2:16" x14ac:dyDescent="0.2">
      <c r="B145" s="210"/>
      <c r="C145" s="217" t="s">
        <v>55</v>
      </c>
      <c r="D145" s="227">
        <f t="shared" ref="D145:O145" si="107">D137/4</f>
        <v>0</v>
      </c>
      <c r="E145" s="78">
        <f t="shared" si="107"/>
        <v>0</v>
      </c>
      <c r="F145" s="78">
        <f t="shared" si="107"/>
        <v>0</v>
      </c>
      <c r="G145" s="78">
        <f t="shared" si="107"/>
        <v>0</v>
      </c>
      <c r="H145" s="78">
        <f t="shared" si="107"/>
        <v>0</v>
      </c>
      <c r="I145" s="78">
        <f t="shared" si="107"/>
        <v>0</v>
      </c>
      <c r="J145" s="78">
        <f t="shared" si="107"/>
        <v>0</v>
      </c>
      <c r="K145" s="78">
        <f t="shared" si="107"/>
        <v>0</v>
      </c>
      <c r="L145" s="78">
        <f t="shared" si="107"/>
        <v>0</v>
      </c>
      <c r="M145" s="78">
        <f t="shared" si="107"/>
        <v>0</v>
      </c>
      <c r="N145" s="78">
        <f t="shared" si="107"/>
        <v>0</v>
      </c>
      <c r="O145" s="245">
        <f t="shared" si="107"/>
        <v>0</v>
      </c>
      <c r="P145" s="234">
        <f t="shared" si="95"/>
        <v>0</v>
      </c>
    </row>
    <row r="146" spans="2:16" x14ac:dyDescent="0.2">
      <c r="B146" s="210"/>
      <c r="C146" s="217" t="s">
        <v>56</v>
      </c>
      <c r="D146" s="227">
        <f t="shared" ref="D146:O146" si="108">D138/4</f>
        <v>0</v>
      </c>
      <c r="E146" s="78">
        <f t="shared" si="108"/>
        <v>0</v>
      </c>
      <c r="F146" s="78">
        <f t="shared" si="108"/>
        <v>0</v>
      </c>
      <c r="G146" s="78">
        <f t="shared" si="108"/>
        <v>0.25</v>
      </c>
      <c r="H146" s="78">
        <f t="shared" si="108"/>
        <v>0</v>
      </c>
      <c r="I146" s="78">
        <f t="shared" si="108"/>
        <v>0</v>
      </c>
      <c r="J146" s="78">
        <f t="shared" si="108"/>
        <v>0</v>
      </c>
      <c r="K146" s="78">
        <f t="shared" si="108"/>
        <v>0</v>
      </c>
      <c r="L146" s="78">
        <f t="shared" si="108"/>
        <v>0.25</v>
      </c>
      <c r="M146" s="78">
        <f t="shared" si="108"/>
        <v>0</v>
      </c>
      <c r="N146" s="78">
        <f t="shared" si="108"/>
        <v>0</v>
      </c>
      <c r="O146" s="245">
        <f t="shared" si="108"/>
        <v>0.25</v>
      </c>
      <c r="P146" s="234">
        <f t="shared" si="95"/>
        <v>0.75</v>
      </c>
    </row>
    <row r="147" spans="2:16" x14ac:dyDescent="0.2">
      <c r="B147" s="210"/>
      <c r="C147" s="217" t="s">
        <v>57</v>
      </c>
      <c r="D147" s="227">
        <f t="shared" ref="D147:O147" si="109">D139/3</f>
        <v>0</v>
      </c>
      <c r="E147" s="78">
        <f t="shared" si="109"/>
        <v>0</v>
      </c>
      <c r="F147" s="78">
        <f t="shared" si="109"/>
        <v>0</v>
      </c>
      <c r="G147" s="78">
        <f t="shared" si="109"/>
        <v>0</v>
      </c>
      <c r="H147" s="78">
        <f t="shared" si="109"/>
        <v>0</v>
      </c>
      <c r="I147" s="78">
        <f t="shared" si="109"/>
        <v>0</v>
      </c>
      <c r="J147" s="78">
        <f t="shared" si="109"/>
        <v>0</v>
      </c>
      <c r="K147" s="78">
        <f t="shared" si="109"/>
        <v>0</v>
      </c>
      <c r="L147" s="78">
        <f t="shared" si="109"/>
        <v>0</v>
      </c>
      <c r="M147" s="78">
        <f t="shared" si="109"/>
        <v>0</v>
      </c>
      <c r="N147" s="78">
        <f t="shared" si="109"/>
        <v>0</v>
      </c>
      <c r="O147" s="245">
        <f t="shared" si="109"/>
        <v>0</v>
      </c>
      <c r="P147" s="234">
        <f t="shared" si="95"/>
        <v>0</v>
      </c>
    </row>
    <row r="148" spans="2:16" x14ac:dyDescent="0.2">
      <c r="B148" s="210"/>
      <c r="C148" s="217" t="s">
        <v>58</v>
      </c>
      <c r="D148" s="227">
        <f t="shared" ref="D148:O148" si="110">D140/4</f>
        <v>0</v>
      </c>
      <c r="E148" s="78">
        <f t="shared" si="110"/>
        <v>0</v>
      </c>
      <c r="F148" s="78">
        <f t="shared" si="110"/>
        <v>0</v>
      </c>
      <c r="G148" s="78">
        <f t="shared" si="110"/>
        <v>0</v>
      </c>
      <c r="H148" s="78">
        <f t="shared" si="110"/>
        <v>0</v>
      </c>
      <c r="I148" s="78">
        <f t="shared" si="110"/>
        <v>0</v>
      </c>
      <c r="J148" s="78">
        <f t="shared" si="110"/>
        <v>0</v>
      </c>
      <c r="K148" s="78">
        <f t="shared" si="110"/>
        <v>0</v>
      </c>
      <c r="L148" s="78">
        <f t="shared" si="110"/>
        <v>0</v>
      </c>
      <c r="M148" s="78">
        <f t="shared" si="110"/>
        <v>0</v>
      </c>
      <c r="N148" s="78">
        <f t="shared" si="110"/>
        <v>0</v>
      </c>
      <c r="O148" s="245">
        <f t="shared" si="110"/>
        <v>0</v>
      </c>
      <c r="P148" s="234">
        <f t="shared" si="95"/>
        <v>0</v>
      </c>
    </row>
    <row r="149" spans="2:16" x14ac:dyDescent="0.2">
      <c r="B149" s="366"/>
      <c r="C149" s="340" t="s">
        <v>59</v>
      </c>
      <c r="D149" s="357">
        <f t="shared" ref="D149:O149" si="111">D141/3</f>
        <v>0</v>
      </c>
      <c r="E149" s="358">
        <f t="shared" si="111"/>
        <v>0</v>
      </c>
      <c r="F149" s="358">
        <f t="shared" si="111"/>
        <v>0</v>
      </c>
      <c r="G149" s="358">
        <f t="shared" si="111"/>
        <v>0</v>
      </c>
      <c r="H149" s="358">
        <f t="shared" si="111"/>
        <v>0</v>
      </c>
      <c r="I149" s="358">
        <f t="shared" si="111"/>
        <v>0</v>
      </c>
      <c r="J149" s="358">
        <f t="shared" si="111"/>
        <v>0</v>
      </c>
      <c r="K149" s="358">
        <f t="shared" si="111"/>
        <v>0</v>
      </c>
      <c r="L149" s="358">
        <f t="shared" si="111"/>
        <v>0</v>
      </c>
      <c r="M149" s="358">
        <f t="shared" si="111"/>
        <v>0</v>
      </c>
      <c r="N149" s="358">
        <f t="shared" si="111"/>
        <v>0</v>
      </c>
      <c r="O149" s="359">
        <f t="shared" si="111"/>
        <v>0</v>
      </c>
      <c r="P149" s="348">
        <f t="shared" si="95"/>
        <v>0</v>
      </c>
    </row>
    <row r="150" spans="2:16" x14ac:dyDescent="0.2">
      <c r="B150" s="366"/>
      <c r="C150" s="352" t="s">
        <v>121</v>
      </c>
      <c r="D150" s="353">
        <f t="shared" ref="D150:O150" si="112">D142/12</f>
        <v>0</v>
      </c>
      <c r="E150" s="354">
        <f t="shared" si="112"/>
        <v>0</v>
      </c>
      <c r="F150" s="354">
        <f t="shared" si="112"/>
        <v>0</v>
      </c>
      <c r="G150" s="354">
        <f t="shared" si="112"/>
        <v>8.3333333333333329E-2</v>
      </c>
      <c r="H150" s="354">
        <f t="shared" si="112"/>
        <v>0</v>
      </c>
      <c r="I150" s="354">
        <f t="shared" si="112"/>
        <v>0</v>
      </c>
      <c r="J150" s="354">
        <f t="shared" si="112"/>
        <v>0.16666666666666666</v>
      </c>
      <c r="K150" s="354">
        <f t="shared" si="112"/>
        <v>0</v>
      </c>
      <c r="L150" s="354">
        <f t="shared" si="112"/>
        <v>0.16666666666666666</v>
      </c>
      <c r="M150" s="354">
        <f t="shared" si="112"/>
        <v>0</v>
      </c>
      <c r="N150" s="354">
        <f t="shared" si="112"/>
        <v>0</v>
      </c>
      <c r="O150" s="355">
        <f t="shared" si="112"/>
        <v>8.3333333333333329E-2</v>
      </c>
      <c r="P150" s="356">
        <f t="shared" si="95"/>
        <v>0.49999999999999994</v>
      </c>
    </row>
    <row r="151" spans="2:16" ht="13.8" thickBot="1" x14ac:dyDescent="0.25">
      <c r="B151" s="211"/>
      <c r="C151" s="220" t="s">
        <v>61</v>
      </c>
      <c r="D151" s="360">
        <f t="shared" ref="D151:O151" si="113">D143/916</f>
        <v>0.38973799126637554</v>
      </c>
      <c r="E151" s="361">
        <f t="shared" si="113"/>
        <v>0.34606986899563319</v>
      </c>
      <c r="F151" s="361">
        <f t="shared" si="113"/>
        <v>0.37663755458515286</v>
      </c>
      <c r="G151" s="361">
        <f t="shared" si="113"/>
        <v>0.39082969432314413</v>
      </c>
      <c r="H151" s="361">
        <f t="shared" si="113"/>
        <v>0.40938864628820959</v>
      </c>
      <c r="I151" s="361">
        <f t="shared" si="113"/>
        <v>0.388646288209607</v>
      </c>
      <c r="J151" s="361">
        <f t="shared" si="113"/>
        <v>0.45196506550218341</v>
      </c>
      <c r="K151" s="361">
        <f t="shared" si="113"/>
        <v>0.38100436681222705</v>
      </c>
      <c r="L151" s="361">
        <f t="shared" si="113"/>
        <v>0.37227074235807861</v>
      </c>
      <c r="M151" s="361">
        <f t="shared" si="113"/>
        <v>0.39519650655021832</v>
      </c>
      <c r="N151" s="361">
        <f t="shared" si="113"/>
        <v>0.41593886462882096</v>
      </c>
      <c r="O151" s="362">
        <f t="shared" si="113"/>
        <v>0.37117903930131002</v>
      </c>
      <c r="P151" s="262">
        <f t="shared" si="95"/>
        <v>4.6888646288209612</v>
      </c>
    </row>
    <row r="152" spans="2:16" x14ac:dyDescent="0.2">
      <c r="B152" s="207" t="s">
        <v>99</v>
      </c>
      <c r="C152" s="217" t="s">
        <v>54</v>
      </c>
      <c r="D152" s="222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1</v>
      </c>
      <c r="M152" s="48">
        <v>3</v>
      </c>
      <c r="N152" s="48">
        <v>0</v>
      </c>
      <c r="O152" s="241">
        <v>0</v>
      </c>
      <c r="P152" s="232">
        <f t="shared" ref="P152:P183" si="114">SUM(D152:O152)</f>
        <v>4</v>
      </c>
    </row>
    <row r="153" spans="2:16" x14ac:dyDescent="0.2">
      <c r="B153" s="208"/>
      <c r="C153" s="217" t="s">
        <v>55</v>
      </c>
      <c r="D153" s="222">
        <v>1</v>
      </c>
      <c r="E153" s="48">
        <v>1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241">
        <v>0</v>
      </c>
      <c r="P153" s="232">
        <f t="shared" si="114"/>
        <v>2</v>
      </c>
    </row>
    <row r="154" spans="2:16" x14ac:dyDescent="0.2">
      <c r="B154" s="208"/>
      <c r="C154" s="217" t="s">
        <v>56</v>
      </c>
      <c r="D154" s="222">
        <v>1</v>
      </c>
      <c r="E154" s="48">
        <v>0</v>
      </c>
      <c r="F154" s="48">
        <v>0</v>
      </c>
      <c r="G154" s="48">
        <v>0</v>
      </c>
      <c r="H154" s="48">
        <v>1</v>
      </c>
      <c r="I154" s="48">
        <v>2</v>
      </c>
      <c r="J154" s="48">
        <v>0</v>
      </c>
      <c r="K154" s="48">
        <v>0</v>
      </c>
      <c r="L154" s="48">
        <v>1</v>
      </c>
      <c r="M154" s="48">
        <v>0</v>
      </c>
      <c r="N154" s="48">
        <v>0</v>
      </c>
      <c r="O154" s="241">
        <v>0</v>
      </c>
      <c r="P154" s="232">
        <f t="shared" si="114"/>
        <v>5</v>
      </c>
    </row>
    <row r="155" spans="2:16" x14ac:dyDescent="0.2">
      <c r="B155" s="208"/>
      <c r="C155" s="217" t="s">
        <v>57</v>
      </c>
      <c r="D155" s="222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241">
        <v>0</v>
      </c>
      <c r="P155" s="232">
        <f t="shared" si="114"/>
        <v>0</v>
      </c>
    </row>
    <row r="156" spans="2:16" x14ac:dyDescent="0.2">
      <c r="B156" s="208"/>
      <c r="C156" s="217" t="s">
        <v>58</v>
      </c>
      <c r="D156" s="222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241">
        <v>0</v>
      </c>
      <c r="P156" s="232">
        <f t="shared" si="114"/>
        <v>0</v>
      </c>
    </row>
    <row r="157" spans="2:16" x14ac:dyDescent="0.2">
      <c r="B157" s="366"/>
      <c r="C157" s="340" t="s">
        <v>59</v>
      </c>
      <c r="D157" s="341">
        <v>0</v>
      </c>
      <c r="E157" s="342">
        <v>0</v>
      </c>
      <c r="F157" s="342">
        <v>0</v>
      </c>
      <c r="G157" s="342">
        <v>0</v>
      </c>
      <c r="H157" s="342">
        <v>0</v>
      </c>
      <c r="I157" s="342">
        <v>0</v>
      </c>
      <c r="J157" s="342">
        <v>0</v>
      </c>
      <c r="K157" s="342">
        <v>0</v>
      </c>
      <c r="L157" s="342">
        <v>0</v>
      </c>
      <c r="M157" s="342">
        <v>0</v>
      </c>
      <c r="N157" s="342">
        <v>0</v>
      </c>
      <c r="O157" s="343">
        <v>0</v>
      </c>
      <c r="P157" s="344">
        <f t="shared" si="114"/>
        <v>0</v>
      </c>
    </row>
    <row r="158" spans="2:16" x14ac:dyDescent="0.2">
      <c r="B158" s="366"/>
      <c r="C158" s="340" t="s">
        <v>121</v>
      </c>
      <c r="D158" s="367">
        <f t="shared" ref="D158:O158" si="115">SUM(D152:D157)</f>
        <v>2</v>
      </c>
      <c r="E158" s="368">
        <f t="shared" si="115"/>
        <v>1</v>
      </c>
      <c r="F158" s="368">
        <f t="shared" si="115"/>
        <v>0</v>
      </c>
      <c r="G158" s="368">
        <f t="shared" si="115"/>
        <v>0</v>
      </c>
      <c r="H158" s="368">
        <f t="shared" si="115"/>
        <v>1</v>
      </c>
      <c r="I158" s="368">
        <f t="shared" si="115"/>
        <v>2</v>
      </c>
      <c r="J158" s="368">
        <f t="shared" si="115"/>
        <v>0</v>
      </c>
      <c r="K158" s="368">
        <f t="shared" si="115"/>
        <v>0</v>
      </c>
      <c r="L158" s="368">
        <f t="shared" si="115"/>
        <v>2</v>
      </c>
      <c r="M158" s="368">
        <f t="shared" si="115"/>
        <v>3</v>
      </c>
      <c r="N158" s="368">
        <f t="shared" si="115"/>
        <v>0</v>
      </c>
      <c r="O158" s="369">
        <f t="shared" si="115"/>
        <v>0</v>
      </c>
      <c r="P158" s="370">
        <f t="shared" si="114"/>
        <v>11</v>
      </c>
    </row>
    <row r="159" spans="2:16" x14ac:dyDescent="0.2">
      <c r="B159" s="371"/>
      <c r="C159" s="352" t="s">
        <v>61</v>
      </c>
      <c r="D159" s="372">
        <v>301</v>
      </c>
      <c r="E159" s="373">
        <v>276</v>
      </c>
      <c r="F159" s="373">
        <v>282</v>
      </c>
      <c r="G159" s="373">
        <v>280</v>
      </c>
      <c r="H159" s="373">
        <v>336</v>
      </c>
      <c r="I159" s="373">
        <v>326</v>
      </c>
      <c r="J159" s="373">
        <v>294</v>
      </c>
      <c r="K159" s="373">
        <v>317</v>
      </c>
      <c r="L159" s="373">
        <v>312</v>
      </c>
      <c r="M159" s="373">
        <v>302</v>
      </c>
      <c r="N159" s="373">
        <v>284</v>
      </c>
      <c r="O159" s="374">
        <v>231</v>
      </c>
      <c r="P159" s="375">
        <f t="shared" si="114"/>
        <v>3541</v>
      </c>
    </row>
    <row r="160" spans="2:16" x14ac:dyDescent="0.2">
      <c r="B160" s="207" t="s">
        <v>245</v>
      </c>
      <c r="C160" s="219" t="s">
        <v>54</v>
      </c>
      <c r="D160" s="224">
        <f t="shared" ref="D160:O160" si="116">D152/1</f>
        <v>0</v>
      </c>
      <c r="E160" s="59">
        <f t="shared" si="116"/>
        <v>0</v>
      </c>
      <c r="F160" s="59">
        <f t="shared" si="116"/>
        <v>0</v>
      </c>
      <c r="G160" s="59">
        <f t="shared" si="116"/>
        <v>0</v>
      </c>
      <c r="H160" s="59">
        <f t="shared" si="116"/>
        <v>0</v>
      </c>
      <c r="I160" s="59">
        <f t="shared" si="116"/>
        <v>0</v>
      </c>
      <c r="J160" s="59">
        <f t="shared" si="116"/>
        <v>0</v>
      </c>
      <c r="K160" s="59">
        <f t="shared" si="116"/>
        <v>0</v>
      </c>
      <c r="L160" s="59">
        <f t="shared" si="116"/>
        <v>1</v>
      </c>
      <c r="M160" s="59">
        <f t="shared" si="116"/>
        <v>3</v>
      </c>
      <c r="N160" s="59">
        <f t="shared" si="116"/>
        <v>0</v>
      </c>
      <c r="O160" s="243">
        <f t="shared" si="116"/>
        <v>0</v>
      </c>
      <c r="P160" s="234">
        <f t="shared" si="114"/>
        <v>4</v>
      </c>
    </row>
    <row r="161" spans="2:17" x14ac:dyDescent="0.2">
      <c r="B161" s="210"/>
      <c r="C161" s="217" t="s">
        <v>55</v>
      </c>
      <c r="D161" s="227">
        <f t="shared" ref="D161:O161" si="117">D153/4</f>
        <v>0.25</v>
      </c>
      <c r="E161" s="78">
        <f t="shared" si="117"/>
        <v>0.25</v>
      </c>
      <c r="F161" s="78">
        <f t="shared" si="117"/>
        <v>0</v>
      </c>
      <c r="G161" s="78">
        <f t="shared" si="117"/>
        <v>0</v>
      </c>
      <c r="H161" s="78">
        <f t="shared" si="117"/>
        <v>0</v>
      </c>
      <c r="I161" s="78">
        <f t="shared" si="117"/>
        <v>0</v>
      </c>
      <c r="J161" s="78">
        <f t="shared" si="117"/>
        <v>0</v>
      </c>
      <c r="K161" s="78">
        <f t="shared" si="117"/>
        <v>0</v>
      </c>
      <c r="L161" s="78">
        <f t="shared" si="117"/>
        <v>0</v>
      </c>
      <c r="M161" s="78">
        <f t="shared" si="117"/>
        <v>0</v>
      </c>
      <c r="N161" s="78">
        <f t="shared" si="117"/>
        <v>0</v>
      </c>
      <c r="O161" s="245">
        <f t="shared" si="117"/>
        <v>0</v>
      </c>
      <c r="P161" s="234">
        <f t="shared" si="114"/>
        <v>0.5</v>
      </c>
    </row>
    <row r="162" spans="2:17" x14ac:dyDescent="0.2">
      <c r="B162" s="210"/>
      <c r="C162" s="217" t="s">
        <v>56</v>
      </c>
      <c r="D162" s="227">
        <f t="shared" ref="D162:O162" si="118">D154/4</f>
        <v>0.25</v>
      </c>
      <c r="E162" s="78">
        <f t="shared" si="118"/>
        <v>0</v>
      </c>
      <c r="F162" s="78">
        <f t="shared" si="118"/>
        <v>0</v>
      </c>
      <c r="G162" s="78">
        <f t="shared" si="118"/>
        <v>0</v>
      </c>
      <c r="H162" s="78">
        <f t="shared" si="118"/>
        <v>0.25</v>
      </c>
      <c r="I162" s="78">
        <f t="shared" si="118"/>
        <v>0.5</v>
      </c>
      <c r="J162" s="78">
        <f t="shared" si="118"/>
        <v>0</v>
      </c>
      <c r="K162" s="78">
        <f t="shared" si="118"/>
        <v>0</v>
      </c>
      <c r="L162" s="78">
        <f t="shared" si="118"/>
        <v>0.25</v>
      </c>
      <c r="M162" s="78">
        <f t="shared" si="118"/>
        <v>0</v>
      </c>
      <c r="N162" s="78">
        <f t="shared" si="118"/>
        <v>0</v>
      </c>
      <c r="O162" s="245">
        <f t="shared" si="118"/>
        <v>0</v>
      </c>
      <c r="P162" s="234">
        <f t="shared" si="114"/>
        <v>1.25</v>
      </c>
    </row>
    <row r="163" spans="2:17" x14ac:dyDescent="0.2">
      <c r="B163" s="210"/>
      <c r="C163" s="217" t="s">
        <v>57</v>
      </c>
      <c r="D163" s="227">
        <f t="shared" ref="D163:O163" si="119">D155/3</f>
        <v>0</v>
      </c>
      <c r="E163" s="78">
        <f t="shared" si="119"/>
        <v>0</v>
      </c>
      <c r="F163" s="78">
        <f t="shared" si="119"/>
        <v>0</v>
      </c>
      <c r="G163" s="78">
        <f t="shared" si="119"/>
        <v>0</v>
      </c>
      <c r="H163" s="78">
        <f t="shared" si="119"/>
        <v>0</v>
      </c>
      <c r="I163" s="78">
        <f t="shared" si="119"/>
        <v>0</v>
      </c>
      <c r="J163" s="78">
        <f t="shared" si="119"/>
        <v>0</v>
      </c>
      <c r="K163" s="78">
        <f t="shared" si="119"/>
        <v>0</v>
      </c>
      <c r="L163" s="78">
        <f t="shared" si="119"/>
        <v>0</v>
      </c>
      <c r="M163" s="78">
        <f t="shared" si="119"/>
        <v>0</v>
      </c>
      <c r="N163" s="78">
        <f t="shared" si="119"/>
        <v>0</v>
      </c>
      <c r="O163" s="245">
        <f t="shared" si="119"/>
        <v>0</v>
      </c>
      <c r="P163" s="234">
        <f t="shared" si="114"/>
        <v>0</v>
      </c>
    </row>
    <row r="164" spans="2:17" x14ac:dyDescent="0.2">
      <c r="B164" s="210"/>
      <c r="C164" s="217" t="s">
        <v>58</v>
      </c>
      <c r="D164" s="227">
        <f t="shared" ref="D164:O164" si="120">D156/4</f>
        <v>0</v>
      </c>
      <c r="E164" s="78">
        <f t="shared" si="120"/>
        <v>0</v>
      </c>
      <c r="F164" s="78">
        <f t="shared" si="120"/>
        <v>0</v>
      </c>
      <c r="G164" s="78">
        <f t="shared" si="120"/>
        <v>0</v>
      </c>
      <c r="H164" s="78">
        <f t="shared" si="120"/>
        <v>0</v>
      </c>
      <c r="I164" s="78">
        <f t="shared" si="120"/>
        <v>0</v>
      </c>
      <c r="J164" s="78">
        <f t="shared" si="120"/>
        <v>0</v>
      </c>
      <c r="K164" s="78">
        <f t="shared" si="120"/>
        <v>0</v>
      </c>
      <c r="L164" s="78">
        <f t="shared" si="120"/>
        <v>0</v>
      </c>
      <c r="M164" s="78">
        <f t="shared" si="120"/>
        <v>0</v>
      </c>
      <c r="N164" s="78">
        <f t="shared" si="120"/>
        <v>0</v>
      </c>
      <c r="O164" s="245">
        <f t="shared" si="120"/>
        <v>0</v>
      </c>
      <c r="P164" s="234">
        <f t="shared" si="114"/>
        <v>0</v>
      </c>
    </row>
    <row r="165" spans="2:17" x14ac:dyDescent="0.2">
      <c r="B165" s="366"/>
      <c r="C165" s="340" t="s">
        <v>59</v>
      </c>
      <c r="D165" s="357">
        <f t="shared" ref="D165:O165" si="121">D157/3</f>
        <v>0</v>
      </c>
      <c r="E165" s="358">
        <f t="shared" si="121"/>
        <v>0</v>
      </c>
      <c r="F165" s="358">
        <f t="shared" si="121"/>
        <v>0</v>
      </c>
      <c r="G165" s="358">
        <f t="shared" si="121"/>
        <v>0</v>
      </c>
      <c r="H165" s="358">
        <f t="shared" si="121"/>
        <v>0</v>
      </c>
      <c r="I165" s="358">
        <f t="shared" si="121"/>
        <v>0</v>
      </c>
      <c r="J165" s="358">
        <f t="shared" si="121"/>
        <v>0</v>
      </c>
      <c r="K165" s="358">
        <f t="shared" si="121"/>
        <v>0</v>
      </c>
      <c r="L165" s="358">
        <f t="shared" si="121"/>
        <v>0</v>
      </c>
      <c r="M165" s="358">
        <f t="shared" si="121"/>
        <v>0</v>
      </c>
      <c r="N165" s="358">
        <f t="shared" si="121"/>
        <v>0</v>
      </c>
      <c r="O165" s="359">
        <f t="shared" si="121"/>
        <v>0</v>
      </c>
      <c r="P165" s="348">
        <f t="shared" si="114"/>
        <v>0</v>
      </c>
      <c r="Q165" s="365"/>
    </row>
    <row r="166" spans="2:17" x14ac:dyDescent="0.2">
      <c r="B166" s="366"/>
      <c r="C166" s="352" t="s">
        <v>121</v>
      </c>
      <c r="D166" s="353">
        <f t="shared" ref="D166:O166" si="122">D158/12</f>
        <v>0.16666666666666666</v>
      </c>
      <c r="E166" s="354">
        <f t="shared" si="122"/>
        <v>8.3333333333333329E-2</v>
      </c>
      <c r="F166" s="354">
        <f t="shared" si="122"/>
        <v>0</v>
      </c>
      <c r="G166" s="354">
        <f t="shared" si="122"/>
        <v>0</v>
      </c>
      <c r="H166" s="354">
        <f t="shared" si="122"/>
        <v>8.3333333333333329E-2</v>
      </c>
      <c r="I166" s="354">
        <f t="shared" si="122"/>
        <v>0.16666666666666666</v>
      </c>
      <c r="J166" s="354">
        <f t="shared" si="122"/>
        <v>0</v>
      </c>
      <c r="K166" s="354">
        <f t="shared" si="122"/>
        <v>0</v>
      </c>
      <c r="L166" s="354">
        <f t="shared" si="122"/>
        <v>0.16666666666666666</v>
      </c>
      <c r="M166" s="354">
        <f t="shared" si="122"/>
        <v>0.25</v>
      </c>
      <c r="N166" s="354">
        <f t="shared" si="122"/>
        <v>0</v>
      </c>
      <c r="O166" s="355">
        <f t="shared" si="122"/>
        <v>0</v>
      </c>
      <c r="P166" s="356">
        <f t="shared" si="114"/>
        <v>0.91666666666666663</v>
      </c>
    </row>
    <row r="167" spans="2:17" ht="13.8" thickBot="1" x14ac:dyDescent="0.25">
      <c r="B167" s="210"/>
      <c r="C167" s="217" t="s">
        <v>61</v>
      </c>
      <c r="D167" s="349">
        <f t="shared" ref="D167:O167" si="123">D159/916</f>
        <v>0.32860262008733626</v>
      </c>
      <c r="E167" s="350">
        <f t="shared" si="123"/>
        <v>0.30131004366812225</v>
      </c>
      <c r="F167" s="350">
        <f t="shared" si="123"/>
        <v>0.30786026200873362</v>
      </c>
      <c r="G167" s="350">
        <f t="shared" si="123"/>
        <v>0.3056768558951965</v>
      </c>
      <c r="H167" s="350">
        <f t="shared" si="123"/>
        <v>0.36681222707423583</v>
      </c>
      <c r="I167" s="350">
        <f t="shared" si="123"/>
        <v>0.35589519650655022</v>
      </c>
      <c r="J167" s="350">
        <f t="shared" si="123"/>
        <v>0.32096069868995636</v>
      </c>
      <c r="K167" s="350">
        <f t="shared" si="123"/>
        <v>0.34606986899563319</v>
      </c>
      <c r="L167" s="350">
        <f t="shared" si="123"/>
        <v>0.34061135371179041</v>
      </c>
      <c r="M167" s="350">
        <f t="shared" si="123"/>
        <v>0.3296943231441048</v>
      </c>
      <c r="N167" s="350">
        <f t="shared" si="123"/>
        <v>0.31004366812227074</v>
      </c>
      <c r="O167" s="351">
        <f t="shared" si="123"/>
        <v>0.25218340611353712</v>
      </c>
      <c r="P167" s="256">
        <f t="shared" si="114"/>
        <v>3.8657205240174672</v>
      </c>
    </row>
    <row r="168" spans="2:17" x14ac:dyDescent="0.2">
      <c r="B168" s="257" t="s">
        <v>101</v>
      </c>
      <c r="C168" s="216" t="s">
        <v>54</v>
      </c>
      <c r="D168" s="264">
        <v>0</v>
      </c>
      <c r="E168" s="259">
        <v>0</v>
      </c>
      <c r="F168" s="259">
        <v>0</v>
      </c>
      <c r="G168" s="259">
        <v>0</v>
      </c>
      <c r="H168" s="259">
        <v>0</v>
      </c>
      <c r="I168" s="259">
        <v>1</v>
      </c>
      <c r="J168" s="259">
        <v>0</v>
      </c>
      <c r="K168" s="259">
        <v>2</v>
      </c>
      <c r="L168" s="259">
        <v>0</v>
      </c>
      <c r="M168" s="259">
        <v>0</v>
      </c>
      <c r="N168" s="259">
        <v>0</v>
      </c>
      <c r="O168" s="260">
        <v>0</v>
      </c>
      <c r="P168" s="265">
        <f t="shared" si="114"/>
        <v>3</v>
      </c>
    </row>
    <row r="169" spans="2:17" x14ac:dyDescent="0.2">
      <c r="B169" s="208"/>
      <c r="C169" s="217" t="s">
        <v>55</v>
      </c>
      <c r="D169" s="222">
        <v>3</v>
      </c>
      <c r="E169" s="48">
        <v>2</v>
      </c>
      <c r="F169" s="48">
        <v>2</v>
      </c>
      <c r="G169" s="48">
        <v>2</v>
      </c>
      <c r="H169" s="48">
        <v>2</v>
      </c>
      <c r="I169" s="48">
        <v>1</v>
      </c>
      <c r="J169" s="48">
        <v>0</v>
      </c>
      <c r="K169" s="48">
        <v>2</v>
      </c>
      <c r="L169" s="48">
        <v>1</v>
      </c>
      <c r="M169" s="48">
        <v>1</v>
      </c>
      <c r="N169" s="48">
        <v>1</v>
      </c>
      <c r="O169" s="241">
        <v>1</v>
      </c>
      <c r="P169" s="232">
        <f t="shared" si="114"/>
        <v>18</v>
      </c>
    </row>
    <row r="170" spans="2:17" x14ac:dyDescent="0.2">
      <c r="B170" s="208"/>
      <c r="C170" s="217" t="s">
        <v>56</v>
      </c>
      <c r="D170" s="222">
        <v>3</v>
      </c>
      <c r="E170" s="48">
        <v>2</v>
      </c>
      <c r="F170" s="48">
        <v>0</v>
      </c>
      <c r="G170" s="48">
        <v>2</v>
      </c>
      <c r="H170" s="48">
        <v>1</v>
      </c>
      <c r="I170" s="48">
        <v>2</v>
      </c>
      <c r="J170" s="48">
        <v>1</v>
      </c>
      <c r="K170" s="48">
        <v>2</v>
      </c>
      <c r="L170" s="48">
        <v>0</v>
      </c>
      <c r="M170" s="48">
        <v>0</v>
      </c>
      <c r="N170" s="48">
        <v>3</v>
      </c>
      <c r="O170" s="241">
        <v>2</v>
      </c>
      <c r="P170" s="232">
        <f t="shared" si="114"/>
        <v>18</v>
      </c>
    </row>
    <row r="171" spans="2:17" x14ac:dyDescent="0.2">
      <c r="B171" s="208"/>
      <c r="C171" s="217" t="s">
        <v>57</v>
      </c>
      <c r="D171" s="222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1</v>
      </c>
      <c r="K171" s="48">
        <v>0</v>
      </c>
      <c r="L171" s="48">
        <v>1</v>
      </c>
      <c r="M171" s="48">
        <v>0</v>
      </c>
      <c r="N171" s="48">
        <v>0</v>
      </c>
      <c r="O171" s="241">
        <v>1</v>
      </c>
      <c r="P171" s="232">
        <f t="shared" si="114"/>
        <v>3</v>
      </c>
    </row>
    <row r="172" spans="2:17" x14ac:dyDescent="0.2">
      <c r="B172" s="208"/>
      <c r="C172" s="217" t="s">
        <v>58</v>
      </c>
      <c r="D172" s="222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241">
        <v>0</v>
      </c>
      <c r="P172" s="232">
        <f t="shared" si="114"/>
        <v>0</v>
      </c>
    </row>
    <row r="173" spans="2:17" x14ac:dyDescent="0.2">
      <c r="B173" s="366"/>
      <c r="C173" s="340" t="s">
        <v>59</v>
      </c>
      <c r="D173" s="341">
        <v>0</v>
      </c>
      <c r="E173" s="342">
        <v>0</v>
      </c>
      <c r="F173" s="342">
        <v>0</v>
      </c>
      <c r="G173" s="342">
        <v>0</v>
      </c>
      <c r="H173" s="342">
        <v>0</v>
      </c>
      <c r="I173" s="342">
        <v>0</v>
      </c>
      <c r="J173" s="342">
        <v>0</v>
      </c>
      <c r="K173" s="342">
        <v>0</v>
      </c>
      <c r="L173" s="342">
        <v>0</v>
      </c>
      <c r="M173" s="342">
        <v>0</v>
      </c>
      <c r="N173" s="342">
        <v>0</v>
      </c>
      <c r="O173" s="343">
        <v>0</v>
      </c>
      <c r="P173" s="344">
        <f t="shared" si="114"/>
        <v>0</v>
      </c>
    </row>
    <row r="174" spans="2:17" x14ac:dyDescent="0.2">
      <c r="B174" s="366"/>
      <c r="C174" s="340" t="s">
        <v>121</v>
      </c>
      <c r="D174" s="367">
        <f t="shared" ref="D174:O174" si="124">SUM(D168:D173)</f>
        <v>6</v>
      </c>
      <c r="E174" s="368">
        <f t="shared" si="124"/>
        <v>4</v>
      </c>
      <c r="F174" s="368">
        <f t="shared" si="124"/>
        <v>2</v>
      </c>
      <c r="G174" s="368">
        <f t="shared" si="124"/>
        <v>4</v>
      </c>
      <c r="H174" s="368">
        <f t="shared" si="124"/>
        <v>3</v>
      </c>
      <c r="I174" s="368">
        <f t="shared" si="124"/>
        <v>4</v>
      </c>
      <c r="J174" s="368">
        <f t="shared" si="124"/>
        <v>2</v>
      </c>
      <c r="K174" s="368">
        <f t="shared" si="124"/>
        <v>6</v>
      </c>
      <c r="L174" s="368">
        <f t="shared" si="124"/>
        <v>2</v>
      </c>
      <c r="M174" s="368">
        <f t="shared" si="124"/>
        <v>1</v>
      </c>
      <c r="N174" s="368">
        <f t="shared" si="124"/>
        <v>4</v>
      </c>
      <c r="O174" s="369">
        <f t="shared" si="124"/>
        <v>4</v>
      </c>
      <c r="P174" s="370">
        <f t="shared" si="114"/>
        <v>42</v>
      </c>
    </row>
    <row r="175" spans="2:17" x14ac:dyDescent="0.2">
      <c r="B175" s="371"/>
      <c r="C175" s="352" t="s">
        <v>61</v>
      </c>
      <c r="D175" s="372">
        <v>982</v>
      </c>
      <c r="E175" s="373">
        <v>844</v>
      </c>
      <c r="F175" s="373">
        <v>851</v>
      </c>
      <c r="G175" s="373">
        <v>841</v>
      </c>
      <c r="H175" s="373">
        <v>915</v>
      </c>
      <c r="I175" s="373">
        <v>887</v>
      </c>
      <c r="J175" s="373">
        <v>838</v>
      </c>
      <c r="K175" s="373">
        <v>897</v>
      </c>
      <c r="L175" s="373">
        <v>903</v>
      </c>
      <c r="M175" s="373">
        <v>794</v>
      </c>
      <c r="N175" s="373">
        <v>717</v>
      </c>
      <c r="O175" s="374">
        <v>741</v>
      </c>
      <c r="P175" s="375">
        <f t="shared" si="114"/>
        <v>10210</v>
      </c>
    </row>
    <row r="176" spans="2:17" x14ac:dyDescent="0.2">
      <c r="B176" s="207" t="s">
        <v>102</v>
      </c>
      <c r="C176" s="219" t="s">
        <v>54</v>
      </c>
      <c r="D176" s="224">
        <f t="shared" ref="D176:O176" si="125">D168/1</f>
        <v>0</v>
      </c>
      <c r="E176" s="59">
        <f t="shared" si="125"/>
        <v>0</v>
      </c>
      <c r="F176" s="59">
        <f t="shared" si="125"/>
        <v>0</v>
      </c>
      <c r="G176" s="59">
        <f t="shared" si="125"/>
        <v>0</v>
      </c>
      <c r="H176" s="59">
        <f t="shared" si="125"/>
        <v>0</v>
      </c>
      <c r="I176" s="59">
        <f t="shared" si="125"/>
        <v>1</v>
      </c>
      <c r="J176" s="59">
        <f t="shared" si="125"/>
        <v>0</v>
      </c>
      <c r="K176" s="59">
        <f t="shared" si="125"/>
        <v>2</v>
      </c>
      <c r="L176" s="59">
        <f t="shared" si="125"/>
        <v>0</v>
      </c>
      <c r="M176" s="59">
        <f t="shared" si="125"/>
        <v>0</v>
      </c>
      <c r="N176" s="59">
        <f t="shared" si="125"/>
        <v>0</v>
      </c>
      <c r="O176" s="243">
        <f t="shared" si="125"/>
        <v>0</v>
      </c>
      <c r="P176" s="234">
        <f t="shared" si="114"/>
        <v>3</v>
      </c>
    </row>
    <row r="177" spans="2:16" x14ac:dyDescent="0.2">
      <c r="B177" s="210"/>
      <c r="C177" s="217" t="s">
        <v>55</v>
      </c>
      <c r="D177" s="227">
        <f t="shared" ref="D177:O177" si="126">D169/4</f>
        <v>0.75</v>
      </c>
      <c r="E177" s="78">
        <f t="shared" si="126"/>
        <v>0.5</v>
      </c>
      <c r="F177" s="78">
        <f t="shared" si="126"/>
        <v>0.5</v>
      </c>
      <c r="G177" s="78">
        <f t="shared" si="126"/>
        <v>0.5</v>
      </c>
      <c r="H177" s="78">
        <f t="shared" si="126"/>
        <v>0.5</v>
      </c>
      <c r="I177" s="78">
        <f t="shared" si="126"/>
        <v>0.25</v>
      </c>
      <c r="J177" s="78">
        <f t="shared" si="126"/>
        <v>0</v>
      </c>
      <c r="K177" s="78">
        <f t="shared" si="126"/>
        <v>0.5</v>
      </c>
      <c r="L177" s="78">
        <f t="shared" si="126"/>
        <v>0.25</v>
      </c>
      <c r="M177" s="78">
        <f t="shared" si="126"/>
        <v>0.25</v>
      </c>
      <c r="N177" s="78">
        <f t="shared" si="126"/>
        <v>0.25</v>
      </c>
      <c r="O177" s="245">
        <f t="shared" si="126"/>
        <v>0.25</v>
      </c>
      <c r="P177" s="234">
        <f t="shared" si="114"/>
        <v>4.5</v>
      </c>
    </row>
    <row r="178" spans="2:16" x14ac:dyDescent="0.2">
      <c r="B178" s="210"/>
      <c r="C178" s="217" t="s">
        <v>56</v>
      </c>
      <c r="D178" s="227">
        <f t="shared" ref="D178:O178" si="127">D170/4</f>
        <v>0.75</v>
      </c>
      <c r="E178" s="78">
        <f t="shared" si="127"/>
        <v>0.5</v>
      </c>
      <c r="F178" s="78">
        <f t="shared" si="127"/>
        <v>0</v>
      </c>
      <c r="G178" s="78">
        <f t="shared" si="127"/>
        <v>0.5</v>
      </c>
      <c r="H178" s="78">
        <f t="shared" si="127"/>
        <v>0.25</v>
      </c>
      <c r="I178" s="78">
        <f t="shared" si="127"/>
        <v>0.5</v>
      </c>
      <c r="J178" s="78">
        <f t="shared" si="127"/>
        <v>0.25</v>
      </c>
      <c r="K178" s="78">
        <f t="shared" si="127"/>
        <v>0.5</v>
      </c>
      <c r="L178" s="78">
        <f t="shared" si="127"/>
        <v>0</v>
      </c>
      <c r="M178" s="78">
        <f t="shared" si="127"/>
        <v>0</v>
      </c>
      <c r="N178" s="78">
        <f t="shared" si="127"/>
        <v>0.75</v>
      </c>
      <c r="O178" s="245">
        <f t="shared" si="127"/>
        <v>0.5</v>
      </c>
      <c r="P178" s="234">
        <f t="shared" si="114"/>
        <v>4.5</v>
      </c>
    </row>
    <row r="179" spans="2:16" x14ac:dyDescent="0.2">
      <c r="B179" s="210"/>
      <c r="C179" s="217" t="s">
        <v>57</v>
      </c>
      <c r="D179" s="227">
        <f t="shared" ref="D179:O179" si="128">D171/3</f>
        <v>0</v>
      </c>
      <c r="E179" s="78">
        <f t="shared" si="128"/>
        <v>0</v>
      </c>
      <c r="F179" s="78">
        <f t="shared" si="128"/>
        <v>0</v>
      </c>
      <c r="G179" s="78">
        <f t="shared" si="128"/>
        <v>0</v>
      </c>
      <c r="H179" s="78">
        <f t="shared" si="128"/>
        <v>0</v>
      </c>
      <c r="I179" s="78">
        <f t="shared" si="128"/>
        <v>0</v>
      </c>
      <c r="J179" s="78">
        <f t="shared" si="128"/>
        <v>0.33333333333333331</v>
      </c>
      <c r="K179" s="78">
        <f t="shared" si="128"/>
        <v>0</v>
      </c>
      <c r="L179" s="78">
        <f t="shared" si="128"/>
        <v>0.33333333333333331</v>
      </c>
      <c r="M179" s="78">
        <f t="shared" si="128"/>
        <v>0</v>
      </c>
      <c r="N179" s="78">
        <f t="shared" si="128"/>
        <v>0</v>
      </c>
      <c r="O179" s="245">
        <f t="shared" si="128"/>
        <v>0.33333333333333331</v>
      </c>
      <c r="P179" s="234">
        <f t="shared" si="114"/>
        <v>1</v>
      </c>
    </row>
    <row r="180" spans="2:16" x14ac:dyDescent="0.2">
      <c r="B180" s="210"/>
      <c r="C180" s="217" t="s">
        <v>58</v>
      </c>
      <c r="D180" s="227">
        <f t="shared" ref="D180:O180" si="129">D172/4</f>
        <v>0</v>
      </c>
      <c r="E180" s="78">
        <f t="shared" si="129"/>
        <v>0</v>
      </c>
      <c r="F180" s="78">
        <f t="shared" si="129"/>
        <v>0</v>
      </c>
      <c r="G180" s="78">
        <f t="shared" si="129"/>
        <v>0</v>
      </c>
      <c r="H180" s="78">
        <f t="shared" si="129"/>
        <v>0</v>
      </c>
      <c r="I180" s="78">
        <f t="shared" si="129"/>
        <v>0</v>
      </c>
      <c r="J180" s="78">
        <f t="shared" si="129"/>
        <v>0</v>
      </c>
      <c r="K180" s="78">
        <f t="shared" si="129"/>
        <v>0</v>
      </c>
      <c r="L180" s="78">
        <f t="shared" si="129"/>
        <v>0</v>
      </c>
      <c r="M180" s="78">
        <f t="shared" si="129"/>
        <v>0</v>
      </c>
      <c r="N180" s="78">
        <f t="shared" si="129"/>
        <v>0</v>
      </c>
      <c r="O180" s="245">
        <f t="shared" si="129"/>
        <v>0</v>
      </c>
      <c r="P180" s="234">
        <f t="shared" si="114"/>
        <v>0</v>
      </c>
    </row>
    <row r="181" spans="2:16" x14ac:dyDescent="0.2">
      <c r="B181" s="210"/>
      <c r="C181" s="217" t="s">
        <v>59</v>
      </c>
      <c r="D181" s="227">
        <f t="shared" ref="D181:O181" si="130">D173/3</f>
        <v>0</v>
      </c>
      <c r="E181" s="78">
        <f t="shared" si="130"/>
        <v>0</v>
      </c>
      <c r="F181" s="78">
        <f t="shared" si="130"/>
        <v>0</v>
      </c>
      <c r="G181" s="78">
        <f t="shared" si="130"/>
        <v>0</v>
      </c>
      <c r="H181" s="78">
        <f t="shared" si="130"/>
        <v>0</v>
      </c>
      <c r="I181" s="78">
        <f t="shared" si="130"/>
        <v>0</v>
      </c>
      <c r="J181" s="78">
        <f t="shared" si="130"/>
        <v>0</v>
      </c>
      <c r="K181" s="78">
        <f t="shared" si="130"/>
        <v>0</v>
      </c>
      <c r="L181" s="78">
        <f t="shared" si="130"/>
        <v>0</v>
      </c>
      <c r="M181" s="78">
        <f t="shared" si="130"/>
        <v>0</v>
      </c>
      <c r="N181" s="78">
        <f t="shared" si="130"/>
        <v>0</v>
      </c>
      <c r="O181" s="245">
        <f t="shared" si="130"/>
        <v>0</v>
      </c>
      <c r="P181" s="234">
        <f t="shared" si="114"/>
        <v>0</v>
      </c>
    </row>
    <row r="182" spans="2:16" x14ac:dyDescent="0.2">
      <c r="B182" s="210"/>
      <c r="C182" s="217" t="s">
        <v>121</v>
      </c>
      <c r="D182" s="363">
        <f t="shared" ref="D182:O182" si="131">D174/12</f>
        <v>0.5</v>
      </c>
      <c r="E182" s="354">
        <f t="shared" si="131"/>
        <v>0.33333333333333331</v>
      </c>
      <c r="F182" s="354">
        <f t="shared" si="131"/>
        <v>0.16666666666666666</v>
      </c>
      <c r="G182" s="354">
        <f t="shared" si="131"/>
        <v>0.33333333333333331</v>
      </c>
      <c r="H182" s="354">
        <f t="shared" si="131"/>
        <v>0.25</v>
      </c>
      <c r="I182" s="354">
        <f t="shared" si="131"/>
        <v>0.33333333333333331</v>
      </c>
      <c r="J182" s="354">
        <f t="shared" si="131"/>
        <v>0.16666666666666666</v>
      </c>
      <c r="K182" s="354">
        <f t="shared" si="131"/>
        <v>0.5</v>
      </c>
      <c r="L182" s="354">
        <f t="shared" si="131"/>
        <v>0.16666666666666666</v>
      </c>
      <c r="M182" s="354">
        <f t="shared" si="131"/>
        <v>8.3333333333333329E-2</v>
      </c>
      <c r="N182" s="354">
        <f t="shared" si="131"/>
        <v>0.33333333333333331</v>
      </c>
      <c r="O182" s="355">
        <f t="shared" si="131"/>
        <v>0.33333333333333331</v>
      </c>
      <c r="P182" s="364">
        <f t="shared" si="114"/>
        <v>3.5</v>
      </c>
    </row>
    <row r="183" spans="2:16" ht="13.8" thickBot="1" x14ac:dyDescent="0.25">
      <c r="B183" s="211"/>
      <c r="C183" s="220" t="s">
        <v>61</v>
      </c>
      <c r="D183" s="360">
        <f t="shared" ref="D183:O183" si="132">D175/916</f>
        <v>1.0720524017467248</v>
      </c>
      <c r="E183" s="361">
        <f t="shared" si="132"/>
        <v>0.92139737991266379</v>
      </c>
      <c r="F183" s="361">
        <f t="shared" si="132"/>
        <v>0.92903930131004364</v>
      </c>
      <c r="G183" s="361">
        <f t="shared" si="132"/>
        <v>0.91812227074235808</v>
      </c>
      <c r="H183" s="361">
        <f t="shared" si="132"/>
        <v>0.99890829694323147</v>
      </c>
      <c r="I183" s="361">
        <f t="shared" si="132"/>
        <v>0.96834061135371174</v>
      </c>
      <c r="J183" s="361">
        <f t="shared" si="132"/>
        <v>0.91484716157205237</v>
      </c>
      <c r="K183" s="361">
        <f t="shared" si="132"/>
        <v>0.97925764192139741</v>
      </c>
      <c r="L183" s="361">
        <f t="shared" si="132"/>
        <v>0.98580786026200873</v>
      </c>
      <c r="M183" s="361">
        <f t="shared" si="132"/>
        <v>0.86681222707423577</v>
      </c>
      <c r="N183" s="361">
        <f t="shared" si="132"/>
        <v>0.78275109170305679</v>
      </c>
      <c r="O183" s="362">
        <f t="shared" si="132"/>
        <v>0.80895196506550215</v>
      </c>
      <c r="P183" s="239">
        <f t="shared" si="114"/>
        <v>11.146288209606988</v>
      </c>
    </row>
    <row r="184" spans="2:16" ht="19.2" x14ac:dyDescent="0.2">
      <c r="B184" s="263" t="s">
        <v>103</v>
      </c>
      <c r="C184" s="217" t="s">
        <v>54</v>
      </c>
      <c r="D184" s="222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241"/>
      <c r="P184" s="232">
        <f t="shared" ref="P184:P190" si="133">SUM(D184:O184)</f>
        <v>0</v>
      </c>
    </row>
    <row r="185" spans="2:16" x14ac:dyDescent="0.2">
      <c r="B185" s="210"/>
      <c r="C185" s="217" t="s">
        <v>55</v>
      </c>
      <c r="D185" s="222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241"/>
      <c r="P185" s="232">
        <f t="shared" si="133"/>
        <v>0</v>
      </c>
    </row>
    <row r="186" spans="2:16" x14ac:dyDescent="0.2">
      <c r="B186" s="210"/>
      <c r="C186" s="217" t="s">
        <v>56</v>
      </c>
      <c r="D186" s="222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241"/>
      <c r="P186" s="232">
        <f t="shared" si="133"/>
        <v>0</v>
      </c>
    </row>
    <row r="187" spans="2:16" x14ac:dyDescent="0.2">
      <c r="B187" s="210"/>
      <c r="C187" s="217" t="s">
        <v>57</v>
      </c>
      <c r="D187" s="222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241"/>
      <c r="P187" s="232">
        <f t="shared" si="133"/>
        <v>0</v>
      </c>
    </row>
    <row r="188" spans="2:16" x14ac:dyDescent="0.2">
      <c r="B188" s="210"/>
      <c r="C188" s="217" t="s">
        <v>58</v>
      </c>
      <c r="D188" s="222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241"/>
      <c r="P188" s="232">
        <f t="shared" si="133"/>
        <v>0</v>
      </c>
    </row>
    <row r="189" spans="2:16" x14ac:dyDescent="0.2">
      <c r="B189" s="210"/>
      <c r="C189" s="217" t="s">
        <v>59</v>
      </c>
      <c r="D189" s="222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241"/>
      <c r="P189" s="232">
        <f t="shared" si="133"/>
        <v>0</v>
      </c>
    </row>
    <row r="190" spans="2:16" x14ac:dyDescent="0.2">
      <c r="B190" s="209"/>
      <c r="C190" s="218" t="s">
        <v>60</v>
      </c>
      <c r="D190" s="223">
        <f t="shared" ref="D190:O190" si="134">SUM(D184:D189)</f>
        <v>0</v>
      </c>
      <c r="E190" s="56">
        <f t="shared" si="134"/>
        <v>0</v>
      </c>
      <c r="F190" s="56">
        <f t="shared" si="134"/>
        <v>0</v>
      </c>
      <c r="G190" s="56">
        <f t="shared" si="134"/>
        <v>0</v>
      </c>
      <c r="H190" s="56">
        <f t="shared" si="134"/>
        <v>0</v>
      </c>
      <c r="I190" s="56">
        <f t="shared" si="134"/>
        <v>0</v>
      </c>
      <c r="J190" s="56">
        <f t="shared" si="134"/>
        <v>0</v>
      </c>
      <c r="K190" s="56">
        <f t="shared" si="134"/>
        <v>0</v>
      </c>
      <c r="L190" s="56">
        <f t="shared" si="134"/>
        <v>0</v>
      </c>
      <c r="M190" s="56">
        <f t="shared" si="134"/>
        <v>0</v>
      </c>
      <c r="N190" s="56">
        <f t="shared" si="134"/>
        <v>0</v>
      </c>
      <c r="O190" s="242">
        <f t="shared" si="134"/>
        <v>0</v>
      </c>
      <c r="P190" s="236">
        <f t="shared" si="133"/>
        <v>0</v>
      </c>
    </row>
    <row r="191" spans="2:16" x14ac:dyDescent="0.2">
      <c r="B191" s="209"/>
      <c r="C191" s="218" t="s">
        <v>61</v>
      </c>
      <c r="D191" s="223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247"/>
      <c r="P191" s="233"/>
    </row>
    <row r="192" spans="2:16" ht="19.2" x14ac:dyDescent="0.2">
      <c r="B192" s="207" t="s">
        <v>246</v>
      </c>
      <c r="C192" s="219" t="s">
        <v>54</v>
      </c>
      <c r="D192" s="224">
        <f t="shared" ref="D192:O192" si="135">ROUND(D184/1,2)</f>
        <v>0</v>
      </c>
      <c r="E192" s="58">
        <f t="shared" si="135"/>
        <v>0</v>
      </c>
      <c r="F192" s="58">
        <f t="shared" si="135"/>
        <v>0</v>
      </c>
      <c r="G192" s="58">
        <f t="shared" si="135"/>
        <v>0</v>
      </c>
      <c r="H192" s="58">
        <f t="shared" si="135"/>
        <v>0</v>
      </c>
      <c r="I192" s="58">
        <f t="shared" si="135"/>
        <v>0</v>
      </c>
      <c r="J192" s="58">
        <f t="shared" si="135"/>
        <v>0</v>
      </c>
      <c r="K192" s="58">
        <f t="shared" si="135"/>
        <v>0</v>
      </c>
      <c r="L192" s="58">
        <f t="shared" si="135"/>
        <v>0</v>
      </c>
      <c r="M192" s="58">
        <f t="shared" si="135"/>
        <v>0</v>
      </c>
      <c r="N192" s="58">
        <f t="shared" si="135"/>
        <v>0</v>
      </c>
      <c r="O192" s="248">
        <f t="shared" si="135"/>
        <v>0</v>
      </c>
      <c r="P192" s="237">
        <f t="shared" ref="P192:P206" si="136">SUM(D192:O192)</f>
        <v>0</v>
      </c>
    </row>
    <row r="193" spans="2:16" x14ac:dyDescent="0.2">
      <c r="B193" s="210"/>
      <c r="C193" s="217" t="s">
        <v>55</v>
      </c>
      <c r="D193" s="227">
        <f t="shared" ref="D193:O193" si="137">ROUND(D185/2,2)</f>
        <v>0</v>
      </c>
      <c r="E193" s="77">
        <f t="shared" si="137"/>
        <v>0</v>
      </c>
      <c r="F193" s="77">
        <f t="shared" si="137"/>
        <v>0</v>
      </c>
      <c r="G193" s="77">
        <f t="shared" si="137"/>
        <v>0</v>
      </c>
      <c r="H193" s="77">
        <f t="shared" si="137"/>
        <v>0</v>
      </c>
      <c r="I193" s="77">
        <f t="shared" si="137"/>
        <v>0</v>
      </c>
      <c r="J193" s="77">
        <f t="shared" si="137"/>
        <v>0</v>
      </c>
      <c r="K193" s="77">
        <f t="shared" si="137"/>
        <v>0</v>
      </c>
      <c r="L193" s="77">
        <f t="shared" si="137"/>
        <v>0</v>
      </c>
      <c r="M193" s="77">
        <f t="shared" si="137"/>
        <v>0</v>
      </c>
      <c r="N193" s="77">
        <f t="shared" si="137"/>
        <v>0</v>
      </c>
      <c r="O193" s="249">
        <f t="shared" si="137"/>
        <v>0</v>
      </c>
      <c r="P193" s="237">
        <f t="shared" si="136"/>
        <v>0</v>
      </c>
    </row>
    <row r="194" spans="2:16" x14ac:dyDescent="0.2">
      <c r="B194" s="210"/>
      <c r="C194" s="217" t="s">
        <v>56</v>
      </c>
      <c r="D194" s="227">
        <f t="shared" ref="D194:O194" si="138">ROUND(D186/1,2)</f>
        <v>0</v>
      </c>
      <c r="E194" s="77">
        <f t="shared" si="138"/>
        <v>0</v>
      </c>
      <c r="F194" s="77">
        <f t="shared" si="138"/>
        <v>0</v>
      </c>
      <c r="G194" s="77">
        <f t="shared" si="138"/>
        <v>0</v>
      </c>
      <c r="H194" s="77">
        <f t="shared" si="138"/>
        <v>0</v>
      </c>
      <c r="I194" s="77">
        <f t="shared" si="138"/>
        <v>0</v>
      </c>
      <c r="J194" s="77">
        <f t="shared" si="138"/>
        <v>0</v>
      </c>
      <c r="K194" s="77">
        <f t="shared" si="138"/>
        <v>0</v>
      </c>
      <c r="L194" s="77">
        <f t="shared" si="138"/>
        <v>0</v>
      </c>
      <c r="M194" s="77">
        <f t="shared" si="138"/>
        <v>0</v>
      </c>
      <c r="N194" s="77">
        <f t="shared" si="138"/>
        <v>0</v>
      </c>
      <c r="O194" s="249">
        <f t="shared" si="138"/>
        <v>0</v>
      </c>
      <c r="P194" s="237">
        <f t="shared" si="136"/>
        <v>0</v>
      </c>
    </row>
    <row r="195" spans="2:16" x14ac:dyDescent="0.2">
      <c r="B195" s="210"/>
      <c r="C195" s="217" t="s">
        <v>57</v>
      </c>
      <c r="D195" s="227">
        <f t="shared" ref="D195:O195" si="139">ROUND(D187/1,2)</f>
        <v>0</v>
      </c>
      <c r="E195" s="77">
        <f t="shared" si="139"/>
        <v>0</v>
      </c>
      <c r="F195" s="77">
        <f t="shared" si="139"/>
        <v>0</v>
      </c>
      <c r="G195" s="77">
        <f t="shared" si="139"/>
        <v>0</v>
      </c>
      <c r="H195" s="77">
        <f t="shared" si="139"/>
        <v>0</v>
      </c>
      <c r="I195" s="77">
        <f t="shared" si="139"/>
        <v>0</v>
      </c>
      <c r="J195" s="77">
        <f t="shared" si="139"/>
        <v>0</v>
      </c>
      <c r="K195" s="77">
        <f t="shared" si="139"/>
        <v>0</v>
      </c>
      <c r="L195" s="77">
        <f t="shared" si="139"/>
        <v>0</v>
      </c>
      <c r="M195" s="77">
        <f t="shared" si="139"/>
        <v>0</v>
      </c>
      <c r="N195" s="77">
        <f t="shared" si="139"/>
        <v>0</v>
      </c>
      <c r="O195" s="249">
        <f t="shared" si="139"/>
        <v>0</v>
      </c>
      <c r="P195" s="237">
        <f t="shared" si="136"/>
        <v>0</v>
      </c>
    </row>
    <row r="196" spans="2:16" x14ac:dyDescent="0.2">
      <c r="B196" s="210"/>
      <c r="C196" s="217" t="s">
        <v>58</v>
      </c>
      <c r="D196" s="227">
        <f t="shared" ref="D196:O196" si="140">ROUND(D188/1,2)</f>
        <v>0</v>
      </c>
      <c r="E196" s="77">
        <f t="shared" si="140"/>
        <v>0</v>
      </c>
      <c r="F196" s="77">
        <f t="shared" si="140"/>
        <v>0</v>
      </c>
      <c r="G196" s="77">
        <f t="shared" si="140"/>
        <v>0</v>
      </c>
      <c r="H196" s="77">
        <f t="shared" si="140"/>
        <v>0</v>
      </c>
      <c r="I196" s="77">
        <f t="shared" si="140"/>
        <v>0</v>
      </c>
      <c r="J196" s="77">
        <f t="shared" si="140"/>
        <v>0</v>
      </c>
      <c r="K196" s="77">
        <f t="shared" si="140"/>
        <v>0</v>
      </c>
      <c r="L196" s="77">
        <f t="shared" si="140"/>
        <v>0</v>
      </c>
      <c r="M196" s="77">
        <f t="shared" si="140"/>
        <v>0</v>
      </c>
      <c r="N196" s="77">
        <f t="shared" si="140"/>
        <v>0</v>
      </c>
      <c r="O196" s="249">
        <f t="shared" si="140"/>
        <v>0</v>
      </c>
      <c r="P196" s="237">
        <f t="shared" si="136"/>
        <v>0</v>
      </c>
    </row>
    <row r="197" spans="2:16" x14ac:dyDescent="0.2">
      <c r="B197" s="210"/>
      <c r="C197" s="217" t="s">
        <v>59</v>
      </c>
      <c r="D197" s="227">
        <f t="shared" ref="D197:O197" si="141">ROUND(D189/1,2)</f>
        <v>0</v>
      </c>
      <c r="E197" s="77">
        <f t="shared" si="141"/>
        <v>0</v>
      </c>
      <c r="F197" s="77">
        <f t="shared" si="141"/>
        <v>0</v>
      </c>
      <c r="G197" s="77">
        <f t="shared" si="141"/>
        <v>0</v>
      </c>
      <c r="H197" s="77">
        <f t="shared" si="141"/>
        <v>0</v>
      </c>
      <c r="I197" s="77">
        <f t="shared" si="141"/>
        <v>0</v>
      </c>
      <c r="J197" s="77">
        <f t="shared" si="141"/>
        <v>0</v>
      </c>
      <c r="K197" s="77">
        <f t="shared" si="141"/>
        <v>0</v>
      </c>
      <c r="L197" s="77">
        <f t="shared" si="141"/>
        <v>0</v>
      </c>
      <c r="M197" s="77">
        <f t="shared" si="141"/>
        <v>0</v>
      </c>
      <c r="N197" s="77">
        <f t="shared" si="141"/>
        <v>0</v>
      </c>
      <c r="O197" s="249">
        <f t="shared" si="141"/>
        <v>0</v>
      </c>
      <c r="P197" s="237">
        <f t="shared" si="136"/>
        <v>0</v>
      </c>
    </row>
    <row r="198" spans="2:16" x14ac:dyDescent="0.2">
      <c r="B198" s="210"/>
      <c r="C198" s="217" t="s">
        <v>60</v>
      </c>
      <c r="D198" s="228">
        <f t="shared" ref="D198:O198" si="142">ROUND(D190/7,2)</f>
        <v>0</v>
      </c>
      <c r="E198" s="80">
        <f t="shared" si="142"/>
        <v>0</v>
      </c>
      <c r="F198" s="80">
        <f t="shared" si="142"/>
        <v>0</v>
      </c>
      <c r="G198" s="80">
        <f t="shared" si="142"/>
        <v>0</v>
      </c>
      <c r="H198" s="80">
        <f t="shared" si="142"/>
        <v>0</v>
      </c>
      <c r="I198" s="80">
        <f t="shared" si="142"/>
        <v>0</v>
      </c>
      <c r="J198" s="80">
        <f t="shared" si="142"/>
        <v>0</v>
      </c>
      <c r="K198" s="80">
        <f t="shared" si="142"/>
        <v>0</v>
      </c>
      <c r="L198" s="80">
        <f t="shared" si="142"/>
        <v>0</v>
      </c>
      <c r="M198" s="80">
        <f t="shared" si="142"/>
        <v>0</v>
      </c>
      <c r="N198" s="80">
        <f t="shared" si="142"/>
        <v>0</v>
      </c>
      <c r="O198" s="250">
        <f t="shared" si="142"/>
        <v>0</v>
      </c>
      <c r="P198" s="238">
        <f t="shared" si="136"/>
        <v>0</v>
      </c>
    </row>
    <row r="199" spans="2:16" ht="13.8" thickBot="1" x14ac:dyDescent="0.25">
      <c r="B199" s="210"/>
      <c r="C199" s="217" t="s">
        <v>61</v>
      </c>
      <c r="D199" s="253"/>
      <c r="E199" s="254"/>
      <c r="F199" s="254"/>
      <c r="G199" s="254"/>
      <c r="H199" s="254"/>
      <c r="I199" s="254"/>
      <c r="J199" s="254"/>
      <c r="K199" s="254"/>
      <c r="L199" s="254"/>
      <c r="M199" s="254"/>
      <c r="N199" s="254"/>
      <c r="O199" s="255"/>
      <c r="P199" s="256">
        <f t="shared" si="136"/>
        <v>0</v>
      </c>
    </row>
    <row r="200" spans="2:16" ht="19.2" x14ac:dyDescent="0.2">
      <c r="B200" s="214" t="s">
        <v>130</v>
      </c>
      <c r="C200" s="216" t="s">
        <v>54</v>
      </c>
      <c r="D200" s="264"/>
      <c r="E200" s="259"/>
      <c r="F200" s="259"/>
      <c r="G200" s="259"/>
      <c r="H200" s="266"/>
      <c r="I200" s="259"/>
      <c r="J200" s="259"/>
      <c r="K200" s="259"/>
      <c r="L200" s="259"/>
      <c r="M200" s="259"/>
      <c r="N200" s="259"/>
      <c r="O200" s="260"/>
      <c r="P200" s="265">
        <f t="shared" si="136"/>
        <v>0</v>
      </c>
    </row>
    <row r="201" spans="2:16" x14ac:dyDescent="0.2">
      <c r="B201" s="210"/>
      <c r="C201" s="217" t="s">
        <v>55</v>
      </c>
      <c r="D201" s="222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241"/>
      <c r="P201" s="232">
        <f t="shared" si="136"/>
        <v>0</v>
      </c>
    </row>
    <row r="202" spans="2:16" x14ac:dyDescent="0.2">
      <c r="B202" s="210"/>
      <c r="C202" s="217" t="s">
        <v>56</v>
      </c>
      <c r="D202" s="222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241"/>
      <c r="P202" s="232">
        <f t="shared" si="136"/>
        <v>0</v>
      </c>
    </row>
    <row r="203" spans="2:16" x14ac:dyDescent="0.2">
      <c r="B203" s="210"/>
      <c r="C203" s="217" t="s">
        <v>57</v>
      </c>
      <c r="D203" s="222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241"/>
      <c r="P203" s="232">
        <f t="shared" si="136"/>
        <v>0</v>
      </c>
    </row>
    <row r="204" spans="2:16" x14ac:dyDescent="0.2">
      <c r="B204" s="210"/>
      <c r="C204" s="217" t="s">
        <v>58</v>
      </c>
      <c r="D204" s="222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241"/>
      <c r="P204" s="232">
        <f t="shared" si="136"/>
        <v>0</v>
      </c>
    </row>
    <row r="205" spans="2:16" x14ac:dyDescent="0.2">
      <c r="B205" s="210"/>
      <c r="C205" s="217" t="s">
        <v>59</v>
      </c>
      <c r="D205" s="222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241"/>
      <c r="P205" s="232">
        <f t="shared" si="136"/>
        <v>0</v>
      </c>
    </row>
    <row r="206" spans="2:16" x14ac:dyDescent="0.2">
      <c r="B206" s="209"/>
      <c r="C206" s="218" t="s">
        <v>60</v>
      </c>
      <c r="D206" s="223">
        <f t="shared" ref="D206:O206" si="143">SUM(D200:D205)</f>
        <v>0</v>
      </c>
      <c r="E206" s="56">
        <f t="shared" si="143"/>
        <v>0</v>
      </c>
      <c r="F206" s="56">
        <f t="shared" si="143"/>
        <v>0</v>
      </c>
      <c r="G206" s="56">
        <f t="shared" si="143"/>
        <v>0</v>
      </c>
      <c r="H206" s="91">
        <f t="shared" si="143"/>
        <v>0</v>
      </c>
      <c r="I206" s="56">
        <f t="shared" si="143"/>
        <v>0</v>
      </c>
      <c r="J206" s="56">
        <f t="shared" si="143"/>
        <v>0</v>
      </c>
      <c r="K206" s="56">
        <f t="shared" si="143"/>
        <v>0</v>
      </c>
      <c r="L206" s="56">
        <f t="shared" si="143"/>
        <v>0</v>
      </c>
      <c r="M206" s="56">
        <f t="shared" si="143"/>
        <v>0</v>
      </c>
      <c r="N206" s="56">
        <f t="shared" si="143"/>
        <v>0</v>
      </c>
      <c r="O206" s="242">
        <f t="shared" si="143"/>
        <v>0</v>
      </c>
      <c r="P206" s="236">
        <f t="shared" si="136"/>
        <v>0</v>
      </c>
    </row>
    <row r="207" spans="2:16" x14ac:dyDescent="0.2">
      <c r="B207" s="209"/>
      <c r="C207" s="218" t="s">
        <v>61</v>
      </c>
      <c r="D207" s="223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242"/>
      <c r="P207" s="233"/>
    </row>
    <row r="208" spans="2:16" x14ac:dyDescent="0.2">
      <c r="B208" s="207" t="s">
        <v>247</v>
      </c>
      <c r="C208" s="219" t="s">
        <v>54</v>
      </c>
      <c r="D208" s="224">
        <f t="shared" ref="D208:O208" si="144">ROUND(D200/1,2)</f>
        <v>0</v>
      </c>
      <c r="E208" s="59">
        <f t="shared" si="144"/>
        <v>0</v>
      </c>
      <c r="F208" s="59">
        <f t="shared" si="144"/>
        <v>0</v>
      </c>
      <c r="G208" s="59">
        <f t="shared" si="144"/>
        <v>0</v>
      </c>
      <c r="H208" s="76">
        <f t="shared" si="144"/>
        <v>0</v>
      </c>
      <c r="I208" s="59">
        <f t="shared" si="144"/>
        <v>0</v>
      </c>
      <c r="J208" s="59">
        <f t="shared" si="144"/>
        <v>0</v>
      </c>
      <c r="K208" s="59">
        <f t="shared" si="144"/>
        <v>0</v>
      </c>
      <c r="L208" s="59">
        <f t="shared" si="144"/>
        <v>0</v>
      </c>
      <c r="M208" s="59">
        <f t="shared" si="144"/>
        <v>0</v>
      </c>
      <c r="N208" s="59">
        <f t="shared" si="144"/>
        <v>0</v>
      </c>
      <c r="O208" s="243">
        <f t="shared" si="144"/>
        <v>0</v>
      </c>
      <c r="P208" s="237">
        <f t="shared" ref="P208:P222" si="145">SUM(D208:O208)</f>
        <v>0</v>
      </c>
    </row>
    <row r="209" spans="2:16" x14ac:dyDescent="0.2">
      <c r="B209" s="210"/>
      <c r="C209" s="217" t="s">
        <v>55</v>
      </c>
      <c r="D209" s="227">
        <f t="shared" ref="D209:O209" si="146">ROUND(D201/2,2)</f>
        <v>0</v>
      </c>
      <c r="E209" s="78">
        <f t="shared" si="146"/>
        <v>0</v>
      </c>
      <c r="F209" s="78">
        <f t="shared" si="146"/>
        <v>0</v>
      </c>
      <c r="G209" s="78">
        <f t="shared" si="146"/>
        <v>0</v>
      </c>
      <c r="H209" s="79">
        <f t="shared" si="146"/>
        <v>0</v>
      </c>
      <c r="I209" s="78">
        <f t="shared" si="146"/>
        <v>0</v>
      </c>
      <c r="J209" s="78">
        <f t="shared" si="146"/>
        <v>0</v>
      </c>
      <c r="K209" s="78">
        <f t="shared" si="146"/>
        <v>0</v>
      </c>
      <c r="L209" s="78">
        <f t="shared" si="146"/>
        <v>0</v>
      </c>
      <c r="M209" s="78">
        <f t="shared" si="146"/>
        <v>0</v>
      </c>
      <c r="N209" s="78">
        <f t="shared" si="146"/>
        <v>0</v>
      </c>
      <c r="O209" s="245">
        <f t="shared" si="146"/>
        <v>0</v>
      </c>
      <c r="P209" s="237">
        <f t="shared" si="145"/>
        <v>0</v>
      </c>
    </row>
    <row r="210" spans="2:16" x14ac:dyDescent="0.2">
      <c r="B210" s="210"/>
      <c r="C210" s="217" t="s">
        <v>56</v>
      </c>
      <c r="D210" s="227">
        <f t="shared" ref="D210:O210" si="147">ROUND(D202/1,2)</f>
        <v>0</v>
      </c>
      <c r="E210" s="78">
        <f t="shared" si="147"/>
        <v>0</v>
      </c>
      <c r="F210" s="78">
        <f t="shared" si="147"/>
        <v>0</v>
      </c>
      <c r="G210" s="78">
        <f t="shared" si="147"/>
        <v>0</v>
      </c>
      <c r="H210" s="79">
        <f t="shared" si="147"/>
        <v>0</v>
      </c>
      <c r="I210" s="78">
        <f t="shared" si="147"/>
        <v>0</v>
      </c>
      <c r="J210" s="78">
        <f t="shared" si="147"/>
        <v>0</v>
      </c>
      <c r="K210" s="78">
        <f t="shared" si="147"/>
        <v>0</v>
      </c>
      <c r="L210" s="78">
        <f t="shared" si="147"/>
        <v>0</v>
      </c>
      <c r="M210" s="78">
        <f t="shared" si="147"/>
        <v>0</v>
      </c>
      <c r="N210" s="78">
        <f t="shared" si="147"/>
        <v>0</v>
      </c>
      <c r="O210" s="245">
        <f t="shared" si="147"/>
        <v>0</v>
      </c>
      <c r="P210" s="237">
        <f t="shared" si="145"/>
        <v>0</v>
      </c>
    </row>
    <row r="211" spans="2:16" x14ac:dyDescent="0.2">
      <c r="B211" s="210"/>
      <c r="C211" s="217" t="s">
        <v>57</v>
      </c>
      <c r="D211" s="227">
        <f t="shared" ref="D211:O211" si="148">ROUND(D203/1,2)</f>
        <v>0</v>
      </c>
      <c r="E211" s="78">
        <f t="shared" si="148"/>
        <v>0</v>
      </c>
      <c r="F211" s="78">
        <f t="shared" si="148"/>
        <v>0</v>
      </c>
      <c r="G211" s="78">
        <f t="shared" si="148"/>
        <v>0</v>
      </c>
      <c r="H211" s="79">
        <f t="shared" si="148"/>
        <v>0</v>
      </c>
      <c r="I211" s="78">
        <f t="shared" si="148"/>
        <v>0</v>
      </c>
      <c r="J211" s="78">
        <f t="shared" si="148"/>
        <v>0</v>
      </c>
      <c r="K211" s="78">
        <f t="shared" si="148"/>
        <v>0</v>
      </c>
      <c r="L211" s="78">
        <f t="shared" si="148"/>
        <v>0</v>
      </c>
      <c r="M211" s="78">
        <f t="shared" si="148"/>
        <v>0</v>
      </c>
      <c r="N211" s="78">
        <f t="shared" si="148"/>
        <v>0</v>
      </c>
      <c r="O211" s="245">
        <f t="shared" si="148"/>
        <v>0</v>
      </c>
      <c r="P211" s="237">
        <f t="shared" si="145"/>
        <v>0</v>
      </c>
    </row>
    <row r="212" spans="2:16" x14ac:dyDescent="0.2">
      <c r="B212" s="210"/>
      <c r="C212" s="217" t="s">
        <v>58</v>
      </c>
      <c r="D212" s="227">
        <f t="shared" ref="D212:O212" si="149">ROUND(D204/1,2)</f>
        <v>0</v>
      </c>
      <c r="E212" s="78">
        <f t="shared" si="149"/>
        <v>0</v>
      </c>
      <c r="F212" s="78">
        <f t="shared" si="149"/>
        <v>0</v>
      </c>
      <c r="G212" s="78">
        <f t="shared" si="149"/>
        <v>0</v>
      </c>
      <c r="H212" s="79">
        <f t="shared" si="149"/>
        <v>0</v>
      </c>
      <c r="I212" s="78">
        <f t="shared" si="149"/>
        <v>0</v>
      </c>
      <c r="J212" s="78">
        <f t="shared" si="149"/>
        <v>0</v>
      </c>
      <c r="K212" s="78">
        <f t="shared" si="149"/>
        <v>0</v>
      </c>
      <c r="L212" s="78">
        <f t="shared" si="149"/>
        <v>0</v>
      </c>
      <c r="M212" s="78">
        <f t="shared" si="149"/>
        <v>0</v>
      </c>
      <c r="N212" s="78">
        <f t="shared" si="149"/>
        <v>0</v>
      </c>
      <c r="O212" s="245">
        <f t="shared" si="149"/>
        <v>0</v>
      </c>
      <c r="P212" s="237">
        <f t="shared" si="145"/>
        <v>0</v>
      </c>
    </row>
    <row r="213" spans="2:16" x14ac:dyDescent="0.2">
      <c r="B213" s="210"/>
      <c r="C213" s="217" t="s">
        <v>59</v>
      </c>
      <c r="D213" s="227">
        <f t="shared" ref="D213:O213" si="150">ROUND(D205/1,2)</f>
        <v>0</v>
      </c>
      <c r="E213" s="78">
        <f t="shared" si="150"/>
        <v>0</v>
      </c>
      <c r="F213" s="78">
        <f t="shared" si="150"/>
        <v>0</v>
      </c>
      <c r="G213" s="78">
        <f t="shared" si="150"/>
        <v>0</v>
      </c>
      <c r="H213" s="79">
        <f t="shared" si="150"/>
        <v>0</v>
      </c>
      <c r="I213" s="78">
        <f t="shared" si="150"/>
        <v>0</v>
      </c>
      <c r="J213" s="78">
        <f t="shared" si="150"/>
        <v>0</v>
      </c>
      <c r="K213" s="78">
        <f t="shared" si="150"/>
        <v>0</v>
      </c>
      <c r="L213" s="78">
        <f t="shared" si="150"/>
        <v>0</v>
      </c>
      <c r="M213" s="78">
        <f t="shared" si="150"/>
        <v>0</v>
      </c>
      <c r="N213" s="78">
        <f t="shared" si="150"/>
        <v>0</v>
      </c>
      <c r="O213" s="245">
        <f t="shared" si="150"/>
        <v>0</v>
      </c>
      <c r="P213" s="237">
        <f t="shared" si="145"/>
        <v>0</v>
      </c>
    </row>
    <row r="214" spans="2:16" x14ac:dyDescent="0.2">
      <c r="B214" s="210"/>
      <c r="C214" s="217" t="s">
        <v>60</v>
      </c>
      <c r="D214" s="228">
        <f t="shared" ref="D214:O214" si="151">ROUND(D206/7,2)</f>
        <v>0</v>
      </c>
      <c r="E214" s="81">
        <f t="shared" si="151"/>
        <v>0</v>
      </c>
      <c r="F214" s="81">
        <f t="shared" si="151"/>
        <v>0</v>
      </c>
      <c r="G214" s="81">
        <f t="shared" si="151"/>
        <v>0</v>
      </c>
      <c r="H214" s="82">
        <f t="shared" si="151"/>
        <v>0</v>
      </c>
      <c r="I214" s="81">
        <f t="shared" si="151"/>
        <v>0</v>
      </c>
      <c r="J214" s="81">
        <f t="shared" si="151"/>
        <v>0</v>
      </c>
      <c r="K214" s="81">
        <f t="shared" si="151"/>
        <v>0</v>
      </c>
      <c r="L214" s="81">
        <f t="shared" si="151"/>
        <v>0</v>
      </c>
      <c r="M214" s="81">
        <f t="shared" si="151"/>
        <v>0</v>
      </c>
      <c r="N214" s="81">
        <f t="shared" si="151"/>
        <v>0</v>
      </c>
      <c r="O214" s="246">
        <f t="shared" si="151"/>
        <v>0</v>
      </c>
      <c r="P214" s="238">
        <f t="shared" si="145"/>
        <v>0</v>
      </c>
    </row>
    <row r="215" spans="2:16" ht="13.8" thickBot="1" x14ac:dyDescent="0.25">
      <c r="B215" s="211"/>
      <c r="C215" s="220" t="s">
        <v>61</v>
      </c>
      <c r="D215" s="229"/>
      <c r="E215" s="230"/>
      <c r="F215" s="230"/>
      <c r="G215" s="230"/>
      <c r="H215" s="267"/>
      <c r="I215" s="230"/>
      <c r="J215" s="230"/>
      <c r="K215" s="230"/>
      <c r="L215" s="230"/>
      <c r="M215" s="230"/>
      <c r="N215" s="230"/>
      <c r="O215" s="251"/>
      <c r="P215" s="239">
        <f t="shared" si="145"/>
        <v>0</v>
      </c>
    </row>
    <row r="216" spans="2:16" x14ac:dyDescent="0.2">
      <c r="B216" s="207" t="s">
        <v>106</v>
      </c>
      <c r="C216" s="217" t="s">
        <v>54</v>
      </c>
      <c r="D216" s="222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241"/>
      <c r="P216" s="232">
        <f t="shared" si="145"/>
        <v>0</v>
      </c>
    </row>
    <row r="217" spans="2:16" x14ac:dyDescent="0.2">
      <c r="B217" s="208"/>
      <c r="C217" s="217" t="s">
        <v>55</v>
      </c>
      <c r="D217" s="222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241"/>
      <c r="P217" s="232">
        <f t="shared" si="145"/>
        <v>0</v>
      </c>
    </row>
    <row r="218" spans="2:16" x14ac:dyDescent="0.2">
      <c r="B218" s="208"/>
      <c r="C218" s="217" t="s">
        <v>56</v>
      </c>
      <c r="D218" s="222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241"/>
      <c r="P218" s="232">
        <f t="shared" si="145"/>
        <v>0</v>
      </c>
    </row>
    <row r="219" spans="2:16" x14ac:dyDescent="0.2">
      <c r="B219" s="208"/>
      <c r="C219" s="217" t="s">
        <v>57</v>
      </c>
      <c r="D219" s="222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241"/>
      <c r="P219" s="232">
        <f t="shared" si="145"/>
        <v>0</v>
      </c>
    </row>
    <row r="220" spans="2:16" x14ac:dyDescent="0.2">
      <c r="B220" s="208"/>
      <c r="C220" s="217" t="s">
        <v>58</v>
      </c>
      <c r="D220" s="222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241"/>
      <c r="P220" s="232">
        <f t="shared" si="145"/>
        <v>0</v>
      </c>
    </row>
    <row r="221" spans="2:16" x14ac:dyDescent="0.2">
      <c r="B221" s="208"/>
      <c r="C221" s="217" t="s">
        <v>59</v>
      </c>
      <c r="D221" s="222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241"/>
      <c r="P221" s="232">
        <f t="shared" si="145"/>
        <v>0</v>
      </c>
    </row>
    <row r="222" spans="2:16" x14ac:dyDescent="0.2">
      <c r="B222" s="209"/>
      <c r="C222" s="218" t="s">
        <v>60</v>
      </c>
      <c r="D222" s="223">
        <f t="shared" ref="D222:O222" si="152">SUM(D216:D221)</f>
        <v>0</v>
      </c>
      <c r="E222" s="56">
        <f t="shared" si="152"/>
        <v>0</v>
      </c>
      <c r="F222" s="56">
        <f t="shared" si="152"/>
        <v>0</v>
      </c>
      <c r="G222" s="56">
        <f t="shared" si="152"/>
        <v>0</v>
      </c>
      <c r="H222" s="56">
        <f t="shared" si="152"/>
        <v>0</v>
      </c>
      <c r="I222" s="56">
        <f t="shared" si="152"/>
        <v>0</v>
      </c>
      <c r="J222" s="56">
        <f t="shared" si="152"/>
        <v>0</v>
      </c>
      <c r="K222" s="56">
        <f t="shared" si="152"/>
        <v>0</v>
      </c>
      <c r="L222" s="56">
        <f t="shared" si="152"/>
        <v>0</v>
      </c>
      <c r="M222" s="56">
        <f t="shared" si="152"/>
        <v>0</v>
      </c>
      <c r="N222" s="56">
        <f t="shared" si="152"/>
        <v>0</v>
      </c>
      <c r="O222" s="242">
        <f t="shared" si="152"/>
        <v>0</v>
      </c>
      <c r="P222" s="236">
        <f t="shared" si="145"/>
        <v>0</v>
      </c>
    </row>
    <row r="223" spans="2:16" x14ac:dyDescent="0.2">
      <c r="B223" s="209"/>
      <c r="C223" s="218" t="s">
        <v>61</v>
      </c>
      <c r="D223" s="223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242"/>
      <c r="P223" s="233"/>
    </row>
    <row r="224" spans="2:16" x14ac:dyDescent="0.2">
      <c r="B224" s="207" t="s">
        <v>248</v>
      </c>
      <c r="C224" s="219" t="s">
        <v>54</v>
      </c>
      <c r="D224" s="224">
        <f t="shared" ref="D224:O224" si="153">ROUND(D216/1,2)</f>
        <v>0</v>
      </c>
      <c r="E224" s="59">
        <f t="shared" si="153"/>
        <v>0</v>
      </c>
      <c r="F224" s="59">
        <f t="shared" si="153"/>
        <v>0</v>
      </c>
      <c r="G224" s="59">
        <f t="shared" si="153"/>
        <v>0</v>
      </c>
      <c r="H224" s="59">
        <f t="shared" si="153"/>
        <v>0</v>
      </c>
      <c r="I224" s="59">
        <f t="shared" si="153"/>
        <v>0</v>
      </c>
      <c r="J224" s="59">
        <f t="shared" si="153"/>
        <v>0</v>
      </c>
      <c r="K224" s="59">
        <f t="shared" si="153"/>
        <v>0</v>
      </c>
      <c r="L224" s="59">
        <f t="shared" si="153"/>
        <v>0</v>
      </c>
      <c r="M224" s="59">
        <f t="shared" si="153"/>
        <v>0</v>
      </c>
      <c r="N224" s="59">
        <f t="shared" si="153"/>
        <v>0</v>
      </c>
      <c r="O224" s="243">
        <f t="shared" si="153"/>
        <v>0</v>
      </c>
      <c r="P224" s="237">
        <f t="shared" ref="P224:P231" si="154">SUM(D224:O224)</f>
        <v>0</v>
      </c>
    </row>
    <row r="225" spans="2:16" x14ac:dyDescent="0.2">
      <c r="B225" s="210"/>
      <c r="C225" s="217" t="s">
        <v>55</v>
      </c>
      <c r="D225" s="227">
        <f t="shared" ref="D225:O225" si="155">ROUND(D217/2,2)</f>
        <v>0</v>
      </c>
      <c r="E225" s="78">
        <f t="shared" si="155"/>
        <v>0</v>
      </c>
      <c r="F225" s="78">
        <f t="shared" si="155"/>
        <v>0</v>
      </c>
      <c r="G225" s="78">
        <f t="shared" si="155"/>
        <v>0</v>
      </c>
      <c r="H225" s="78">
        <f t="shared" si="155"/>
        <v>0</v>
      </c>
      <c r="I225" s="78">
        <f t="shared" si="155"/>
        <v>0</v>
      </c>
      <c r="J225" s="78">
        <f t="shared" si="155"/>
        <v>0</v>
      </c>
      <c r="K225" s="78">
        <f t="shared" si="155"/>
        <v>0</v>
      </c>
      <c r="L225" s="78">
        <f t="shared" si="155"/>
        <v>0</v>
      </c>
      <c r="M225" s="78">
        <f t="shared" si="155"/>
        <v>0</v>
      </c>
      <c r="N225" s="78">
        <f t="shared" si="155"/>
        <v>0</v>
      </c>
      <c r="O225" s="245">
        <f t="shared" si="155"/>
        <v>0</v>
      </c>
      <c r="P225" s="237">
        <f t="shared" si="154"/>
        <v>0</v>
      </c>
    </row>
    <row r="226" spans="2:16" ht="11.25" customHeight="1" x14ac:dyDescent="0.2">
      <c r="B226" s="210"/>
      <c r="C226" s="217" t="s">
        <v>56</v>
      </c>
      <c r="D226" s="227">
        <f t="shared" ref="D226:O226" si="156">ROUND(D218/1,2)</f>
        <v>0</v>
      </c>
      <c r="E226" s="78">
        <f t="shared" si="156"/>
        <v>0</v>
      </c>
      <c r="F226" s="78">
        <f t="shared" si="156"/>
        <v>0</v>
      </c>
      <c r="G226" s="78">
        <f t="shared" si="156"/>
        <v>0</v>
      </c>
      <c r="H226" s="78">
        <f t="shared" si="156"/>
        <v>0</v>
      </c>
      <c r="I226" s="78">
        <f t="shared" si="156"/>
        <v>0</v>
      </c>
      <c r="J226" s="78">
        <f t="shared" si="156"/>
        <v>0</v>
      </c>
      <c r="K226" s="78">
        <f t="shared" si="156"/>
        <v>0</v>
      </c>
      <c r="L226" s="78">
        <f t="shared" si="156"/>
        <v>0</v>
      </c>
      <c r="M226" s="78">
        <f t="shared" si="156"/>
        <v>0</v>
      </c>
      <c r="N226" s="78">
        <f t="shared" si="156"/>
        <v>0</v>
      </c>
      <c r="O226" s="245">
        <f t="shared" si="156"/>
        <v>0</v>
      </c>
      <c r="P226" s="237">
        <f t="shared" si="154"/>
        <v>0</v>
      </c>
    </row>
    <row r="227" spans="2:16" x14ac:dyDescent="0.2">
      <c r="B227" s="210"/>
      <c r="C227" s="217" t="s">
        <v>57</v>
      </c>
      <c r="D227" s="227">
        <f t="shared" ref="D227:O227" si="157">ROUND(D219/1,2)</f>
        <v>0</v>
      </c>
      <c r="E227" s="78">
        <f t="shared" si="157"/>
        <v>0</v>
      </c>
      <c r="F227" s="78">
        <f t="shared" si="157"/>
        <v>0</v>
      </c>
      <c r="G227" s="78">
        <f t="shared" si="157"/>
        <v>0</v>
      </c>
      <c r="H227" s="78">
        <f t="shared" si="157"/>
        <v>0</v>
      </c>
      <c r="I227" s="78">
        <f t="shared" si="157"/>
        <v>0</v>
      </c>
      <c r="J227" s="78">
        <f t="shared" si="157"/>
        <v>0</v>
      </c>
      <c r="K227" s="78">
        <f t="shared" si="157"/>
        <v>0</v>
      </c>
      <c r="L227" s="78">
        <f t="shared" si="157"/>
        <v>0</v>
      </c>
      <c r="M227" s="78">
        <f t="shared" si="157"/>
        <v>0</v>
      </c>
      <c r="N227" s="78">
        <f t="shared" si="157"/>
        <v>0</v>
      </c>
      <c r="O227" s="245">
        <f t="shared" si="157"/>
        <v>0</v>
      </c>
      <c r="P227" s="237">
        <f t="shared" si="154"/>
        <v>0</v>
      </c>
    </row>
    <row r="228" spans="2:16" x14ac:dyDescent="0.2">
      <c r="B228" s="210"/>
      <c r="C228" s="217" t="s">
        <v>58</v>
      </c>
      <c r="D228" s="227">
        <f t="shared" ref="D228:O228" si="158">ROUND(D220/1,2)</f>
        <v>0</v>
      </c>
      <c r="E228" s="78">
        <f t="shared" si="158"/>
        <v>0</v>
      </c>
      <c r="F228" s="78">
        <f t="shared" si="158"/>
        <v>0</v>
      </c>
      <c r="G228" s="78">
        <f t="shared" si="158"/>
        <v>0</v>
      </c>
      <c r="H228" s="78">
        <f t="shared" si="158"/>
        <v>0</v>
      </c>
      <c r="I228" s="78">
        <f t="shared" si="158"/>
        <v>0</v>
      </c>
      <c r="J228" s="78">
        <f t="shared" si="158"/>
        <v>0</v>
      </c>
      <c r="K228" s="78">
        <f t="shared" si="158"/>
        <v>0</v>
      </c>
      <c r="L228" s="78">
        <f t="shared" si="158"/>
        <v>0</v>
      </c>
      <c r="M228" s="78">
        <f t="shared" si="158"/>
        <v>0</v>
      </c>
      <c r="N228" s="78">
        <f t="shared" si="158"/>
        <v>0</v>
      </c>
      <c r="O228" s="245">
        <f t="shared" si="158"/>
        <v>0</v>
      </c>
      <c r="P228" s="237">
        <f t="shared" si="154"/>
        <v>0</v>
      </c>
    </row>
    <row r="229" spans="2:16" x14ac:dyDescent="0.2">
      <c r="B229" s="210"/>
      <c r="C229" s="217" t="s">
        <v>59</v>
      </c>
      <c r="D229" s="227">
        <f t="shared" ref="D229:O229" si="159">ROUND(D221/1,2)</f>
        <v>0</v>
      </c>
      <c r="E229" s="78">
        <f t="shared" si="159"/>
        <v>0</v>
      </c>
      <c r="F229" s="78">
        <f t="shared" si="159"/>
        <v>0</v>
      </c>
      <c r="G229" s="78">
        <f t="shared" si="159"/>
        <v>0</v>
      </c>
      <c r="H229" s="78">
        <f t="shared" si="159"/>
        <v>0</v>
      </c>
      <c r="I229" s="78">
        <f t="shared" si="159"/>
        <v>0</v>
      </c>
      <c r="J229" s="78">
        <f t="shared" si="159"/>
        <v>0</v>
      </c>
      <c r="K229" s="78">
        <f t="shared" si="159"/>
        <v>0</v>
      </c>
      <c r="L229" s="78">
        <f t="shared" si="159"/>
        <v>0</v>
      </c>
      <c r="M229" s="78">
        <f t="shared" si="159"/>
        <v>0</v>
      </c>
      <c r="N229" s="78">
        <f t="shared" si="159"/>
        <v>0</v>
      </c>
      <c r="O229" s="245">
        <f t="shared" si="159"/>
        <v>0</v>
      </c>
      <c r="P229" s="237">
        <f t="shared" si="154"/>
        <v>0</v>
      </c>
    </row>
    <row r="230" spans="2:16" x14ac:dyDescent="0.2">
      <c r="B230" s="210"/>
      <c r="C230" s="217" t="s">
        <v>60</v>
      </c>
      <c r="D230" s="228">
        <f t="shared" ref="D230:O230" si="160">ROUND(D222/7,2)</f>
        <v>0</v>
      </c>
      <c r="E230" s="81">
        <f t="shared" si="160"/>
        <v>0</v>
      </c>
      <c r="F230" s="81">
        <f t="shared" si="160"/>
        <v>0</v>
      </c>
      <c r="G230" s="81">
        <f t="shared" si="160"/>
        <v>0</v>
      </c>
      <c r="H230" s="81">
        <f t="shared" si="160"/>
        <v>0</v>
      </c>
      <c r="I230" s="81">
        <f t="shared" si="160"/>
        <v>0</v>
      </c>
      <c r="J230" s="81">
        <f t="shared" si="160"/>
        <v>0</v>
      </c>
      <c r="K230" s="81">
        <f t="shared" si="160"/>
        <v>0</v>
      </c>
      <c r="L230" s="81">
        <f t="shared" si="160"/>
        <v>0</v>
      </c>
      <c r="M230" s="81">
        <f t="shared" si="160"/>
        <v>0</v>
      </c>
      <c r="N230" s="81">
        <f t="shared" si="160"/>
        <v>0</v>
      </c>
      <c r="O230" s="246">
        <f t="shared" si="160"/>
        <v>0</v>
      </c>
      <c r="P230" s="238">
        <f t="shared" si="154"/>
        <v>0</v>
      </c>
    </row>
    <row r="231" spans="2:16" ht="13.8" thickBot="1" x14ac:dyDescent="0.25">
      <c r="B231" s="211"/>
      <c r="C231" s="220" t="s">
        <v>61</v>
      </c>
      <c r="D231" s="229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51"/>
      <c r="P231" s="239">
        <f t="shared" si="154"/>
        <v>0</v>
      </c>
    </row>
    <row r="234" spans="2:16" ht="16.8" thickBot="1" x14ac:dyDescent="0.25">
      <c r="B234" s="131" t="s">
        <v>251</v>
      </c>
      <c r="C234" s="36"/>
      <c r="D234" s="37"/>
      <c r="E234" s="37"/>
      <c r="F234" s="37"/>
      <c r="G234" s="37"/>
      <c r="H234" s="425"/>
      <c r="I234" s="37"/>
      <c r="J234" s="37"/>
      <c r="K234" s="37"/>
      <c r="L234" s="37"/>
      <c r="M234" s="37"/>
      <c r="N234" s="37"/>
      <c r="O234" s="37"/>
      <c r="P234" s="32"/>
    </row>
    <row r="235" spans="2:16" ht="24.6" thickBot="1" x14ac:dyDescent="0.25">
      <c r="B235" s="271" t="s">
        <v>62</v>
      </c>
      <c r="C235" s="273" t="s">
        <v>98</v>
      </c>
      <c r="D235" s="268">
        <v>1</v>
      </c>
      <c r="E235" s="269">
        <v>2</v>
      </c>
      <c r="F235" s="269">
        <v>3</v>
      </c>
      <c r="G235" s="268">
        <v>4</v>
      </c>
      <c r="H235" s="269">
        <v>5</v>
      </c>
      <c r="I235" s="269">
        <v>6</v>
      </c>
      <c r="J235" s="269">
        <v>7</v>
      </c>
      <c r="K235" s="269">
        <v>8</v>
      </c>
      <c r="L235" s="269">
        <v>9</v>
      </c>
      <c r="M235" s="269">
        <v>10</v>
      </c>
      <c r="N235" s="269">
        <v>11</v>
      </c>
      <c r="O235" s="284">
        <v>12</v>
      </c>
      <c r="P235" s="297" t="s">
        <v>39</v>
      </c>
    </row>
    <row r="236" spans="2:16" x14ac:dyDescent="0.2">
      <c r="B236" s="278" t="s">
        <v>94</v>
      </c>
      <c r="C236" s="274" t="s">
        <v>54</v>
      </c>
      <c r="D236" s="212">
        <v>1</v>
      </c>
      <c r="E236" s="48">
        <v>1</v>
      </c>
      <c r="F236" s="48">
        <v>0</v>
      </c>
      <c r="G236" s="48">
        <v>2</v>
      </c>
      <c r="H236" s="48">
        <v>2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285">
        <v>0</v>
      </c>
      <c r="P236" s="298">
        <f t="shared" ref="P236:P267" si="161">SUM(D236:O236)</f>
        <v>6</v>
      </c>
    </row>
    <row r="237" spans="2:16" x14ac:dyDescent="0.2">
      <c r="B237" s="279"/>
      <c r="C237" s="274" t="s">
        <v>55</v>
      </c>
      <c r="D237" s="212">
        <v>34</v>
      </c>
      <c r="E237" s="48">
        <v>18</v>
      </c>
      <c r="F237" s="48">
        <v>24</v>
      </c>
      <c r="G237" s="48">
        <v>18</v>
      </c>
      <c r="H237" s="48">
        <v>21</v>
      </c>
      <c r="I237" s="48">
        <v>25</v>
      </c>
      <c r="J237" s="48">
        <v>22</v>
      </c>
      <c r="K237" s="48">
        <v>25</v>
      </c>
      <c r="L237" s="48">
        <v>15</v>
      </c>
      <c r="M237" s="48">
        <v>22</v>
      </c>
      <c r="N237" s="48">
        <v>9</v>
      </c>
      <c r="O237" s="285">
        <v>21</v>
      </c>
      <c r="P237" s="298">
        <f t="shared" si="161"/>
        <v>254</v>
      </c>
    </row>
    <row r="238" spans="2:16" x14ac:dyDescent="0.2">
      <c r="B238" s="279"/>
      <c r="C238" s="274" t="s">
        <v>56</v>
      </c>
      <c r="D238" s="212">
        <v>5</v>
      </c>
      <c r="E238" s="48">
        <v>4</v>
      </c>
      <c r="F238" s="48">
        <v>4</v>
      </c>
      <c r="G238" s="48">
        <v>3</v>
      </c>
      <c r="H238" s="48">
        <v>4</v>
      </c>
      <c r="I238" s="48">
        <v>5</v>
      </c>
      <c r="J238" s="48">
        <v>4</v>
      </c>
      <c r="K238" s="48">
        <v>0</v>
      </c>
      <c r="L238" s="48">
        <v>2</v>
      </c>
      <c r="M238" s="48">
        <v>6</v>
      </c>
      <c r="N238" s="48">
        <v>2</v>
      </c>
      <c r="O238" s="285">
        <v>2</v>
      </c>
      <c r="P238" s="298">
        <f t="shared" si="161"/>
        <v>41</v>
      </c>
    </row>
    <row r="239" spans="2:16" x14ac:dyDescent="0.2">
      <c r="B239" s="279"/>
      <c r="C239" s="274" t="s">
        <v>57</v>
      </c>
      <c r="D239" s="212">
        <v>4</v>
      </c>
      <c r="E239" s="48">
        <v>7</v>
      </c>
      <c r="F239" s="48">
        <v>6</v>
      </c>
      <c r="G239" s="48">
        <v>9</v>
      </c>
      <c r="H239" s="48">
        <v>7</v>
      </c>
      <c r="I239" s="48">
        <v>5</v>
      </c>
      <c r="J239" s="48">
        <v>4</v>
      </c>
      <c r="K239" s="48">
        <v>10</v>
      </c>
      <c r="L239" s="48">
        <v>6</v>
      </c>
      <c r="M239" s="48">
        <v>5</v>
      </c>
      <c r="N239" s="48">
        <v>5</v>
      </c>
      <c r="O239" s="285">
        <v>7</v>
      </c>
      <c r="P239" s="298">
        <f t="shared" si="161"/>
        <v>75</v>
      </c>
    </row>
    <row r="240" spans="2:16" x14ac:dyDescent="0.2">
      <c r="B240" s="279"/>
      <c r="C240" s="274" t="s">
        <v>58</v>
      </c>
      <c r="D240" s="212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285">
        <v>0</v>
      </c>
      <c r="P240" s="298">
        <f t="shared" si="161"/>
        <v>0</v>
      </c>
    </row>
    <row r="241" spans="2:16" x14ac:dyDescent="0.2">
      <c r="B241" s="384"/>
      <c r="C241" s="385" t="s">
        <v>59</v>
      </c>
      <c r="D241" s="386">
        <v>0</v>
      </c>
      <c r="E241" s="387">
        <v>0</v>
      </c>
      <c r="F241" s="387">
        <v>0</v>
      </c>
      <c r="G241" s="387">
        <v>0</v>
      </c>
      <c r="H241" s="387">
        <v>0</v>
      </c>
      <c r="I241" s="387">
        <v>0</v>
      </c>
      <c r="J241" s="387">
        <v>0</v>
      </c>
      <c r="K241" s="387">
        <v>0</v>
      </c>
      <c r="L241" s="387">
        <v>0</v>
      </c>
      <c r="M241" s="387">
        <v>0</v>
      </c>
      <c r="N241" s="387">
        <v>0</v>
      </c>
      <c r="O241" s="388">
        <v>0</v>
      </c>
      <c r="P241" s="389">
        <f t="shared" si="161"/>
        <v>0</v>
      </c>
    </row>
    <row r="242" spans="2:16" x14ac:dyDescent="0.2">
      <c r="B242" s="390"/>
      <c r="C242" s="391" t="s">
        <v>121</v>
      </c>
      <c r="D242" s="392">
        <f t="shared" ref="D242:O242" si="162">SUM(D236:D241)</f>
        <v>44</v>
      </c>
      <c r="E242" s="393">
        <f t="shared" si="162"/>
        <v>30</v>
      </c>
      <c r="F242" s="393">
        <f t="shared" si="162"/>
        <v>34</v>
      </c>
      <c r="G242" s="393">
        <f t="shared" si="162"/>
        <v>32</v>
      </c>
      <c r="H242" s="393">
        <f t="shared" si="162"/>
        <v>34</v>
      </c>
      <c r="I242" s="393">
        <f t="shared" si="162"/>
        <v>35</v>
      </c>
      <c r="J242" s="393">
        <f t="shared" si="162"/>
        <v>30</v>
      </c>
      <c r="K242" s="393">
        <f t="shared" si="162"/>
        <v>35</v>
      </c>
      <c r="L242" s="393">
        <f t="shared" si="162"/>
        <v>23</v>
      </c>
      <c r="M242" s="393">
        <f t="shared" si="162"/>
        <v>33</v>
      </c>
      <c r="N242" s="393">
        <f t="shared" si="162"/>
        <v>16</v>
      </c>
      <c r="O242" s="394">
        <f t="shared" si="162"/>
        <v>30</v>
      </c>
      <c r="P242" s="395">
        <f t="shared" si="161"/>
        <v>376</v>
      </c>
    </row>
    <row r="243" spans="2:16" x14ac:dyDescent="0.2">
      <c r="B243" s="396"/>
      <c r="C243" s="391" t="s">
        <v>61</v>
      </c>
      <c r="D243" s="397">
        <v>1505</v>
      </c>
      <c r="E243" s="398">
        <v>1441</v>
      </c>
      <c r="F243" s="398">
        <v>1587</v>
      </c>
      <c r="G243" s="398">
        <v>1481</v>
      </c>
      <c r="H243" s="398">
        <v>1559</v>
      </c>
      <c r="I243" s="398">
        <v>1602</v>
      </c>
      <c r="J243" s="398">
        <v>1569</v>
      </c>
      <c r="K243" s="398">
        <v>1604</v>
      </c>
      <c r="L243" s="398">
        <v>1555</v>
      </c>
      <c r="M243" s="398">
        <v>1497</v>
      </c>
      <c r="N243" s="398">
        <v>1360</v>
      </c>
      <c r="O243" s="399">
        <v>1304</v>
      </c>
      <c r="P243" s="400">
        <f t="shared" si="161"/>
        <v>18064</v>
      </c>
    </row>
    <row r="244" spans="2:16" x14ac:dyDescent="0.2">
      <c r="B244" s="277" t="s">
        <v>95</v>
      </c>
      <c r="C244" s="274" t="s">
        <v>54</v>
      </c>
      <c r="D244" s="76">
        <f t="shared" ref="D244:O244" si="163">D236/1</f>
        <v>1</v>
      </c>
      <c r="E244" s="59">
        <f t="shared" si="163"/>
        <v>1</v>
      </c>
      <c r="F244" s="59">
        <f t="shared" si="163"/>
        <v>0</v>
      </c>
      <c r="G244" s="59">
        <f t="shared" si="163"/>
        <v>2</v>
      </c>
      <c r="H244" s="59">
        <f t="shared" si="163"/>
        <v>2</v>
      </c>
      <c r="I244" s="59">
        <f t="shared" si="163"/>
        <v>0</v>
      </c>
      <c r="J244" s="59">
        <f t="shared" si="163"/>
        <v>0</v>
      </c>
      <c r="K244" s="59">
        <f t="shared" si="163"/>
        <v>0</v>
      </c>
      <c r="L244" s="59">
        <f t="shared" si="163"/>
        <v>0</v>
      </c>
      <c r="M244" s="59">
        <f t="shared" si="163"/>
        <v>0</v>
      </c>
      <c r="N244" s="59">
        <f t="shared" si="163"/>
        <v>0</v>
      </c>
      <c r="O244" s="287">
        <f t="shared" si="163"/>
        <v>0</v>
      </c>
      <c r="P244" s="299">
        <f t="shared" si="161"/>
        <v>6</v>
      </c>
    </row>
    <row r="245" spans="2:16" x14ac:dyDescent="0.2">
      <c r="B245" s="281"/>
      <c r="C245" s="274" t="s">
        <v>55</v>
      </c>
      <c r="D245" s="213">
        <f t="shared" ref="D245:O245" si="164">D237/4</f>
        <v>8.5</v>
      </c>
      <c r="E245" s="60">
        <f t="shared" si="164"/>
        <v>4.5</v>
      </c>
      <c r="F245" s="60">
        <f t="shared" si="164"/>
        <v>6</v>
      </c>
      <c r="G245" s="60">
        <f t="shared" si="164"/>
        <v>4.5</v>
      </c>
      <c r="H245" s="60">
        <f t="shared" si="164"/>
        <v>5.25</v>
      </c>
      <c r="I245" s="60">
        <f t="shared" si="164"/>
        <v>6.25</v>
      </c>
      <c r="J245" s="60">
        <f t="shared" si="164"/>
        <v>5.5</v>
      </c>
      <c r="K245" s="60">
        <f t="shared" si="164"/>
        <v>6.25</v>
      </c>
      <c r="L245" s="60">
        <f t="shared" si="164"/>
        <v>3.75</v>
      </c>
      <c r="M245" s="60">
        <f t="shared" si="164"/>
        <v>5.5</v>
      </c>
      <c r="N245" s="60">
        <f t="shared" si="164"/>
        <v>2.25</v>
      </c>
      <c r="O245" s="288">
        <f t="shared" si="164"/>
        <v>5.25</v>
      </c>
      <c r="P245" s="299">
        <f t="shared" si="161"/>
        <v>63.5</v>
      </c>
    </row>
    <row r="246" spans="2:16" x14ac:dyDescent="0.2">
      <c r="B246" s="281"/>
      <c r="C246" s="274" t="s">
        <v>56</v>
      </c>
      <c r="D246" s="213">
        <f t="shared" ref="D246:O246" si="165">D238/4</f>
        <v>1.25</v>
      </c>
      <c r="E246" s="60">
        <f t="shared" si="165"/>
        <v>1</v>
      </c>
      <c r="F246" s="60">
        <f t="shared" si="165"/>
        <v>1</v>
      </c>
      <c r="G246" s="60">
        <f t="shared" si="165"/>
        <v>0.75</v>
      </c>
      <c r="H246" s="60">
        <f t="shared" si="165"/>
        <v>1</v>
      </c>
      <c r="I246" s="60">
        <f t="shared" si="165"/>
        <v>1.25</v>
      </c>
      <c r="J246" s="60">
        <f t="shared" si="165"/>
        <v>1</v>
      </c>
      <c r="K246" s="60">
        <f t="shared" si="165"/>
        <v>0</v>
      </c>
      <c r="L246" s="60">
        <f t="shared" si="165"/>
        <v>0.5</v>
      </c>
      <c r="M246" s="60">
        <f t="shared" si="165"/>
        <v>1.5</v>
      </c>
      <c r="N246" s="60">
        <f t="shared" si="165"/>
        <v>0.5</v>
      </c>
      <c r="O246" s="288">
        <f t="shared" si="165"/>
        <v>0.5</v>
      </c>
      <c r="P246" s="299">
        <f t="shared" si="161"/>
        <v>10.25</v>
      </c>
    </row>
    <row r="247" spans="2:16" x14ac:dyDescent="0.2">
      <c r="B247" s="281"/>
      <c r="C247" s="274" t="s">
        <v>57</v>
      </c>
      <c r="D247" s="213">
        <f t="shared" ref="D247:O247" si="166">D239/3</f>
        <v>1.3333333333333333</v>
      </c>
      <c r="E247" s="60">
        <f t="shared" si="166"/>
        <v>2.3333333333333335</v>
      </c>
      <c r="F247" s="60">
        <f t="shared" si="166"/>
        <v>2</v>
      </c>
      <c r="G247" s="60">
        <f t="shared" si="166"/>
        <v>3</v>
      </c>
      <c r="H247" s="60">
        <f t="shared" si="166"/>
        <v>2.3333333333333335</v>
      </c>
      <c r="I247" s="60">
        <f t="shared" si="166"/>
        <v>1.6666666666666667</v>
      </c>
      <c r="J247" s="60">
        <f t="shared" si="166"/>
        <v>1.3333333333333333</v>
      </c>
      <c r="K247" s="60">
        <f t="shared" si="166"/>
        <v>3.3333333333333335</v>
      </c>
      <c r="L247" s="60">
        <f t="shared" si="166"/>
        <v>2</v>
      </c>
      <c r="M247" s="60">
        <f t="shared" si="166"/>
        <v>1.6666666666666667</v>
      </c>
      <c r="N247" s="60">
        <f t="shared" si="166"/>
        <v>1.6666666666666667</v>
      </c>
      <c r="O247" s="288">
        <f t="shared" si="166"/>
        <v>2.3333333333333335</v>
      </c>
      <c r="P247" s="299">
        <f t="shared" si="161"/>
        <v>25.000000000000004</v>
      </c>
    </row>
    <row r="248" spans="2:16" x14ac:dyDescent="0.2">
      <c r="B248" s="281"/>
      <c r="C248" s="274" t="s">
        <v>58</v>
      </c>
      <c r="D248" s="213">
        <f t="shared" ref="D248:O248" si="167">D240/4</f>
        <v>0</v>
      </c>
      <c r="E248" s="60">
        <f t="shared" si="167"/>
        <v>0</v>
      </c>
      <c r="F248" s="60">
        <f t="shared" si="167"/>
        <v>0</v>
      </c>
      <c r="G248" s="60">
        <f t="shared" si="167"/>
        <v>0</v>
      </c>
      <c r="H248" s="60">
        <f t="shared" si="167"/>
        <v>0</v>
      </c>
      <c r="I248" s="60">
        <f t="shared" si="167"/>
        <v>0</v>
      </c>
      <c r="J248" s="60">
        <f t="shared" si="167"/>
        <v>0</v>
      </c>
      <c r="K248" s="60">
        <f t="shared" si="167"/>
        <v>0</v>
      </c>
      <c r="L248" s="60">
        <f t="shared" si="167"/>
        <v>0</v>
      </c>
      <c r="M248" s="60">
        <f t="shared" si="167"/>
        <v>0</v>
      </c>
      <c r="N248" s="60">
        <f t="shared" si="167"/>
        <v>0</v>
      </c>
      <c r="O248" s="288">
        <f t="shared" si="167"/>
        <v>0</v>
      </c>
      <c r="P248" s="299">
        <f t="shared" si="161"/>
        <v>0</v>
      </c>
    </row>
    <row r="249" spans="2:16" x14ac:dyDescent="0.2">
      <c r="B249" s="401"/>
      <c r="C249" s="385" t="s">
        <v>59</v>
      </c>
      <c r="D249" s="402">
        <f t="shared" ref="D249:O249" si="168">D241/3</f>
        <v>0</v>
      </c>
      <c r="E249" s="403">
        <f t="shared" si="168"/>
        <v>0</v>
      </c>
      <c r="F249" s="403">
        <f t="shared" si="168"/>
        <v>0</v>
      </c>
      <c r="G249" s="403">
        <f t="shared" si="168"/>
        <v>0</v>
      </c>
      <c r="H249" s="403">
        <f t="shared" si="168"/>
        <v>0</v>
      </c>
      <c r="I249" s="403">
        <f t="shared" si="168"/>
        <v>0</v>
      </c>
      <c r="J249" s="403">
        <f t="shared" si="168"/>
        <v>0</v>
      </c>
      <c r="K249" s="403">
        <f t="shared" si="168"/>
        <v>0</v>
      </c>
      <c r="L249" s="403">
        <f t="shared" si="168"/>
        <v>0</v>
      </c>
      <c r="M249" s="403">
        <f t="shared" si="168"/>
        <v>0</v>
      </c>
      <c r="N249" s="403">
        <f t="shared" si="168"/>
        <v>0</v>
      </c>
      <c r="O249" s="404">
        <f t="shared" si="168"/>
        <v>0</v>
      </c>
      <c r="P249" s="405">
        <f t="shared" si="161"/>
        <v>0</v>
      </c>
    </row>
    <row r="250" spans="2:16" x14ac:dyDescent="0.2">
      <c r="B250" s="390"/>
      <c r="C250" s="391" t="s">
        <v>173</v>
      </c>
      <c r="D250" s="406">
        <f t="shared" ref="D250:O250" si="169">D242/12</f>
        <v>3.6666666666666665</v>
      </c>
      <c r="E250" s="407">
        <f t="shared" si="169"/>
        <v>2.5</v>
      </c>
      <c r="F250" s="407">
        <f t="shared" si="169"/>
        <v>2.8333333333333335</v>
      </c>
      <c r="G250" s="407">
        <f t="shared" si="169"/>
        <v>2.6666666666666665</v>
      </c>
      <c r="H250" s="407">
        <f t="shared" si="169"/>
        <v>2.8333333333333335</v>
      </c>
      <c r="I250" s="407">
        <f t="shared" si="169"/>
        <v>2.9166666666666665</v>
      </c>
      <c r="J250" s="407">
        <f t="shared" si="169"/>
        <v>2.5</v>
      </c>
      <c r="K250" s="407">
        <f t="shared" si="169"/>
        <v>2.9166666666666665</v>
      </c>
      <c r="L250" s="407">
        <f t="shared" si="169"/>
        <v>1.9166666666666667</v>
      </c>
      <c r="M250" s="407">
        <f t="shared" si="169"/>
        <v>2.75</v>
      </c>
      <c r="N250" s="407">
        <f t="shared" si="169"/>
        <v>1.3333333333333333</v>
      </c>
      <c r="O250" s="408">
        <f t="shared" si="169"/>
        <v>2.5</v>
      </c>
      <c r="P250" s="409">
        <f t="shared" si="161"/>
        <v>31.333333333333336</v>
      </c>
    </row>
    <row r="251" spans="2:16" ht="13.8" thickBot="1" x14ac:dyDescent="0.25">
      <c r="B251" s="283"/>
      <c r="C251" s="276" t="s">
        <v>174</v>
      </c>
      <c r="D251" s="272">
        <f t="shared" ref="D251:O251" si="170">D243/916</f>
        <v>1.6430131004366813</v>
      </c>
      <c r="E251" s="270">
        <f t="shared" si="170"/>
        <v>1.5731441048034935</v>
      </c>
      <c r="F251" s="270">
        <f t="shared" si="170"/>
        <v>1.732532751091703</v>
      </c>
      <c r="G251" s="270">
        <f t="shared" si="170"/>
        <v>1.6168122270742358</v>
      </c>
      <c r="H251" s="270">
        <f t="shared" si="170"/>
        <v>1.7019650655021834</v>
      </c>
      <c r="I251" s="270">
        <f t="shared" si="170"/>
        <v>1.7489082969432315</v>
      </c>
      <c r="J251" s="270">
        <f t="shared" si="170"/>
        <v>1.712882096069869</v>
      </c>
      <c r="K251" s="270">
        <f t="shared" si="170"/>
        <v>1.7510917030567685</v>
      </c>
      <c r="L251" s="270">
        <f t="shared" si="170"/>
        <v>1.6975982532751093</v>
      </c>
      <c r="M251" s="270">
        <f t="shared" si="170"/>
        <v>1.6342794759825328</v>
      </c>
      <c r="N251" s="270">
        <f t="shared" si="170"/>
        <v>1.4847161572052401</v>
      </c>
      <c r="O251" s="289">
        <f t="shared" si="170"/>
        <v>1.4235807860262009</v>
      </c>
      <c r="P251" s="300">
        <f t="shared" si="161"/>
        <v>19.720524017467248</v>
      </c>
    </row>
    <row r="252" spans="2:16" ht="19.2" x14ac:dyDescent="0.2">
      <c r="B252" s="278" t="s">
        <v>96</v>
      </c>
      <c r="C252" s="325" t="s">
        <v>54</v>
      </c>
      <c r="D252" s="333">
        <v>0</v>
      </c>
      <c r="E252" s="308">
        <v>2</v>
      </c>
      <c r="F252" s="308">
        <v>0</v>
      </c>
      <c r="G252" s="308">
        <v>0</v>
      </c>
      <c r="H252" s="308">
        <v>0</v>
      </c>
      <c r="I252" s="308">
        <v>0</v>
      </c>
      <c r="J252" s="308">
        <v>0</v>
      </c>
      <c r="K252" s="308">
        <v>0</v>
      </c>
      <c r="L252" s="308">
        <v>0</v>
      </c>
      <c r="M252" s="308">
        <v>0</v>
      </c>
      <c r="N252" s="308">
        <v>0</v>
      </c>
      <c r="O252" s="328">
        <v>0</v>
      </c>
      <c r="P252" s="334">
        <f t="shared" si="161"/>
        <v>2</v>
      </c>
    </row>
    <row r="253" spans="2:16" x14ac:dyDescent="0.2">
      <c r="B253" s="279"/>
      <c r="C253" s="274" t="s">
        <v>55</v>
      </c>
      <c r="D253" s="90">
        <v>0</v>
      </c>
      <c r="E253" s="48">
        <v>4</v>
      </c>
      <c r="F253" s="48">
        <v>1</v>
      </c>
      <c r="G253" s="48">
        <v>4</v>
      </c>
      <c r="H253" s="48">
        <v>3</v>
      </c>
      <c r="I253" s="48">
        <v>5</v>
      </c>
      <c r="J253" s="48">
        <v>1</v>
      </c>
      <c r="K253" s="48">
        <v>2</v>
      </c>
      <c r="L253" s="48">
        <v>1</v>
      </c>
      <c r="M253" s="48">
        <v>2</v>
      </c>
      <c r="N253" s="48">
        <v>0</v>
      </c>
      <c r="O253" s="285">
        <v>3</v>
      </c>
      <c r="P253" s="301">
        <f t="shared" si="161"/>
        <v>26</v>
      </c>
    </row>
    <row r="254" spans="2:16" x14ac:dyDescent="0.2">
      <c r="B254" s="279"/>
      <c r="C254" s="274" t="s">
        <v>56</v>
      </c>
      <c r="D254" s="90">
        <v>1</v>
      </c>
      <c r="E254" s="48">
        <v>0</v>
      </c>
      <c r="F254" s="48">
        <v>3</v>
      </c>
      <c r="G254" s="48">
        <v>1</v>
      </c>
      <c r="H254" s="48">
        <v>0</v>
      </c>
      <c r="I254" s="48">
        <v>2</v>
      </c>
      <c r="J254" s="48">
        <v>1</v>
      </c>
      <c r="K254" s="48">
        <v>2</v>
      </c>
      <c r="L254" s="48">
        <v>1</v>
      </c>
      <c r="M254" s="48">
        <v>6</v>
      </c>
      <c r="N254" s="48">
        <v>2</v>
      </c>
      <c r="O254" s="285">
        <v>0</v>
      </c>
      <c r="P254" s="301">
        <f t="shared" si="161"/>
        <v>19</v>
      </c>
    </row>
    <row r="255" spans="2:16" x14ac:dyDescent="0.2">
      <c r="B255" s="279"/>
      <c r="C255" s="274" t="s">
        <v>57</v>
      </c>
      <c r="D255" s="90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1</v>
      </c>
      <c r="O255" s="285">
        <v>0</v>
      </c>
      <c r="P255" s="301">
        <f t="shared" si="161"/>
        <v>1</v>
      </c>
    </row>
    <row r="256" spans="2:16" x14ac:dyDescent="0.2">
      <c r="B256" s="279"/>
      <c r="C256" s="274" t="s">
        <v>58</v>
      </c>
      <c r="D256" s="90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285">
        <v>0</v>
      </c>
      <c r="P256" s="301">
        <f t="shared" si="161"/>
        <v>0</v>
      </c>
    </row>
    <row r="257" spans="2:17" x14ac:dyDescent="0.2">
      <c r="B257" s="401"/>
      <c r="C257" s="385" t="s">
        <v>59</v>
      </c>
      <c r="D257" s="386">
        <v>0</v>
      </c>
      <c r="E257" s="387">
        <v>0</v>
      </c>
      <c r="F257" s="387">
        <v>0</v>
      </c>
      <c r="G257" s="387">
        <v>0</v>
      </c>
      <c r="H257" s="387">
        <v>0</v>
      </c>
      <c r="I257" s="387">
        <v>0</v>
      </c>
      <c r="J257" s="387">
        <v>0</v>
      </c>
      <c r="K257" s="387">
        <v>0</v>
      </c>
      <c r="L257" s="387">
        <v>0</v>
      </c>
      <c r="M257" s="387">
        <v>0</v>
      </c>
      <c r="N257" s="387">
        <v>0</v>
      </c>
      <c r="O257" s="388">
        <v>0</v>
      </c>
      <c r="P257" s="410">
        <f t="shared" si="161"/>
        <v>0</v>
      </c>
    </row>
    <row r="258" spans="2:17" x14ac:dyDescent="0.2">
      <c r="B258" s="390"/>
      <c r="C258" s="391" t="s">
        <v>121</v>
      </c>
      <c r="D258" s="392">
        <f t="shared" ref="D258:O258" si="171">SUM(D252:D257)</f>
        <v>1</v>
      </c>
      <c r="E258" s="393">
        <f t="shared" si="171"/>
        <v>6</v>
      </c>
      <c r="F258" s="393">
        <f t="shared" si="171"/>
        <v>4</v>
      </c>
      <c r="G258" s="393">
        <f t="shared" si="171"/>
        <v>5</v>
      </c>
      <c r="H258" s="393">
        <f t="shared" si="171"/>
        <v>3</v>
      </c>
      <c r="I258" s="393">
        <f t="shared" si="171"/>
        <v>7</v>
      </c>
      <c r="J258" s="393">
        <f t="shared" si="171"/>
        <v>2</v>
      </c>
      <c r="K258" s="393">
        <f t="shared" si="171"/>
        <v>4</v>
      </c>
      <c r="L258" s="393">
        <f t="shared" si="171"/>
        <v>2</v>
      </c>
      <c r="M258" s="393">
        <f t="shared" si="171"/>
        <v>8</v>
      </c>
      <c r="N258" s="393">
        <f t="shared" si="171"/>
        <v>3</v>
      </c>
      <c r="O258" s="394">
        <f t="shared" si="171"/>
        <v>3</v>
      </c>
      <c r="P258" s="412">
        <f t="shared" si="161"/>
        <v>48</v>
      </c>
    </row>
    <row r="259" spans="2:17" x14ac:dyDescent="0.2">
      <c r="B259" s="282"/>
      <c r="C259" s="275" t="s">
        <v>61</v>
      </c>
      <c r="D259" s="152">
        <v>502</v>
      </c>
      <c r="E259" s="149">
        <v>463</v>
      </c>
      <c r="F259" s="149">
        <v>504</v>
      </c>
      <c r="G259" s="149">
        <v>493</v>
      </c>
      <c r="H259" s="149">
        <v>525</v>
      </c>
      <c r="I259" s="149">
        <v>513</v>
      </c>
      <c r="J259" s="149">
        <v>538</v>
      </c>
      <c r="K259" s="149">
        <v>534</v>
      </c>
      <c r="L259" s="149">
        <v>539</v>
      </c>
      <c r="M259" s="149">
        <v>558</v>
      </c>
      <c r="N259" s="149">
        <v>453</v>
      </c>
      <c r="O259" s="292">
        <v>463</v>
      </c>
      <c r="P259" s="411">
        <f t="shared" si="161"/>
        <v>6085</v>
      </c>
    </row>
    <row r="260" spans="2:17" ht="19.2" x14ac:dyDescent="0.2">
      <c r="B260" s="277" t="s">
        <v>97</v>
      </c>
      <c r="C260" s="277" t="s">
        <v>54</v>
      </c>
      <c r="D260" s="76">
        <f t="shared" ref="D260:O260" si="172">D252/1</f>
        <v>0</v>
      </c>
      <c r="E260" s="59">
        <f t="shared" si="172"/>
        <v>2</v>
      </c>
      <c r="F260" s="59">
        <f t="shared" si="172"/>
        <v>0</v>
      </c>
      <c r="G260" s="59">
        <f t="shared" si="172"/>
        <v>0</v>
      </c>
      <c r="H260" s="59">
        <f t="shared" si="172"/>
        <v>0</v>
      </c>
      <c r="I260" s="59">
        <f t="shared" si="172"/>
        <v>0</v>
      </c>
      <c r="J260" s="59">
        <f t="shared" si="172"/>
        <v>0</v>
      </c>
      <c r="K260" s="59">
        <f t="shared" si="172"/>
        <v>0</v>
      </c>
      <c r="L260" s="59">
        <f t="shared" si="172"/>
        <v>0</v>
      </c>
      <c r="M260" s="59">
        <f t="shared" si="172"/>
        <v>0</v>
      </c>
      <c r="N260" s="59">
        <f t="shared" si="172"/>
        <v>0</v>
      </c>
      <c r="O260" s="287">
        <f t="shared" si="172"/>
        <v>0</v>
      </c>
      <c r="P260" s="299">
        <f t="shared" si="161"/>
        <v>2</v>
      </c>
    </row>
    <row r="261" spans="2:17" x14ac:dyDescent="0.2">
      <c r="B261" s="281"/>
      <c r="C261" s="274" t="s">
        <v>55</v>
      </c>
      <c r="D261" s="79">
        <f t="shared" ref="D261:O261" si="173">D253/4</f>
        <v>0</v>
      </c>
      <c r="E261" s="78">
        <f t="shared" si="173"/>
        <v>1</v>
      </c>
      <c r="F261" s="78">
        <f t="shared" si="173"/>
        <v>0.25</v>
      </c>
      <c r="G261" s="78">
        <f t="shared" si="173"/>
        <v>1</v>
      </c>
      <c r="H261" s="78">
        <f t="shared" si="173"/>
        <v>0.75</v>
      </c>
      <c r="I261" s="78">
        <f t="shared" si="173"/>
        <v>1.25</v>
      </c>
      <c r="J261" s="78">
        <f t="shared" si="173"/>
        <v>0.25</v>
      </c>
      <c r="K261" s="78">
        <f t="shared" si="173"/>
        <v>0.5</v>
      </c>
      <c r="L261" s="78">
        <f t="shared" si="173"/>
        <v>0.25</v>
      </c>
      <c r="M261" s="78">
        <f t="shared" si="173"/>
        <v>0.5</v>
      </c>
      <c r="N261" s="78">
        <f t="shared" si="173"/>
        <v>0</v>
      </c>
      <c r="O261" s="290">
        <f t="shared" si="173"/>
        <v>0.75</v>
      </c>
      <c r="P261" s="299">
        <f t="shared" si="161"/>
        <v>6.5</v>
      </c>
    </row>
    <row r="262" spans="2:17" x14ac:dyDescent="0.2">
      <c r="B262" s="281"/>
      <c r="C262" s="274" t="s">
        <v>56</v>
      </c>
      <c r="D262" s="79">
        <f t="shared" ref="D262:O262" si="174">D254/4</f>
        <v>0.25</v>
      </c>
      <c r="E262" s="78">
        <f t="shared" si="174"/>
        <v>0</v>
      </c>
      <c r="F262" s="78">
        <f t="shared" si="174"/>
        <v>0.75</v>
      </c>
      <c r="G262" s="78">
        <f t="shared" si="174"/>
        <v>0.25</v>
      </c>
      <c r="H262" s="78">
        <f t="shared" si="174"/>
        <v>0</v>
      </c>
      <c r="I262" s="78">
        <f t="shared" si="174"/>
        <v>0.5</v>
      </c>
      <c r="J262" s="78">
        <f t="shared" si="174"/>
        <v>0.25</v>
      </c>
      <c r="K262" s="78">
        <f t="shared" si="174"/>
        <v>0.5</v>
      </c>
      <c r="L262" s="78">
        <f t="shared" si="174"/>
        <v>0.25</v>
      </c>
      <c r="M262" s="78">
        <f t="shared" si="174"/>
        <v>1.5</v>
      </c>
      <c r="N262" s="78">
        <f t="shared" si="174"/>
        <v>0.5</v>
      </c>
      <c r="O262" s="290">
        <f t="shared" si="174"/>
        <v>0</v>
      </c>
      <c r="P262" s="299">
        <f t="shared" si="161"/>
        <v>4.75</v>
      </c>
    </row>
    <row r="263" spans="2:17" x14ac:dyDescent="0.2">
      <c r="B263" s="281"/>
      <c r="C263" s="274" t="s">
        <v>57</v>
      </c>
      <c r="D263" s="79">
        <f t="shared" ref="D263:O263" si="175">D255/3</f>
        <v>0</v>
      </c>
      <c r="E263" s="78">
        <f t="shared" si="175"/>
        <v>0</v>
      </c>
      <c r="F263" s="78">
        <f t="shared" si="175"/>
        <v>0</v>
      </c>
      <c r="G263" s="78">
        <f t="shared" si="175"/>
        <v>0</v>
      </c>
      <c r="H263" s="78">
        <f t="shared" si="175"/>
        <v>0</v>
      </c>
      <c r="I263" s="78">
        <f t="shared" si="175"/>
        <v>0</v>
      </c>
      <c r="J263" s="78">
        <f t="shared" si="175"/>
        <v>0</v>
      </c>
      <c r="K263" s="78">
        <f t="shared" si="175"/>
        <v>0</v>
      </c>
      <c r="L263" s="78">
        <f t="shared" si="175"/>
        <v>0</v>
      </c>
      <c r="M263" s="78">
        <f t="shared" si="175"/>
        <v>0</v>
      </c>
      <c r="N263" s="78">
        <f t="shared" si="175"/>
        <v>0.33333333333333331</v>
      </c>
      <c r="O263" s="290">
        <f t="shared" si="175"/>
        <v>0</v>
      </c>
      <c r="P263" s="299">
        <f t="shared" si="161"/>
        <v>0.33333333333333331</v>
      </c>
    </row>
    <row r="264" spans="2:17" x14ac:dyDescent="0.2">
      <c r="B264" s="281"/>
      <c r="C264" s="274" t="s">
        <v>58</v>
      </c>
      <c r="D264" s="79">
        <f t="shared" ref="D264:O264" si="176">D256/4</f>
        <v>0</v>
      </c>
      <c r="E264" s="78">
        <f t="shared" si="176"/>
        <v>0</v>
      </c>
      <c r="F264" s="78">
        <f t="shared" si="176"/>
        <v>0</v>
      </c>
      <c r="G264" s="78">
        <f t="shared" si="176"/>
        <v>0</v>
      </c>
      <c r="H264" s="78">
        <f t="shared" si="176"/>
        <v>0</v>
      </c>
      <c r="I264" s="78">
        <f t="shared" si="176"/>
        <v>0</v>
      </c>
      <c r="J264" s="78">
        <f t="shared" si="176"/>
        <v>0</v>
      </c>
      <c r="K264" s="78">
        <f t="shared" si="176"/>
        <v>0</v>
      </c>
      <c r="L264" s="78">
        <f t="shared" si="176"/>
        <v>0</v>
      </c>
      <c r="M264" s="78">
        <f t="shared" si="176"/>
        <v>0</v>
      </c>
      <c r="N264" s="78">
        <f t="shared" si="176"/>
        <v>0</v>
      </c>
      <c r="O264" s="290">
        <f t="shared" si="176"/>
        <v>0</v>
      </c>
      <c r="P264" s="299">
        <f t="shared" si="161"/>
        <v>0</v>
      </c>
    </row>
    <row r="265" spans="2:17" x14ac:dyDescent="0.2">
      <c r="B265" s="401"/>
      <c r="C265" s="385" t="s">
        <v>59</v>
      </c>
      <c r="D265" s="413">
        <f t="shared" ref="D265:O265" si="177">D257/3</f>
        <v>0</v>
      </c>
      <c r="E265" s="414">
        <f t="shared" si="177"/>
        <v>0</v>
      </c>
      <c r="F265" s="414">
        <f t="shared" si="177"/>
        <v>0</v>
      </c>
      <c r="G265" s="414">
        <f t="shared" si="177"/>
        <v>0</v>
      </c>
      <c r="H265" s="414">
        <f t="shared" si="177"/>
        <v>0</v>
      </c>
      <c r="I265" s="414">
        <f t="shared" si="177"/>
        <v>0</v>
      </c>
      <c r="J265" s="414">
        <f t="shared" si="177"/>
        <v>0</v>
      </c>
      <c r="K265" s="414">
        <f t="shared" si="177"/>
        <v>0</v>
      </c>
      <c r="L265" s="414">
        <f t="shared" si="177"/>
        <v>0</v>
      </c>
      <c r="M265" s="414">
        <f t="shared" si="177"/>
        <v>0</v>
      </c>
      <c r="N265" s="414">
        <f t="shared" si="177"/>
        <v>0</v>
      </c>
      <c r="O265" s="415">
        <f t="shared" si="177"/>
        <v>0</v>
      </c>
      <c r="P265" s="405">
        <f t="shared" si="161"/>
        <v>0</v>
      </c>
    </row>
    <row r="266" spans="2:17" x14ac:dyDescent="0.2">
      <c r="B266" s="401"/>
      <c r="C266" s="385" t="s">
        <v>121</v>
      </c>
      <c r="D266" s="416">
        <f>D258/12</f>
        <v>8.3333333333333329E-2</v>
      </c>
      <c r="E266" s="417">
        <f>E258/12</f>
        <v>0.5</v>
      </c>
      <c r="F266" s="417">
        <f t="shared" ref="F266:O266" si="178">F258/12</f>
        <v>0.33333333333333331</v>
      </c>
      <c r="G266" s="417">
        <f t="shared" si="178"/>
        <v>0.41666666666666669</v>
      </c>
      <c r="H266" s="417">
        <f t="shared" si="178"/>
        <v>0.25</v>
      </c>
      <c r="I266" s="417">
        <f t="shared" si="178"/>
        <v>0.58333333333333337</v>
      </c>
      <c r="J266" s="417">
        <f t="shared" si="178"/>
        <v>0.16666666666666666</v>
      </c>
      <c r="K266" s="417">
        <f t="shared" si="178"/>
        <v>0.33333333333333331</v>
      </c>
      <c r="L266" s="417">
        <f t="shared" si="178"/>
        <v>0.16666666666666666</v>
      </c>
      <c r="M266" s="417">
        <f t="shared" si="178"/>
        <v>0.66666666666666663</v>
      </c>
      <c r="N266" s="417">
        <f t="shared" si="178"/>
        <v>0.25</v>
      </c>
      <c r="O266" s="418">
        <f t="shared" si="178"/>
        <v>0.25</v>
      </c>
      <c r="P266" s="419">
        <f t="shared" si="161"/>
        <v>4</v>
      </c>
      <c r="Q266" s="420"/>
    </row>
    <row r="267" spans="2:17" ht="13.8" thickBot="1" x14ac:dyDescent="0.25">
      <c r="B267" s="283"/>
      <c r="C267" s="276" t="s">
        <v>61</v>
      </c>
      <c r="D267" s="272">
        <f t="shared" ref="D267:O267" si="179">D259/916</f>
        <v>0.54803493449781659</v>
      </c>
      <c r="E267" s="270">
        <f t="shared" si="179"/>
        <v>0.50545851528384278</v>
      </c>
      <c r="F267" s="270">
        <f t="shared" si="179"/>
        <v>0.55021834061135366</v>
      </c>
      <c r="G267" s="270">
        <f t="shared" si="179"/>
        <v>0.53820960698689957</v>
      </c>
      <c r="H267" s="270">
        <f t="shared" si="179"/>
        <v>0.57314410480349343</v>
      </c>
      <c r="I267" s="270">
        <f t="shared" si="179"/>
        <v>0.56004366812227069</v>
      </c>
      <c r="J267" s="270">
        <f t="shared" si="179"/>
        <v>0.5873362445414847</v>
      </c>
      <c r="K267" s="270">
        <f t="shared" si="179"/>
        <v>0.58296943231441045</v>
      </c>
      <c r="L267" s="270">
        <f t="shared" si="179"/>
        <v>0.58842794759825323</v>
      </c>
      <c r="M267" s="270">
        <f t="shared" si="179"/>
        <v>0.60917030567685593</v>
      </c>
      <c r="N267" s="270">
        <f t="shared" si="179"/>
        <v>0.49454148471615722</v>
      </c>
      <c r="O267" s="289">
        <f t="shared" si="179"/>
        <v>0.50545851528384278</v>
      </c>
      <c r="P267" s="335">
        <f t="shared" si="161"/>
        <v>6.6430131004366819</v>
      </c>
    </row>
    <row r="268" spans="2:17" x14ac:dyDescent="0.2">
      <c r="B268" s="277" t="s">
        <v>99</v>
      </c>
      <c r="C268" s="274" t="s">
        <v>54</v>
      </c>
      <c r="D268" s="212">
        <v>0</v>
      </c>
      <c r="E268" s="48">
        <v>0</v>
      </c>
      <c r="F268" s="48">
        <v>1</v>
      </c>
      <c r="G268" s="48">
        <v>3</v>
      </c>
      <c r="H268" s="48">
        <v>2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285">
        <v>0</v>
      </c>
      <c r="P268" s="298">
        <f t="shared" ref="P268:P299" si="180">SUM(D268:O268)</f>
        <v>6</v>
      </c>
    </row>
    <row r="269" spans="2:17" x14ac:dyDescent="0.2">
      <c r="B269" s="279"/>
      <c r="C269" s="274" t="s">
        <v>55</v>
      </c>
      <c r="D269" s="212">
        <v>6</v>
      </c>
      <c r="E269" s="48">
        <v>0</v>
      </c>
      <c r="F269" s="48">
        <v>0</v>
      </c>
      <c r="G269" s="48">
        <v>1</v>
      </c>
      <c r="H269" s="48">
        <v>6</v>
      </c>
      <c r="I269" s="48">
        <v>2</v>
      </c>
      <c r="J269" s="48">
        <v>0</v>
      </c>
      <c r="K269" s="48">
        <v>3</v>
      </c>
      <c r="L269" s="48">
        <v>2</v>
      </c>
      <c r="M269" s="48">
        <v>0</v>
      </c>
      <c r="N269" s="48">
        <v>2</v>
      </c>
      <c r="O269" s="285">
        <v>3</v>
      </c>
      <c r="P269" s="298">
        <f t="shared" si="180"/>
        <v>25</v>
      </c>
    </row>
    <row r="270" spans="2:17" x14ac:dyDescent="0.2">
      <c r="B270" s="279"/>
      <c r="C270" s="274" t="s">
        <v>56</v>
      </c>
      <c r="D270" s="212">
        <v>0</v>
      </c>
      <c r="E270" s="48">
        <v>1</v>
      </c>
      <c r="F270" s="48">
        <v>0</v>
      </c>
      <c r="G270" s="48">
        <v>1</v>
      </c>
      <c r="H270" s="48">
        <v>3</v>
      </c>
      <c r="I270" s="48">
        <v>1</v>
      </c>
      <c r="J270" s="48">
        <v>0</v>
      </c>
      <c r="K270" s="48">
        <v>1</v>
      </c>
      <c r="L270" s="48">
        <v>1</v>
      </c>
      <c r="M270" s="48">
        <v>2</v>
      </c>
      <c r="N270" s="48">
        <v>2</v>
      </c>
      <c r="O270" s="285">
        <v>1</v>
      </c>
      <c r="P270" s="298">
        <f t="shared" si="180"/>
        <v>13</v>
      </c>
    </row>
    <row r="271" spans="2:17" x14ac:dyDescent="0.2">
      <c r="B271" s="279"/>
      <c r="C271" s="274" t="s">
        <v>57</v>
      </c>
      <c r="D271" s="212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1</v>
      </c>
      <c r="O271" s="285">
        <v>1</v>
      </c>
      <c r="P271" s="298">
        <f t="shared" si="180"/>
        <v>2</v>
      </c>
    </row>
    <row r="272" spans="2:17" x14ac:dyDescent="0.2">
      <c r="B272" s="279"/>
      <c r="C272" s="274" t="s">
        <v>58</v>
      </c>
      <c r="D272" s="212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285">
        <v>0</v>
      </c>
      <c r="P272" s="298">
        <f t="shared" si="180"/>
        <v>0</v>
      </c>
    </row>
    <row r="273" spans="2:16" x14ac:dyDescent="0.2">
      <c r="B273" s="281"/>
      <c r="C273" s="274" t="s">
        <v>59</v>
      </c>
      <c r="D273" s="212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285">
        <v>0</v>
      </c>
      <c r="P273" s="298">
        <f t="shared" si="180"/>
        <v>0</v>
      </c>
    </row>
    <row r="274" spans="2:16" x14ac:dyDescent="0.2">
      <c r="B274" s="421"/>
      <c r="C274" s="391" t="s">
        <v>121</v>
      </c>
      <c r="D274" s="392">
        <f t="shared" ref="D274:O274" si="181">SUM(D268:D273)</f>
        <v>6</v>
      </c>
      <c r="E274" s="393">
        <f t="shared" si="181"/>
        <v>1</v>
      </c>
      <c r="F274" s="393">
        <f t="shared" si="181"/>
        <v>1</v>
      </c>
      <c r="G274" s="393">
        <f t="shared" si="181"/>
        <v>5</v>
      </c>
      <c r="H274" s="393">
        <f t="shared" si="181"/>
        <v>11</v>
      </c>
      <c r="I274" s="393">
        <f t="shared" si="181"/>
        <v>3</v>
      </c>
      <c r="J274" s="393">
        <f t="shared" si="181"/>
        <v>0</v>
      </c>
      <c r="K274" s="393">
        <f t="shared" si="181"/>
        <v>4</v>
      </c>
      <c r="L274" s="393">
        <f t="shared" si="181"/>
        <v>3</v>
      </c>
      <c r="M274" s="393">
        <f t="shared" si="181"/>
        <v>2</v>
      </c>
      <c r="N274" s="393">
        <f t="shared" si="181"/>
        <v>5</v>
      </c>
      <c r="O274" s="394">
        <f t="shared" si="181"/>
        <v>5</v>
      </c>
      <c r="P274" s="422">
        <f t="shared" si="180"/>
        <v>46</v>
      </c>
    </row>
    <row r="275" spans="2:16" x14ac:dyDescent="0.2">
      <c r="B275" s="282"/>
      <c r="C275" s="275" t="s">
        <v>61</v>
      </c>
      <c r="D275" s="152">
        <v>241</v>
      </c>
      <c r="E275" s="149">
        <v>230</v>
      </c>
      <c r="F275" s="149">
        <v>240</v>
      </c>
      <c r="G275" s="149">
        <v>215</v>
      </c>
      <c r="H275" s="149">
        <v>261</v>
      </c>
      <c r="I275" s="149">
        <v>276</v>
      </c>
      <c r="J275" s="149">
        <v>265</v>
      </c>
      <c r="K275" s="149">
        <v>230</v>
      </c>
      <c r="L275" s="149">
        <v>247</v>
      </c>
      <c r="M275" s="149">
        <v>239</v>
      </c>
      <c r="N275" s="149">
        <v>212</v>
      </c>
      <c r="O275" s="292">
        <v>221</v>
      </c>
      <c r="P275" s="302">
        <f t="shared" si="180"/>
        <v>2877</v>
      </c>
    </row>
    <row r="276" spans="2:16" x14ac:dyDescent="0.2">
      <c r="B276" s="277" t="s">
        <v>245</v>
      </c>
      <c r="C276" s="277" t="s">
        <v>54</v>
      </c>
      <c r="D276" s="76">
        <f t="shared" ref="D276:O276" si="182">D268/1</f>
        <v>0</v>
      </c>
      <c r="E276" s="59">
        <f t="shared" si="182"/>
        <v>0</v>
      </c>
      <c r="F276" s="59">
        <f t="shared" si="182"/>
        <v>1</v>
      </c>
      <c r="G276" s="59">
        <f t="shared" si="182"/>
        <v>3</v>
      </c>
      <c r="H276" s="59">
        <f t="shared" si="182"/>
        <v>2</v>
      </c>
      <c r="I276" s="59">
        <f t="shared" si="182"/>
        <v>0</v>
      </c>
      <c r="J276" s="59">
        <f t="shared" si="182"/>
        <v>0</v>
      </c>
      <c r="K276" s="59">
        <f t="shared" si="182"/>
        <v>0</v>
      </c>
      <c r="L276" s="59">
        <f t="shared" si="182"/>
        <v>0</v>
      </c>
      <c r="M276" s="59">
        <f t="shared" si="182"/>
        <v>0</v>
      </c>
      <c r="N276" s="59">
        <f t="shared" si="182"/>
        <v>0</v>
      </c>
      <c r="O276" s="287">
        <f t="shared" si="182"/>
        <v>0</v>
      </c>
      <c r="P276" s="299">
        <f t="shared" si="180"/>
        <v>6</v>
      </c>
    </row>
    <row r="277" spans="2:16" x14ac:dyDescent="0.2">
      <c r="B277" s="281"/>
      <c r="C277" s="274" t="s">
        <v>55</v>
      </c>
      <c r="D277" s="79">
        <f t="shared" ref="D277:O277" si="183">D269/4</f>
        <v>1.5</v>
      </c>
      <c r="E277" s="78">
        <f t="shared" si="183"/>
        <v>0</v>
      </c>
      <c r="F277" s="78">
        <f t="shared" si="183"/>
        <v>0</v>
      </c>
      <c r="G277" s="78">
        <f t="shared" si="183"/>
        <v>0.25</v>
      </c>
      <c r="H277" s="78">
        <f t="shared" si="183"/>
        <v>1.5</v>
      </c>
      <c r="I277" s="78">
        <f t="shared" si="183"/>
        <v>0.5</v>
      </c>
      <c r="J277" s="78">
        <f t="shared" si="183"/>
        <v>0</v>
      </c>
      <c r="K277" s="78">
        <f t="shared" si="183"/>
        <v>0.75</v>
      </c>
      <c r="L277" s="78">
        <f t="shared" si="183"/>
        <v>0.5</v>
      </c>
      <c r="M277" s="78">
        <f t="shared" si="183"/>
        <v>0</v>
      </c>
      <c r="N277" s="78">
        <f t="shared" si="183"/>
        <v>0.5</v>
      </c>
      <c r="O277" s="290">
        <f t="shared" si="183"/>
        <v>0.75</v>
      </c>
      <c r="P277" s="299">
        <f t="shared" si="180"/>
        <v>6.25</v>
      </c>
    </row>
    <row r="278" spans="2:16" x14ac:dyDescent="0.2">
      <c r="B278" s="281"/>
      <c r="C278" s="274" t="s">
        <v>56</v>
      </c>
      <c r="D278" s="79">
        <f t="shared" ref="D278:O278" si="184">D270/4</f>
        <v>0</v>
      </c>
      <c r="E278" s="78">
        <f t="shared" si="184"/>
        <v>0.25</v>
      </c>
      <c r="F278" s="78">
        <f t="shared" si="184"/>
        <v>0</v>
      </c>
      <c r="G278" s="78">
        <f t="shared" si="184"/>
        <v>0.25</v>
      </c>
      <c r="H278" s="78">
        <f t="shared" si="184"/>
        <v>0.75</v>
      </c>
      <c r="I278" s="78">
        <f t="shared" si="184"/>
        <v>0.25</v>
      </c>
      <c r="J278" s="78">
        <f t="shared" si="184"/>
        <v>0</v>
      </c>
      <c r="K278" s="78">
        <f t="shared" si="184"/>
        <v>0.25</v>
      </c>
      <c r="L278" s="78">
        <f t="shared" si="184"/>
        <v>0.25</v>
      </c>
      <c r="M278" s="78">
        <f t="shared" si="184"/>
        <v>0.5</v>
      </c>
      <c r="N278" s="78">
        <f t="shared" si="184"/>
        <v>0.5</v>
      </c>
      <c r="O278" s="290">
        <f t="shared" si="184"/>
        <v>0.25</v>
      </c>
      <c r="P278" s="299">
        <f t="shared" si="180"/>
        <v>3.25</v>
      </c>
    </row>
    <row r="279" spans="2:16" x14ac:dyDescent="0.2">
      <c r="B279" s="281"/>
      <c r="C279" s="274" t="s">
        <v>57</v>
      </c>
      <c r="D279" s="79">
        <f t="shared" ref="D279:O279" si="185">D271/3</f>
        <v>0</v>
      </c>
      <c r="E279" s="78">
        <f t="shared" si="185"/>
        <v>0</v>
      </c>
      <c r="F279" s="78">
        <f t="shared" si="185"/>
        <v>0</v>
      </c>
      <c r="G279" s="78">
        <f t="shared" si="185"/>
        <v>0</v>
      </c>
      <c r="H279" s="78">
        <f t="shared" si="185"/>
        <v>0</v>
      </c>
      <c r="I279" s="78">
        <f t="shared" si="185"/>
        <v>0</v>
      </c>
      <c r="J279" s="78">
        <f t="shared" si="185"/>
        <v>0</v>
      </c>
      <c r="K279" s="78">
        <f t="shared" si="185"/>
        <v>0</v>
      </c>
      <c r="L279" s="78">
        <f t="shared" si="185"/>
        <v>0</v>
      </c>
      <c r="M279" s="78">
        <f t="shared" si="185"/>
        <v>0</v>
      </c>
      <c r="N279" s="78">
        <f t="shared" si="185"/>
        <v>0.33333333333333331</v>
      </c>
      <c r="O279" s="290">
        <f t="shared" si="185"/>
        <v>0.33333333333333331</v>
      </c>
      <c r="P279" s="299">
        <f t="shared" si="180"/>
        <v>0.66666666666666663</v>
      </c>
    </row>
    <row r="280" spans="2:16" x14ac:dyDescent="0.2">
      <c r="B280" s="281"/>
      <c r="C280" s="274" t="s">
        <v>58</v>
      </c>
      <c r="D280" s="79">
        <f t="shared" ref="D280:O280" si="186">D272/4</f>
        <v>0</v>
      </c>
      <c r="E280" s="78">
        <f t="shared" si="186"/>
        <v>0</v>
      </c>
      <c r="F280" s="78">
        <f t="shared" si="186"/>
        <v>0</v>
      </c>
      <c r="G280" s="78">
        <f t="shared" si="186"/>
        <v>0</v>
      </c>
      <c r="H280" s="78">
        <f t="shared" si="186"/>
        <v>0</v>
      </c>
      <c r="I280" s="78">
        <f t="shared" si="186"/>
        <v>0</v>
      </c>
      <c r="J280" s="78">
        <f t="shared" si="186"/>
        <v>0</v>
      </c>
      <c r="K280" s="78">
        <f t="shared" si="186"/>
        <v>0</v>
      </c>
      <c r="L280" s="78">
        <f t="shared" si="186"/>
        <v>0</v>
      </c>
      <c r="M280" s="78">
        <f t="shared" si="186"/>
        <v>0</v>
      </c>
      <c r="N280" s="78">
        <f t="shared" si="186"/>
        <v>0</v>
      </c>
      <c r="O280" s="290">
        <f t="shared" si="186"/>
        <v>0</v>
      </c>
      <c r="P280" s="299">
        <f t="shared" si="180"/>
        <v>0</v>
      </c>
    </row>
    <row r="281" spans="2:16" x14ac:dyDescent="0.2">
      <c r="B281" s="401"/>
      <c r="C281" s="385" t="s">
        <v>59</v>
      </c>
      <c r="D281" s="413">
        <f t="shared" ref="D281:O281" si="187">D273/3</f>
        <v>0</v>
      </c>
      <c r="E281" s="414">
        <f t="shared" si="187"/>
        <v>0</v>
      </c>
      <c r="F281" s="414">
        <f t="shared" si="187"/>
        <v>0</v>
      </c>
      <c r="G281" s="414">
        <f t="shared" si="187"/>
        <v>0</v>
      </c>
      <c r="H281" s="414">
        <f t="shared" si="187"/>
        <v>0</v>
      </c>
      <c r="I281" s="414">
        <f t="shared" si="187"/>
        <v>0</v>
      </c>
      <c r="J281" s="414">
        <f t="shared" si="187"/>
        <v>0</v>
      </c>
      <c r="K281" s="414">
        <f t="shared" si="187"/>
        <v>0</v>
      </c>
      <c r="L281" s="414">
        <f t="shared" si="187"/>
        <v>0</v>
      </c>
      <c r="M281" s="414">
        <f t="shared" si="187"/>
        <v>0</v>
      </c>
      <c r="N281" s="414">
        <f t="shared" si="187"/>
        <v>0</v>
      </c>
      <c r="O281" s="415">
        <f t="shared" si="187"/>
        <v>0</v>
      </c>
      <c r="P281" s="405">
        <f t="shared" si="180"/>
        <v>0</v>
      </c>
    </row>
    <row r="282" spans="2:16" x14ac:dyDescent="0.2">
      <c r="B282" s="390"/>
      <c r="C282" s="391" t="s">
        <v>121</v>
      </c>
      <c r="D282" s="406">
        <f t="shared" ref="D282:O282" si="188">D274/12</f>
        <v>0.5</v>
      </c>
      <c r="E282" s="407">
        <f t="shared" si="188"/>
        <v>8.3333333333333329E-2</v>
      </c>
      <c r="F282" s="407">
        <f t="shared" si="188"/>
        <v>8.3333333333333329E-2</v>
      </c>
      <c r="G282" s="407">
        <f t="shared" si="188"/>
        <v>0.41666666666666669</v>
      </c>
      <c r="H282" s="407">
        <f t="shared" si="188"/>
        <v>0.91666666666666663</v>
      </c>
      <c r="I282" s="407">
        <f t="shared" si="188"/>
        <v>0.25</v>
      </c>
      <c r="J282" s="407">
        <f t="shared" si="188"/>
        <v>0</v>
      </c>
      <c r="K282" s="407">
        <f t="shared" si="188"/>
        <v>0.33333333333333331</v>
      </c>
      <c r="L282" s="407">
        <f t="shared" si="188"/>
        <v>0.25</v>
      </c>
      <c r="M282" s="407">
        <f t="shared" si="188"/>
        <v>0.16666666666666666</v>
      </c>
      <c r="N282" s="407">
        <f t="shared" si="188"/>
        <v>0.41666666666666669</v>
      </c>
      <c r="O282" s="408">
        <f t="shared" si="188"/>
        <v>0.41666666666666669</v>
      </c>
      <c r="P282" s="409">
        <f t="shared" si="180"/>
        <v>3.833333333333333</v>
      </c>
    </row>
    <row r="283" spans="2:16" ht="13.8" thickBot="1" x14ac:dyDescent="0.25">
      <c r="B283" s="281"/>
      <c r="C283" s="274" t="s">
        <v>61</v>
      </c>
      <c r="D283" s="423">
        <f t="shared" ref="D283:O283" si="189">D275/931</f>
        <v>0.25886143931256711</v>
      </c>
      <c r="E283" s="350">
        <f t="shared" si="189"/>
        <v>0.24704618689581095</v>
      </c>
      <c r="F283" s="350">
        <f t="shared" si="189"/>
        <v>0.25778732545649841</v>
      </c>
      <c r="G283" s="350">
        <f t="shared" si="189"/>
        <v>0.23093447905477982</v>
      </c>
      <c r="H283" s="350">
        <f t="shared" si="189"/>
        <v>0.28034371643394201</v>
      </c>
      <c r="I283" s="350">
        <f t="shared" si="189"/>
        <v>0.29645542427497312</v>
      </c>
      <c r="J283" s="350">
        <f t="shared" si="189"/>
        <v>0.28464017185821699</v>
      </c>
      <c r="K283" s="350">
        <f t="shared" si="189"/>
        <v>0.24704618689581095</v>
      </c>
      <c r="L283" s="350">
        <f t="shared" si="189"/>
        <v>0.26530612244897961</v>
      </c>
      <c r="M283" s="350">
        <f t="shared" si="189"/>
        <v>0.25671321160042965</v>
      </c>
      <c r="N283" s="350">
        <f t="shared" si="189"/>
        <v>0.22771213748657357</v>
      </c>
      <c r="O283" s="424">
        <f t="shared" si="189"/>
        <v>0.23737916219119226</v>
      </c>
      <c r="P283" s="324">
        <f t="shared" si="180"/>
        <v>3.0902255639097747</v>
      </c>
    </row>
    <row r="284" spans="2:16" x14ac:dyDescent="0.2">
      <c r="B284" s="278" t="s">
        <v>101</v>
      </c>
      <c r="C284" s="325" t="s">
        <v>54</v>
      </c>
      <c r="D284" s="326">
        <v>0</v>
      </c>
      <c r="E284" s="308">
        <v>0</v>
      </c>
      <c r="F284" s="308">
        <v>0</v>
      </c>
      <c r="G284" s="308">
        <v>0</v>
      </c>
      <c r="H284" s="308">
        <v>0</v>
      </c>
      <c r="I284" s="308">
        <v>0</v>
      </c>
      <c r="J284" s="308">
        <v>0</v>
      </c>
      <c r="K284" s="308">
        <v>0</v>
      </c>
      <c r="L284" s="308">
        <v>0</v>
      </c>
      <c r="M284" s="308">
        <v>0</v>
      </c>
      <c r="N284" s="308">
        <v>0</v>
      </c>
      <c r="O284" s="328">
        <v>0</v>
      </c>
      <c r="P284" s="329">
        <f t="shared" si="180"/>
        <v>0</v>
      </c>
    </row>
    <row r="285" spans="2:16" x14ac:dyDescent="0.2">
      <c r="B285" s="279"/>
      <c r="C285" s="274" t="s">
        <v>55</v>
      </c>
      <c r="D285" s="212">
        <v>2</v>
      </c>
      <c r="E285" s="48">
        <v>1</v>
      </c>
      <c r="F285" s="48">
        <v>4</v>
      </c>
      <c r="G285" s="48">
        <v>2</v>
      </c>
      <c r="H285" s="48">
        <v>2</v>
      </c>
      <c r="I285" s="48">
        <v>6</v>
      </c>
      <c r="J285" s="48">
        <v>2</v>
      </c>
      <c r="K285" s="48">
        <v>2</v>
      </c>
      <c r="L285" s="48">
        <v>1</v>
      </c>
      <c r="M285" s="48">
        <v>3</v>
      </c>
      <c r="N285" s="48">
        <v>0</v>
      </c>
      <c r="O285" s="285">
        <v>3</v>
      </c>
      <c r="P285" s="298">
        <f t="shared" si="180"/>
        <v>28</v>
      </c>
    </row>
    <row r="286" spans="2:16" x14ac:dyDescent="0.2">
      <c r="B286" s="279"/>
      <c r="C286" s="274" t="s">
        <v>56</v>
      </c>
      <c r="D286" s="212">
        <v>1</v>
      </c>
      <c r="E286" s="48">
        <v>0</v>
      </c>
      <c r="F286" s="48">
        <v>1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1</v>
      </c>
      <c r="M286" s="48">
        <v>0</v>
      </c>
      <c r="N286" s="48">
        <v>1</v>
      </c>
      <c r="O286" s="285">
        <v>0</v>
      </c>
      <c r="P286" s="298">
        <f t="shared" si="180"/>
        <v>4</v>
      </c>
    </row>
    <row r="287" spans="2:16" x14ac:dyDescent="0.2">
      <c r="B287" s="279"/>
      <c r="C287" s="274" t="s">
        <v>57</v>
      </c>
      <c r="D287" s="212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285">
        <v>0</v>
      </c>
      <c r="P287" s="298">
        <f t="shared" si="180"/>
        <v>0</v>
      </c>
    </row>
    <row r="288" spans="2:16" x14ac:dyDescent="0.2">
      <c r="B288" s="279"/>
      <c r="C288" s="274" t="s">
        <v>58</v>
      </c>
      <c r="D288" s="212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285">
        <v>0</v>
      </c>
      <c r="P288" s="298">
        <f t="shared" si="180"/>
        <v>0</v>
      </c>
    </row>
    <row r="289" spans="2:16" x14ac:dyDescent="0.2">
      <c r="B289" s="401"/>
      <c r="C289" s="385" t="s">
        <v>59</v>
      </c>
      <c r="D289" s="386">
        <v>0</v>
      </c>
      <c r="E289" s="387">
        <v>0</v>
      </c>
      <c r="F289" s="387">
        <v>0</v>
      </c>
      <c r="G289" s="387">
        <v>0</v>
      </c>
      <c r="H289" s="387">
        <v>0</v>
      </c>
      <c r="I289" s="387">
        <v>0</v>
      </c>
      <c r="J289" s="387">
        <v>0</v>
      </c>
      <c r="K289" s="387">
        <v>0</v>
      </c>
      <c r="L289" s="387">
        <v>0</v>
      </c>
      <c r="M289" s="387">
        <v>0</v>
      </c>
      <c r="N289" s="387">
        <v>0</v>
      </c>
      <c r="O289" s="388">
        <v>0</v>
      </c>
      <c r="P289" s="389">
        <f t="shared" si="180"/>
        <v>0</v>
      </c>
    </row>
    <row r="290" spans="2:16" x14ac:dyDescent="0.2">
      <c r="B290" s="390"/>
      <c r="C290" s="391" t="s">
        <v>121</v>
      </c>
      <c r="D290" s="392">
        <f t="shared" ref="D290:O290" si="190">SUM(D284:D289)</f>
        <v>3</v>
      </c>
      <c r="E290" s="393">
        <f t="shared" si="190"/>
        <v>1</v>
      </c>
      <c r="F290" s="393">
        <f t="shared" si="190"/>
        <v>5</v>
      </c>
      <c r="G290" s="393">
        <f t="shared" si="190"/>
        <v>2</v>
      </c>
      <c r="H290" s="393">
        <f t="shared" si="190"/>
        <v>2</v>
      </c>
      <c r="I290" s="393">
        <f t="shared" si="190"/>
        <v>6</v>
      </c>
      <c r="J290" s="393">
        <f t="shared" si="190"/>
        <v>2</v>
      </c>
      <c r="K290" s="393">
        <f t="shared" si="190"/>
        <v>2</v>
      </c>
      <c r="L290" s="393">
        <f t="shared" si="190"/>
        <v>2</v>
      </c>
      <c r="M290" s="393">
        <f t="shared" si="190"/>
        <v>3</v>
      </c>
      <c r="N290" s="393">
        <f t="shared" si="190"/>
        <v>1</v>
      </c>
      <c r="O290" s="394">
        <f t="shared" si="190"/>
        <v>3</v>
      </c>
      <c r="P290" s="395">
        <f t="shared" si="180"/>
        <v>32</v>
      </c>
    </row>
    <row r="291" spans="2:16" x14ac:dyDescent="0.2">
      <c r="B291" s="396"/>
      <c r="C291" s="391" t="s">
        <v>61</v>
      </c>
      <c r="D291" s="397">
        <v>171</v>
      </c>
      <c r="E291" s="398">
        <v>186</v>
      </c>
      <c r="F291" s="398">
        <v>198</v>
      </c>
      <c r="G291" s="398">
        <v>163</v>
      </c>
      <c r="H291" s="398">
        <v>180</v>
      </c>
      <c r="I291" s="398">
        <v>177</v>
      </c>
      <c r="J291" s="398">
        <v>224</v>
      </c>
      <c r="K291" s="398">
        <v>228</v>
      </c>
      <c r="L291" s="398">
        <v>229</v>
      </c>
      <c r="M291" s="398">
        <v>155</v>
      </c>
      <c r="N291" s="398">
        <v>166</v>
      </c>
      <c r="O291" s="399">
        <v>165</v>
      </c>
      <c r="P291" s="400">
        <f t="shared" si="180"/>
        <v>2242</v>
      </c>
    </row>
    <row r="292" spans="2:16" x14ac:dyDescent="0.2">
      <c r="B292" s="277" t="s">
        <v>102</v>
      </c>
      <c r="C292" s="277" t="s">
        <v>54</v>
      </c>
      <c r="D292" s="76">
        <f t="shared" ref="D292:O292" si="191">D284/1</f>
        <v>0</v>
      </c>
      <c r="E292" s="59">
        <f t="shared" si="191"/>
        <v>0</v>
      </c>
      <c r="F292" s="59">
        <f t="shared" si="191"/>
        <v>0</v>
      </c>
      <c r="G292" s="59">
        <f t="shared" si="191"/>
        <v>0</v>
      </c>
      <c r="H292" s="59">
        <f t="shared" si="191"/>
        <v>0</v>
      </c>
      <c r="I292" s="59">
        <f t="shared" si="191"/>
        <v>0</v>
      </c>
      <c r="J292" s="59">
        <f t="shared" si="191"/>
        <v>0</v>
      </c>
      <c r="K292" s="59">
        <f t="shared" si="191"/>
        <v>0</v>
      </c>
      <c r="L292" s="59">
        <f t="shared" si="191"/>
        <v>0</v>
      </c>
      <c r="M292" s="59">
        <f t="shared" si="191"/>
        <v>0</v>
      </c>
      <c r="N292" s="59">
        <f t="shared" si="191"/>
        <v>0</v>
      </c>
      <c r="O292" s="287">
        <f t="shared" si="191"/>
        <v>0</v>
      </c>
      <c r="P292" s="299">
        <f t="shared" si="180"/>
        <v>0</v>
      </c>
    </row>
    <row r="293" spans="2:16" x14ac:dyDescent="0.2">
      <c r="B293" s="281"/>
      <c r="C293" s="274" t="s">
        <v>55</v>
      </c>
      <c r="D293" s="79">
        <f t="shared" ref="D293:O293" si="192">D285/4</f>
        <v>0.5</v>
      </c>
      <c r="E293" s="78">
        <f t="shared" si="192"/>
        <v>0.25</v>
      </c>
      <c r="F293" s="78">
        <f t="shared" si="192"/>
        <v>1</v>
      </c>
      <c r="G293" s="78">
        <f t="shared" si="192"/>
        <v>0.5</v>
      </c>
      <c r="H293" s="78">
        <f t="shared" si="192"/>
        <v>0.5</v>
      </c>
      <c r="I293" s="78">
        <f t="shared" si="192"/>
        <v>1.5</v>
      </c>
      <c r="J293" s="78">
        <f t="shared" si="192"/>
        <v>0.5</v>
      </c>
      <c r="K293" s="78">
        <f t="shared" si="192"/>
        <v>0.5</v>
      </c>
      <c r="L293" s="78">
        <f t="shared" si="192"/>
        <v>0.25</v>
      </c>
      <c r="M293" s="78">
        <f t="shared" si="192"/>
        <v>0.75</v>
      </c>
      <c r="N293" s="78">
        <f t="shared" si="192"/>
        <v>0</v>
      </c>
      <c r="O293" s="290">
        <f t="shared" si="192"/>
        <v>0.75</v>
      </c>
      <c r="P293" s="299">
        <f t="shared" si="180"/>
        <v>7</v>
      </c>
    </row>
    <row r="294" spans="2:16" x14ac:dyDescent="0.2">
      <c r="B294" s="281"/>
      <c r="C294" s="274" t="s">
        <v>56</v>
      </c>
      <c r="D294" s="79">
        <f t="shared" ref="D294:O294" si="193">D286/4</f>
        <v>0.25</v>
      </c>
      <c r="E294" s="78">
        <f t="shared" si="193"/>
        <v>0</v>
      </c>
      <c r="F294" s="78">
        <f t="shared" si="193"/>
        <v>0.25</v>
      </c>
      <c r="G294" s="78">
        <f t="shared" si="193"/>
        <v>0</v>
      </c>
      <c r="H294" s="78">
        <f t="shared" si="193"/>
        <v>0</v>
      </c>
      <c r="I294" s="78">
        <f t="shared" si="193"/>
        <v>0</v>
      </c>
      <c r="J294" s="78">
        <f t="shared" si="193"/>
        <v>0</v>
      </c>
      <c r="K294" s="78">
        <f t="shared" si="193"/>
        <v>0</v>
      </c>
      <c r="L294" s="78">
        <f t="shared" si="193"/>
        <v>0.25</v>
      </c>
      <c r="M294" s="78">
        <f t="shared" si="193"/>
        <v>0</v>
      </c>
      <c r="N294" s="78">
        <f t="shared" si="193"/>
        <v>0.25</v>
      </c>
      <c r="O294" s="290">
        <f t="shared" si="193"/>
        <v>0</v>
      </c>
      <c r="P294" s="299">
        <f t="shared" si="180"/>
        <v>1</v>
      </c>
    </row>
    <row r="295" spans="2:16" x14ac:dyDescent="0.2">
      <c r="B295" s="281"/>
      <c r="C295" s="274" t="s">
        <v>57</v>
      </c>
      <c r="D295" s="79">
        <f t="shared" ref="D295:O295" si="194">D287/3</f>
        <v>0</v>
      </c>
      <c r="E295" s="78">
        <f t="shared" si="194"/>
        <v>0</v>
      </c>
      <c r="F295" s="78">
        <f t="shared" si="194"/>
        <v>0</v>
      </c>
      <c r="G295" s="78">
        <f t="shared" si="194"/>
        <v>0</v>
      </c>
      <c r="H295" s="78">
        <f t="shared" si="194"/>
        <v>0</v>
      </c>
      <c r="I295" s="78">
        <f t="shared" si="194"/>
        <v>0</v>
      </c>
      <c r="J295" s="78">
        <f t="shared" si="194"/>
        <v>0</v>
      </c>
      <c r="K295" s="78">
        <f t="shared" si="194"/>
        <v>0</v>
      </c>
      <c r="L295" s="78">
        <f t="shared" si="194"/>
        <v>0</v>
      </c>
      <c r="M295" s="78">
        <f t="shared" si="194"/>
        <v>0</v>
      </c>
      <c r="N295" s="78">
        <f t="shared" si="194"/>
        <v>0</v>
      </c>
      <c r="O295" s="290">
        <f t="shared" si="194"/>
        <v>0</v>
      </c>
      <c r="P295" s="299">
        <f t="shared" si="180"/>
        <v>0</v>
      </c>
    </row>
    <row r="296" spans="2:16" x14ac:dyDescent="0.2">
      <c r="B296" s="281"/>
      <c r="C296" s="274" t="s">
        <v>58</v>
      </c>
      <c r="D296" s="79">
        <f t="shared" ref="D296:O296" si="195">D288/4</f>
        <v>0</v>
      </c>
      <c r="E296" s="78">
        <f t="shared" si="195"/>
        <v>0</v>
      </c>
      <c r="F296" s="78">
        <f t="shared" si="195"/>
        <v>0</v>
      </c>
      <c r="G296" s="78">
        <f t="shared" si="195"/>
        <v>0</v>
      </c>
      <c r="H296" s="78">
        <f t="shared" si="195"/>
        <v>0</v>
      </c>
      <c r="I296" s="78">
        <f t="shared" si="195"/>
        <v>0</v>
      </c>
      <c r="J296" s="78">
        <f t="shared" si="195"/>
        <v>0</v>
      </c>
      <c r="K296" s="78">
        <f t="shared" si="195"/>
        <v>0</v>
      </c>
      <c r="L296" s="78">
        <f t="shared" si="195"/>
        <v>0</v>
      </c>
      <c r="M296" s="78">
        <f t="shared" si="195"/>
        <v>0</v>
      </c>
      <c r="N296" s="78">
        <f t="shared" si="195"/>
        <v>0</v>
      </c>
      <c r="O296" s="290">
        <f t="shared" si="195"/>
        <v>0</v>
      </c>
      <c r="P296" s="299">
        <f t="shared" si="180"/>
        <v>0</v>
      </c>
    </row>
    <row r="297" spans="2:16" x14ac:dyDescent="0.2">
      <c r="B297" s="401"/>
      <c r="C297" s="385" t="s">
        <v>59</v>
      </c>
      <c r="D297" s="413">
        <f t="shared" ref="D297:O297" si="196">D289/3</f>
        <v>0</v>
      </c>
      <c r="E297" s="414">
        <f t="shared" si="196"/>
        <v>0</v>
      </c>
      <c r="F297" s="414">
        <f t="shared" si="196"/>
        <v>0</v>
      </c>
      <c r="G297" s="414">
        <f t="shared" si="196"/>
        <v>0</v>
      </c>
      <c r="H297" s="414">
        <f t="shared" si="196"/>
        <v>0</v>
      </c>
      <c r="I297" s="414">
        <f t="shared" si="196"/>
        <v>0</v>
      </c>
      <c r="J297" s="414">
        <f t="shared" si="196"/>
        <v>0</v>
      </c>
      <c r="K297" s="414">
        <f t="shared" si="196"/>
        <v>0</v>
      </c>
      <c r="L297" s="414">
        <f t="shared" si="196"/>
        <v>0</v>
      </c>
      <c r="M297" s="414">
        <f t="shared" si="196"/>
        <v>0</v>
      </c>
      <c r="N297" s="414">
        <f t="shared" si="196"/>
        <v>0</v>
      </c>
      <c r="O297" s="415">
        <f t="shared" si="196"/>
        <v>0</v>
      </c>
      <c r="P297" s="405">
        <f t="shared" si="180"/>
        <v>0</v>
      </c>
    </row>
    <row r="298" spans="2:16" x14ac:dyDescent="0.2">
      <c r="B298" s="390"/>
      <c r="C298" s="391" t="s">
        <v>121</v>
      </c>
      <c r="D298" s="406">
        <f t="shared" ref="D298:O298" si="197">D290/12</f>
        <v>0.25</v>
      </c>
      <c r="E298" s="407">
        <f t="shared" si="197"/>
        <v>8.3333333333333329E-2</v>
      </c>
      <c r="F298" s="407">
        <f t="shared" si="197"/>
        <v>0.41666666666666669</v>
      </c>
      <c r="G298" s="407">
        <f t="shared" si="197"/>
        <v>0.16666666666666666</v>
      </c>
      <c r="H298" s="407">
        <f t="shared" si="197"/>
        <v>0.16666666666666666</v>
      </c>
      <c r="I298" s="407">
        <f t="shared" si="197"/>
        <v>0.5</v>
      </c>
      <c r="J298" s="407">
        <f t="shared" si="197"/>
        <v>0.16666666666666666</v>
      </c>
      <c r="K298" s="407">
        <f t="shared" si="197"/>
        <v>0.16666666666666666</v>
      </c>
      <c r="L298" s="407">
        <f t="shared" si="197"/>
        <v>0.16666666666666666</v>
      </c>
      <c r="M298" s="407">
        <f t="shared" si="197"/>
        <v>0.25</v>
      </c>
      <c r="N298" s="407">
        <f t="shared" si="197"/>
        <v>8.3333333333333329E-2</v>
      </c>
      <c r="O298" s="408">
        <f t="shared" si="197"/>
        <v>0.25</v>
      </c>
      <c r="P298" s="409">
        <f t="shared" si="180"/>
        <v>2.666666666666667</v>
      </c>
    </row>
    <row r="299" spans="2:16" ht="13.8" thickBot="1" x14ac:dyDescent="0.25">
      <c r="B299" s="283"/>
      <c r="C299" s="276" t="s">
        <v>61</v>
      </c>
      <c r="D299" s="272">
        <f t="shared" ref="D299:O299" si="198">D291/916</f>
        <v>0.18668122270742357</v>
      </c>
      <c r="E299" s="270">
        <f t="shared" si="198"/>
        <v>0.20305676855895197</v>
      </c>
      <c r="F299" s="270">
        <f t="shared" si="198"/>
        <v>0.21615720524017468</v>
      </c>
      <c r="G299" s="270">
        <f t="shared" si="198"/>
        <v>0.17794759825327511</v>
      </c>
      <c r="H299" s="270">
        <f t="shared" si="198"/>
        <v>0.1965065502183406</v>
      </c>
      <c r="I299" s="270">
        <f t="shared" si="198"/>
        <v>0.19323144104803494</v>
      </c>
      <c r="J299" s="270">
        <f t="shared" si="198"/>
        <v>0.24454148471615719</v>
      </c>
      <c r="K299" s="270">
        <f t="shared" si="198"/>
        <v>0.24890829694323144</v>
      </c>
      <c r="L299" s="270">
        <f t="shared" si="198"/>
        <v>0.25</v>
      </c>
      <c r="M299" s="270">
        <f t="shared" si="198"/>
        <v>0.16921397379912664</v>
      </c>
      <c r="N299" s="270">
        <f t="shared" si="198"/>
        <v>0.18122270742358079</v>
      </c>
      <c r="O299" s="289">
        <f t="shared" si="198"/>
        <v>0.18013100436681223</v>
      </c>
      <c r="P299" s="300">
        <f t="shared" si="180"/>
        <v>2.4475982532751086</v>
      </c>
    </row>
    <row r="300" spans="2:16" ht="19.2" x14ac:dyDescent="0.2">
      <c r="B300" s="332" t="s">
        <v>103</v>
      </c>
      <c r="C300" s="274" t="s">
        <v>54</v>
      </c>
      <c r="D300" s="212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285"/>
      <c r="P300" s="298">
        <f t="shared" ref="P300:P306" si="199">SUM(D300:O300)</f>
        <v>0</v>
      </c>
    </row>
    <row r="301" spans="2:16" x14ac:dyDescent="0.2">
      <c r="B301" s="281"/>
      <c r="C301" s="274" t="s">
        <v>55</v>
      </c>
      <c r="D301" s="212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285"/>
      <c r="P301" s="298">
        <f t="shared" si="199"/>
        <v>0</v>
      </c>
    </row>
    <row r="302" spans="2:16" x14ac:dyDescent="0.2">
      <c r="B302" s="281"/>
      <c r="C302" s="274" t="s">
        <v>56</v>
      </c>
      <c r="D302" s="212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285"/>
      <c r="P302" s="298">
        <f t="shared" si="199"/>
        <v>0</v>
      </c>
    </row>
    <row r="303" spans="2:16" x14ac:dyDescent="0.2">
      <c r="B303" s="281"/>
      <c r="C303" s="274" t="s">
        <v>57</v>
      </c>
      <c r="D303" s="212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285"/>
      <c r="P303" s="298">
        <f t="shared" si="199"/>
        <v>0</v>
      </c>
    </row>
    <row r="304" spans="2:16" x14ac:dyDescent="0.2">
      <c r="B304" s="281"/>
      <c r="C304" s="274" t="s">
        <v>58</v>
      </c>
      <c r="D304" s="212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285"/>
      <c r="P304" s="298">
        <f t="shared" si="199"/>
        <v>0</v>
      </c>
    </row>
    <row r="305" spans="2:16" x14ac:dyDescent="0.2">
      <c r="B305" s="281"/>
      <c r="C305" s="274" t="s">
        <v>59</v>
      </c>
      <c r="D305" s="212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285"/>
      <c r="P305" s="298">
        <f t="shared" si="199"/>
        <v>0</v>
      </c>
    </row>
    <row r="306" spans="2:16" x14ac:dyDescent="0.2">
      <c r="B306" s="280"/>
      <c r="C306" s="275" t="s">
        <v>60</v>
      </c>
      <c r="D306" s="91">
        <f t="shared" ref="D306:O306" si="200">SUM(D300:D305)</f>
        <v>0</v>
      </c>
      <c r="E306" s="56">
        <f t="shared" si="200"/>
        <v>0</v>
      </c>
      <c r="F306" s="56">
        <f t="shared" si="200"/>
        <v>0</v>
      </c>
      <c r="G306" s="56">
        <f t="shared" si="200"/>
        <v>0</v>
      </c>
      <c r="H306" s="56">
        <f t="shared" si="200"/>
        <v>0</v>
      </c>
      <c r="I306" s="56">
        <f t="shared" si="200"/>
        <v>0</v>
      </c>
      <c r="J306" s="56">
        <f t="shared" si="200"/>
        <v>0</v>
      </c>
      <c r="K306" s="56">
        <f t="shared" si="200"/>
        <v>0</v>
      </c>
      <c r="L306" s="56">
        <f t="shared" si="200"/>
        <v>0</v>
      </c>
      <c r="M306" s="56">
        <f t="shared" si="200"/>
        <v>0</v>
      </c>
      <c r="N306" s="56">
        <f t="shared" si="200"/>
        <v>0</v>
      </c>
      <c r="O306" s="286">
        <f t="shared" si="200"/>
        <v>0</v>
      </c>
      <c r="P306" s="303">
        <f t="shared" si="199"/>
        <v>0</v>
      </c>
    </row>
    <row r="307" spans="2:16" x14ac:dyDescent="0.2">
      <c r="B307" s="282"/>
      <c r="C307" s="275" t="s">
        <v>61</v>
      </c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293"/>
      <c r="P307" s="302"/>
    </row>
    <row r="308" spans="2:16" ht="19.2" x14ac:dyDescent="0.2">
      <c r="B308" s="277" t="s">
        <v>246</v>
      </c>
      <c r="C308" s="277" t="s">
        <v>54</v>
      </c>
      <c r="D308" s="76">
        <f t="shared" ref="D308:O308" si="201">ROUND(D300/1,2)</f>
        <v>0</v>
      </c>
      <c r="E308" s="58">
        <f t="shared" si="201"/>
        <v>0</v>
      </c>
      <c r="F308" s="58">
        <f t="shared" si="201"/>
        <v>0</v>
      </c>
      <c r="G308" s="58">
        <f t="shared" si="201"/>
        <v>0</v>
      </c>
      <c r="H308" s="58">
        <f t="shared" si="201"/>
        <v>0</v>
      </c>
      <c r="I308" s="58">
        <f t="shared" si="201"/>
        <v>0</v>
      </c>
      <c r="J308" s="58">
        <f t="shared" si="201"/>
        <v>0</v>
      </c>
      <c r="K308" s="58">
        <f t="shared" si="201"/>
        <v>0</v>
      </c>
      <c r="L308" s="58">
        <f t="shared" si="201"/>
        <v>0</v>
      </c>
      <c r="M308" s="58">
        <f t="shared" si="201"/>
        <v>0</v>
      </c>
      <c r="N308" s="58">
        <f t="shared" si="201"/>
        <v>0</v>
      </c>
      <c r="O308" s="294">
        <f t="shared" si="201"/>
        <v>0</v>
      </c>
      <c r="P308" s="304">
        <f t="shared" ref="P308:P322" si="202">SUM(D308:O308)</f>
        <v>0</v>
      </c>
    </row>
    <row r="309" spans="2:16" x14ac:dyDescent="0.2">
      <c r="B309" s="281"/>
      <c r="C309" s="274" t="s">
        <v>55</v>
      </c>
      <c r="D309" s="79">
        <f t="shared" ref="D309:O309" si="203">ROUND(D301/2,2)</f>
        <v>0</v>
      </c>
      <c r="E309" s="77">
        <f t="shared" si="203"/>
        <v>0</v>
      </c>
      <c r="F309" s="77">
        <f t="shared" si="203"/>
        <v>0</v>
      </c>
      <c r="G309" s="77">
        <f t="shared" si="203"/>
        <v>0</v>
      </c>
      <c r="H309" s="77">
        <f t="shared" si="203"/>
        <v>0</v>
      </c>
      <c r="I309" s="77">
        <f t="shared" si="203"/>
        <v>0</v>
      </c>
      <c r="J309" s="77">
        <f t="shared" si="203"/>
        <v>0</v>
      </c>
      <c r="K309" s="77">
        <f t="shared" si="203"/>
        <v>0</v>
      </c>
      <c r="L309" s="77">
        <f t="shared" si="203"/>
        <v>0</v>
      </c>
      <c r="M309" s="77">
        <f t="shared" si="203"/>
        <v>0</v>
      </c>
      <c r="N309" s="77">
        <f t="shared" si="203"/>
        <v>0</v>
      </c>
      <c r="O309" s="295">
        <f t="shared" si="203"/>
        <v>0</v>
      </c>
      <c r="P309" s="304">
        <f t="shared" si="202"/>
        <v>0</v>
      </c>
    </row>
    <row r="310" spans="2:16" x14ac:dyDescent="0.2">
      <c r="B310" s="281"/>
      <c r="C310" s="274" t="s">
        <v>56</v>
      </c>
      <c r="D310" s="79">
        <f t="shared" ref="D310:O310" si="204">ROUND(D302/1,2)</f>
        <v>0</v>
      </c>
      <c r="E310" s="77">
        <f t="shared" si="204"/>
        <v>0</v>
      </c>
      <c r="F310" s="77">
        <f t="shared" si="204"/>
        <v>0</v>
      </c>
      <c r="G310" s="77">
        <f t="shared" si="204"/>
        <v>0</v>
      </c>
      <c r="H310" s="77">
        <f t="shared" si="204"/>
        <v>0</v>
      </c>
      <c r="I310" s="77">
        <f t="shared" si="204"/>
        <v>0</v>
      </c>
      <c r="J310" s="77">
        <f t="shared" si="204"/>
        <v>0</v>
      </c>
      <c r="K310" s="77">
        <f t="shared" si="204"/>
        <v>0</v>
      </c>
      <c r="L310" s="77">
        <f t="shared" si="204"/>
        <v>0</v>
      </c>
      <c r="M310" s="77">
        <f t="shared" si="204"/>
        <v>0</v>
      </c>
      <c r="N310" s="77">
        <f t="shared" si="204"/>
        <v>0</v>
      </c>
      <c r="O310" s="295">
        <f t="shared" si="204"/>
        <v>0</v>
      </c>
      <c r="P310" s="304">
        <f t="shared" si="202"/>
        <v>0</v>
      </c>
    </row>
    <row r="311" spans="2:16" x14ac:dyDescent="0.2">
      <c r="B311" s="281"/>
      <c r="C311" s="274" t="s">
        <v>57</v>
      </c>
      <c r="D311" s="79">
        <f t="shared" ref="D311:O311" si="205">ROUND(D303/1,2)</f>
        <v>0</v>
      </c>
      <c r="E311" s="77">
        <f t="shared" si="205"/>
        <v>0</v>
      </c>
      <c r="F311" s="77">
        <f t="shared" si="205"/>
        <v>0</v>
      </c>
      <c r="G311" s="77">
        <f t="shared" si="205"/>
        <v>0</v>
      </c>
      <c r="H311" s="77">
        <f t="shared" si="205"/>
        <v>0</v>
      </c>
      <c r="I311" s="77">
        <f t="shared" si="205"/>
        <v>0</v>
      </c>
      <c r="J311" s="77">
        <f t="shared" si="205"/>
        <v>0</v>
      </c>
      <c r="K311" s="77">
        <f t="shared" si="205"/>
        <v>0</v>
      </c>
      <c r="L311" s="77">
        <f t="shared" si="205"/>
        <v>0</v>
      </c>
      <c r="M311" s="77">
        <f t="shared" si="205"/>
        <v>0</v>
      </c>
      <c r="N311" s="77">
        <f t="shared" si="205"/>
        <v>0</v>
      </c>
      <c r="O311" s="295">
        <f t="shared" si="205"/>
        <v>0</v>
      </c>
      <c r="P311" s="304">
        <f t="shared" si="202"/>
        <v>0</v>
      </c>
    </row>
    <row r="312" spans="2:16" x14ac:dyDescent="0.2">
      <c r="B312" s="281"/>
      <c r="C312" s="274" t="s">
        <v>58</v>
      </c>
      <c r="D312" s="79">
        <f t="shared" ref="D312:O312" si="206">ROUND(D304/1,2)</f>
        <v>0</v>
      </c>
      <c r="E312" s="77">
        <f t="shared" si="206"/>
        <v>0</v>
      </c>
      <c r="F312" s="77">
        <f t="shared" si="206"/>
        <v>0</v>
      </c>
      <c r="G312" s="77">
        <f t="shared" si="206"/>
        <v>0</v>
      </c>
      <c r="H312" s="77">
        <f t="shared" si="206"/>
        <v>0</v>
      </c>
      <c r="I312" s="77">
        <f t="shared" si="206"/>
        <v>0</v>
      </c>
      <c r="J312" s="77">
        <f t="shared" si="206"/>
        <v>0</v>
      </c>
      <c r="K312" s="77">
        <f t="shared" si="206"/>
        <v>0</v>
      </c>
      <c r="L312" s="77">
        <f t="shared" si="206"/>
        <v>0</v>
      </c>
      <c r="M312" s="77">
        <f t="shared" si="206"/>
        <v>0</v>
      </c>
      <c r="N312" s="77">
        <f t="shared" si="206"/>
        <v>0</v>
      </c>
      <c r="O312" s="295">
        <f t="shared" si="206"/>
        <v>0</v>
      </c>
      <c r="P312" s="304">
        <f t="shared" si="202"/>
        <v>0</v>
      </c>
    </row>
    <row r="313" spans="2:16" x14ac:dyDescent="0.2">
      <c r="B313" s="281"/>
      <c r="C313" s="274" t="s">
        <v>59</v>
      </c>
      <c r="D313" s="79">
        <f t="shared" ref="D313:O313" si="207">ROUND(D305/1,2)</f>
        <v>0</v>
      </c>
      <c r="E313" s="77">
        <f t="shared" si="207"/>
        <v>0</v>
      </c>
      <c r="F313" s="77">
        <f t="shared" si="207"/>
        <v>0</v>
      </c>
      <c r="G313" s="77">
        <f t="shared" si="207"/>
        <v>0</v>
      </c>
      <c r="H313" s="77">
        <f t="shared" si="207"/>
        <v>0</v>
      </c>
      <c r="I313" s="77">
        <f t="shared" si="207"/>
        <v>0</v>
      </c>
      <c r="J313" s="77">
        <f t="shared" si="207"/>
        <v>0</v>
      </c>
      <c r="K313" s="77">
        <f t="shared" si="207"/>
        <v>0</v>
      </c>
      <c r="L313" s="77">
        <f t="shared" si="207"/>
        <v>0</v>
      </c>
      <c r="M313" s="77">
        <f t="shared" si="207"/>
        <v>0</v>
      </c>
      <c r="N313" s="77">
        <f t="shared" si="207"/>
        <v>0</v>
      </c>
      <c r="O313" s="295">
        <f t="shared" si="207"/>
        <v>0</v>
      </c>
      <c r="P313" s="304">
        <f t="shared" si="202"/>
        <v>0</v>
      </c>
    </row>
    <row r="314" spans="2:16" x14ac:dyDescent="0.2">
      <c r="B314" s="281"/>
      <c r="C314" s="274" t="s">
        <v>60</v>
      </c>
      <c r="D314" s="82">
        <f t="shared" ref="D314:O314" si="208">ROUND(D306/7,2)</f>
        <v>0</v>
      </c>
      <c r="E314" s="80">
        <f t="shared" si="208"/>
        <v>0</v>
      </c>
      <c r="F314" s="80">
        <f t="shared" si="208"/>
        <v>0</v>
      </c>
      <c r="G314" s="80">
        <f t="shared" si="208"/>
        <v>0</v>
      </c>
      <c r="H314" s="80">
        <f t="shared" si="208"/>
        <v>0</v>
      </c>
      <c r="I314" s="80">
        <f t="shared" si="208"/>
        <v>0</v>
      </c>
      <c r="J314" s="80">
        <f t="shared" si="208"/>
        <v>0</v>
      </c>
      <c r="K314" s="80">
        <f t="shared" si="208"/>
        <v>0</v>
      </c>
      <c r="L314" s="80">
        <f t="shared" si="208"/>
        <v>0</v>
      </c>
      <c r="M314" s="80">
        <f t="shared" si="208"/>
        <v>0</v>
      </c>
      <c r="N314" s="80">
        <f t="shared" si="208"/>
        <v>0</v>
      </c>
      <c r="O314" s="296">
        <f t="shared" si="208"/>
        <v>0</v>
      </c>
      <c r="P314" s="305">
        <f t="shared" si="202"/>
        <v>0</v>
      </c>
    </row>
    <row r="315" spans="2:16" ht="13.8" thickBot="1" x14ac:dyDescent="0.25">
      <c r="B315" s="281"/>
      <c r="C315" s="274" t="s">
        <v>61</v>
      </c>
      <c r="D315" s="306"/>
      <c r="E315" s="254"/>
      <c r="F315" s="254"/>
      <c r="G315" s="254"/>
      <c r="H315" s="254"/>
      <c r="I315" s="254"/>
      <c r="J315" s="254"/>
      <c r="K315" s="254"/>
      <c r="L315" s="254"/>
      <c r="M315" s="254"/>
      <c r="N315" s="254"/>
      <c r="O315" s="307"/>
      <c r="P315" s="324">
        <f t="shared" si="202"/>
        <v>0</v>
      </c>
    </row>
    <row r="316" spans="2:16" ht="19.2" x14ac:dyDescent="0.2">
      <c r="B316" s="325" t="s">
        <v>130</v>
      </c>
      <c r="C316" s="325" t="s">
        <v>54</v>
      </c>
      <c r="D316" s="326"/>
      <c r="E316" s="308"/>
      <c r="F316" s="308"/>
      <c r="G316" s="308"/>
      <c r="H316" s="327"/>
      <c r="I316" s="308"/>
      <c r="J316" s="308"/>
      <c r="K316" s="308"/>
      <c r="L316" s="308"/>
      <c r="M316" s="308"/>
      <c r="N316" s="308"/>
      <c r="O316" s="328"/>
      <c r="P316" s="329">
        <f t="shared" si="202"/>
        <v>0</v>
      </c>
    </row>
    <row r="317" spans="2:16" x14ac:dyDescent="0.2">
      <c r="B317" s="281"/>
      <c r="C317" s="274" t="s">
        <v>55</v>
      </c>
      <c r="D317" s="212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285"/>
      <c r="P317" s="298">
        <f t="shared" si="202"/>
        <v>0</v>
      </c>
    </row>
    <row r="318" spans="2:16" x14ac:dyDescent="0.2">
      <c r="B318" s="281"/>
      <c r="C318" s="274" t="s">
        <v>56</v>
      </c>
      <c r="D318" s="212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285"/>
      <c r="P318" s="298">
        <f t="shared" si="202"/>
        <v>0</v>
      </c>
    </row>
    <row r="319" spans="2:16" x14ac:dyDescent="0.2">
      <c r="B319" s="281"/>
      <c r="C319" s="274" t="s">
        <v>57</v>
      </c>
      <c r="D319" s="212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285"/>
      <c r="P319" s="298">
        <f t="shared" si="202"/>
        <v>0</v>
      </c>
    </row>
    <row r="320" spans="2:16" x14ac:dyDescent="0.2">
      <c r="B320" s="281"/>
      <c r="C320" s="274" t="s">
        <v>58</v>
      </c>
      <c r="D320" s="212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285"/>
      <c r="P320" s="298">
        <f t="shared" si="202"/>
        <v>0</v>
      </c>
    </row>
    <row r="321" spans="2:16" x14ac:dyDescent="0.2">
      <c r="B321" s="281"/>
      <c r="C321" s="274" t="s">
        <v>59</v>
      </c>
      <c r="D321" s="212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285"/>
      <c r="P321" s="298">
        <f t="shared" si="202"/>
        <v>0</v>
      </c>
    </row>
    <row r="322" spans="2:16" x14ac:dyDescent="0.2">
      <c r="B322" s="280"/>
      <c r="C322" s="275" t="s">
        <v>60</v>
      </c>
      <c r="D322" s="91">
        <f t="shared" ref="D322:O322" si="209">SUM(D316:D321)</f>
        <v>0</v>
      </c>
      <c r="E322" s="56">
        <f t="shared" si="209"/>
        <v>0</v>
      </c>
      <c r="F322" s="56">
        <f t="shared" si="209"/>
        <v>0</v>
      </c>
      <c r="G322" s="56">
        <f t="shared" si="209"/>
        <v>0</v>
      </c>
      <c r="H322" s="91">
        <f t="shared" si="209"/>
        <v>0</v>
      </c>
      <c r="I322" s="56">
        <f t="shared" si="209"/>
        <v>0</v>
      </c>
      <c r="J322" s="56">
        <f t="shared" si="209"/>
        <v>0</v>
      </c>
      <c r="K322" s="56">
        <f t="shared" si="209"/>
        <v>0</v>
      </c>
      <c r="L322" s="56">
        <f t="shared" si="209"/>
        <v>0</v>
      </c>
      <c r="M322" s="56">
        <f t="shared" si="209"/>
        <v>0</v>
      </c>
      <c r="N322" s="56">
        <f t="shared" si="209"/>
        <v>0</v>
      </c>
      <c r="O322" s="286">
        <f t="shared" si="209"/>
        <v>0</v>
      </c>
      <c r="P322" s="303">
        <f t="shared" si="202"/>
        <v>0</v>
      </c>
    </row>
    <row r="323" spans="2:16" x14ac:dyDescent="0.2">
      <c r="B323" s="282"/>
      <c r="C323" s="275" t="s">
        <v>61</v>
      </c>
      <c r="D323" s="152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292"/>
      <c r="P323" s="302"/>
    </row>
    <row r="324" spans="2:16" x14ac:dyDescent="0.2">
      <c r="B324" s="277" t="s">
        <v>247</v>
      </c>
      <c r="C324" s="277" t="s">
        <v>54</v>
      </c>
      <c r="D324" s="76">
        <f t="shared" ref="D324:O324" si="210">ROUND(D316/1,2)</f>
        <v>0</v>
      </c>
      <c r="E324" s="59">
        <f t="shared" si="210"/>
        <v>0</v>
      </c>
      <c r="F324" s="59">
        <f t="shared" si="210"/>
        <v>0</v>
      </c>
      <c r="G324" s="59">
        <f t="shared" si="210"/>
        <v>0</v>
      </c>
      <c r="H324" s="76">
        <f t="shared" si="210"/>
        <v>0</v>
      </c>
      <c r="I324" s="59">
        <f t="shared" si="210"/>
        <v>0</v>
      </c>
      <c r="J324" s="59">
        <f t="shared" si="210"/>
        <v>0</v>
      </c>
      <c r="K324" s="59">
        <f t="shared" si="210"/>
        <v>0</v>
      </c>
      <c r="L324" s="59">
        <f t="shared" si="210"/>
        <v>0</v>
      </c>
      <c r="M324" s="59">
        <f t="shared" si="210"/>
        <v>0</v>
      </c>
      <c r="N324" s="59">
        <f t="shared" si="210"/>
        <v>0</v>
      </c>
      <c r="O324" s="287">
        <f t="shared" si="210"/>
        <v>0</v>
      </c>
      <c r="P324" s="304">
        <f t="shared" ref="P324:P338" si="211">SUM(D324:O324)</f>
        <v>0</v>
      </c>
    </row>
    <row r="325" spans="2:16" x14ac:dyDescent="0.2">
      <c r="B325" s="281"/>
      <c r="C325" s="274" t="s">
        <v>55</v>
      </c>
      <c r="D325" s="79">
        <f t="shared" ref="D325:O325" si="212">ROUND(D317/2,2)</f>
        <v>0</v>
      </c>
      <c r="E325" s="78">
        <f t="shared" si="212"/>
        <v>0</v>
      </c>
      <c r="F325" s="78">
        <f t="shared" si="212"/>
        <v>0</v>
      </c>
      <c r="G325" s="78">
        <f t="shared" si="212"/>
        <v>0</v>
      </c>
      <c r="H325" s="79">
        <f t="shared" si="212"/>
        <v>0</v>
      </c>
      <c r="I325" s="78">
        <f t="shared" si="212"/>
        <v>0</v>
      </c>
      <c r="J325" s="78">
        <f t="shared" si="212"/>
        <v>0</v>
      </c>
      <c r="K325" s="78">
        <f t="shared" si="212"/>
        <v>0</v>
      </c>
      <c r="L325" s="78">
        <f t="shared" si="212"/>
        <v>0</v>
      </c>
      <c r="M325" s="78">
        <f t="shared" si="212"/>
        <v>0</v>
      </c>
      <c r="N325" s="78">
        <f t="shared" si="212"/>
        <v>0</v>
      </c>
      <c r="O325" s="290">
        <f t="shared" si="212"/>
        <v>0</v>
      </c>
      <c r="P325" s="304">
        <f t="shared" si="211"/>
        <v>0</v>
      </c>
    </row>
    <row r="326" spans="2:16" x14ac:dyDescent="0.2">
      <c r="B326" s="281"/>
      <c r="C326" s="274" t="s">
        <v>56</v>
      </c>
      <c r="D326" s="79">
        <f t="shared" ref="D326:O326" si="213">ROUND(D318/1,2)</f>
        <v>0</v>
      </c>
      <c r="E326" s="78">
        <f t="shared" si="213"/>
        <v>0</v>
      </c>
      <c r="F326" s="78">
        <f t="shared" si="213"/>
        <v>0</v>
      </c>
      <c r="G326" s="78">
        <f t="shared" si="213"/>
        <v>0</v>
      </c>
      <c r="H326" s="79">
        <f t="shared" si="213"/>
        <v>0</v>
      </c>
      <c r="I326" s="78">
        <f t="shared" si="213"/>
        <v>0</v>
      </c>
      <c r="J326" s="78">
        <f t="shared" si="213"/>
        <v>0</v>
      </c>
      <c r="K326" s="78">
        <f t="shared" si="213"/>
        <v>0</v>
      </c>
      <c r="L326" s="78">
        <f t="shared" si="213"/>
        <v>0</v>
      </c>
      <c r="M326" s="78">
        <f t="shared" si="213"/>
        <v>0</v>
      </c>
      <c r="N326" s="78">
        <f t="shared" si="213"/>
        <v>0</v>
      </c>
      <c r="O326" s="290">
        <f t="shared" si="213"/>
        <v>0</v>
      </c>
      <c r="P326" s="304">
        <f t="shared" si="211"/>
        <v>0</v>
      </c>
    </row>
    <row r="327" spans="2:16" x14ac:dyDescent="0.2">
      <c r="B327" s="281"/>
      <c r="C327" s="274" t="s">
        <v>57</v>
      </c>
      <c r="D327" s="79">
        <f t="shared" ref="D327:O327" si="214">ROUND(D319/1,2)</f>
        <v>0</v>
      </c>
      <c r="E327" s="78">
        <f t="shared" si="214"/>
        <v>0</v>
      </c>
      <c r="F327" s="78">
        <f t="shared" si="214"/>
        <v>0</v>
      </c>
      <c r="G327" s="78">
        <f t="shared" si="214"/>
        <v>0</v>
      </c>
      <c r="H327" s="79">
        <f t="shared" si="214"/>
        <v>0</v>
      </c>
      <c r="I327" s="78">
        <f t="shared" si="214"/>
        <v>0</v>
      </c>
      <c r="J327" s="78">
        <f t="shared" si="214"/>
        <v>0</v>
      </c>
      <c r="K327" s="78">
        <f t="shared" si="214"/>
        <v>0</v>
      </c>
      <c r="L327" s="78">
        <f t="shared" si="214"/>
        <v>0</v>
      </c>
      <c r="M327" s="78">
        <f t="shared" si="214"/>
        <v>0</v>
      </c>
      <c r="N327" s="78">
        <f t="shared" si="214"/>
        <v>0</v>
      </c>
      <c r="O327" s="290">
        <f t="shared" si="214"/>
        <v>0</v>
      </c>
      <c r="P327" s="304">
        <f t="shared" si="211"/>
        <v>0</v>
      </c>
    </row>
    <row r="328" spans="2:16" x14ac:dyDescent="0.2">
      <c r="B328" s="281"/>
      <c r="C328" s="274" t="s">
        <v>58</v>
      </c>
      <c r="D328" s="79">
        <f t="shared" ref="D328:O328" si="215">ROUND(D320/1,2)</f>
        <v>0</v>
      </c>
      <c r="E328" s="78">
        <f t="shared" si="215"/>
        <v>0</v>
      </c>
      <c r="F328" s="78">
        <f t="shared" si="215"/>
        <v>0</v>
      </c>
      <c r="G328" s="78">
        <f t="shared" si="215"/>
        <v>0</v>
      </c>
      <c r="H328" s="79">
        <f t="shared" si="215"/>
        <v>0</v>
      </c>
      <c r="I328" s="78">
        <f t="shared" si="215"/>
        <v>0</v>
      </c>
      <c r="J328" s="78">
        <f t="shared" si="215"/>
        <v>0</v>
      </c>
      <c r="K328" s="78">
        <f t="shared" si="215"/>
        <v>0</v>
      </c>
      <c r="L328" s="78">
        <f t="shared" si="215"/>
        <v>0</v>
      </c>
      <c r="M328" s="78">
        <f t="shared" si="215"/>
        <v>0</v>
      </c>
      <c r="N328" s="78">
        <f t="shared" si="215"/>
        <v>0</v>
      </c>
      <c r="O328" s="290">
        <f t="shared" si="215"/>
        <v>0</v>
      </c>
      <c r="P328" s="304">
        <f t="shared" si="211"/>
        <v>0</v>
      </c>
    </row>
    <row r="329" spans="2:16" x14ac:dyDescent="0.2">
      <c r="B329" s="281"/>
      <c r="C329" s="274" t="s">
        <v>59</v>
      </c>
      <c r="D329" s="79">
        <f t="shared" ref="D329:O329" si="216">ROUND(D321/1,2)</f>
        <v>0</v>
      </c>
      <c r="E329" s="78">
        <f t="shared" si="216"/>
        <v>0</v>
      </c>
      <c r="F329" s="78">
        <f t="shared" si="216"/>
        <v>0</v>
      </c>
      <c r="G329" s="78">
        <f t="shared" si="216"/>
        <v>0</v>
      </c>
      <c r="H329" s="79">
        <f t="shared" si="216"/>
        <v>0</v>
      </c>
      <c r="I329" s="78">
        <f t="shared" si="216"/>
        <v>0</v>
      </c>
      <c r="J329" s="78">
        <f t="shared" si="216"/>
        <v>0</v>
      </c>
      <c r="K329" s="78">
        <f t="shared" si="216"/>
        <v>0</v>
      </c>
      <c r="L329" s="78">
        <f t="shared" si="216"/>
        <v>0</v>
      </c>
      <c r="M329" s="78">
        <f t="shared" si="216"/>
        <v>0</v>
      </c>
      <c r="N329" s="78">
        <f t="shared" si="216"/>
        <v>0</v>
      </c>
      <c r="O329" s="290">
        <f t="shared" si="216"/>
        <v>0</v>
      </c>
      <c r="P329" s="304">
        <f t="shared" si="211"/>
        <v>0</v>
      </c>
    </row>
    <row r="330" spans="2:16" x14ac:dyDescent="0.2">
      <c r="B330" s="281"/>
      <c r="C330" s="274" t="s">
        <v>60</v>
      </c>
      <c r="D330" s="82">
        <f t="shared" ref="D330:O330" si="217">ROUND(D322/7,2)</f>
        <v>0</v>
      </c>
      <c r="E330" s="81">
        <f t="shared" si="217"/>
        <v>0</v>
      </c>
      <c r="F330" s="81">
        <f t="shared" si="217"/>
        <v>0</v>
      </c>
      <c r="G330" s="81">
        <f t="shared" si="217"/>
        <v>0</v>
      </c>
      <c r="H330" s="82">
        <f t="shared" si="217"/>
        <v>0</v>
      </c>
      <c r="I330" s="81">
        <f t="shared" si="217"/>
        <v>0</v>
      </c>
      <c r="J330" s="81">
        <f t="shared" si="217"/>
        <v>0</v>
      </c>
      <c r="K330" s="81">
        <f t="shared" si="217"/>
        <v>0</v>
      </c>
      <c r="L330" s="81">
        <f t="shared" si="217"/>
        <v>0</v>
      </c>
      <c r="M330" s="81">
        <f t="shared" si="217"/>
        <v>0</v>
      </c>
      <c r="N330" s="81">
        <f t="shared" si="217"/>
        <v>0</v>
      </c>
      <c r="O330" s="291">
        <f t="shared" si="217"/>
        <v>0</v>
      </c>
      <c r="P330" s="305">
        <f t="shared" si="211"/>
        <v>0</v>
      </c>
    </row>
    <row r="331" spans="2:16" ht="13.8" thickBot="1" x14ac:dyDescent="0.25">
      <c r="B331" s="283"/>
      <c r="C331" s="276" t="s">
        <v>61</v>
      </c>
      <c r="D331" s="330"/>
      <c r="E331" s="322"/>
      <c r="F331" s="322"/>
      <c r="G331" s="322"/>
      <c r="H331" s="330"/>
      <c r="I331" s="322"/>
      <c r="J331" s="322"/>
      <c r="K331" s="322"/>
      <c r="L331" s="322"/>
      <c r="M331" s="322"/>
      <c r="N331" s="322"/>
      <c r="O331" s="331"/>
      <c r="P331" s="300">
        <f t="shared" si="211"/>
        <v>0</v>
      </c>
    </row>
    <row r="332" spans="2:16" x14ac:dyDescent="0.2">
      <c r="B332" s="277" t="s">
        <v>106</v>
      </c>
      <c r="C332" s="274" t="s">
        <v>54</v>
      </c>
      <c r="D332" s="309">
        <v>0</v>
      </c>
      <c r="E332" s="48">
        <v>0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310">
        <v>0</v>
      </c>
      <c r="P332" s="298">
        <f t="shared" si="211"/>
        <v>0</v>
      </c>
    </row>
    <row r="333" spans="2:16" x14ac:dyDescent="0.2">
      <c r="B333" s="279"/>
      <c r="C333" s="274" t="s">
        <v>55</v>
      </c>
      <c r="D333" s="309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310">
        <v>0</v>
      </c>
      <c r="P333" s="298">
        <f t="shared" si="211"/>
        <v>0</v>
      </c>
    </row>
    <row r="334" spans="2:16" x14ac:dyDescent="0.2">
      <c r="B334" s="279"/>
      <c r="C334" s="274" t="s">
        <v>56</v>
      </c>
      <c r="D334" s="309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310">
        <v>0</v>
      </c>
      <c r="P334" s="298">
        <f t="shared" si="211"/>
        <v>0</v>
      </c>
    </row>
    <row r="335" spans="2:16" x14ac:dyDescent="0.2">
      <c r="B335" s="279"/>
      <c r="C335" s="274" t="s">
        <v>57</v>
      </c>
      <c r="D335" s="309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310">
        <v>0</v>
      </c>
      <c r="P335" s="298">
        <f t="shared" si="211"/>
        <v>0</v>
      </c>
    </row>
    <row r="336" spans="2:16" x14ac:dyDescent="0.2">
      <c r="B336" s="279"/>
      <c r="C336" s="274" t="s">
        <v>58</v>
      </c>
      <c r="D336" s="309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310">
        <v>0</v>
      </c>
      <c r="P336" s="298">
        <f t="shared" si="211"/>
        <v>0</v>
      </c>
    </row>
    <row r="337" spans="2:16" x14ac:dyDescent="0.2">
      <c r="B337" s="279"/>
      <c r="C337" s="274" t="s">
        <v>59</v>
      </c>
      <c r="D337" s="309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310">
        <v>0</v>
      </c>
      <c r="P337" s="298">
        <f t="shared" si="211"/>
        <v>0</v>
      </c>
    </row>
    <row r="338" spans="2:16" x14ac:dyDescent="0.2">
      <c r="B338" s="280"/>
      <c r="C338" s="275" t="s">
        <v>60</v>
      </c>
      <c r="D338" s="311">
        <f t="shared" ref="D338:O338" si="218">SUM(D332:D337)</f>
        <v>0</v>
      </c>
      <c r="E338" s="56">
        <f t="shared" si="218"/>
        <v>0</v>
      </c>
      <c r="F338" s="56">
        <f t="shared" si="218"/>
        <v>0</v>
      </c>
      <c r="G338" s="56">
        <f t="shared" si="218"/>
        <v>0</v>
      </c>
      <c r="H338" s="56">
        <f t="shared" si="218"/>
        <v>0</v>
      </c>
      <c r="I338" s="56">
        <f t="shared" si="218"/>
        <v>0</v>
      </c>
      <c r="J338" s="56">
        <f t="shared" si="218"/>
        <v>0</v>
      </c>
      <c r="K338" s="56">
        <f t="shared" si="218"/>
        <v>0</v>
      </c>
      <c r="L338" s="56">
        <f t="shared" si="218"/>
        <v>0</v>
      </c>
      <c r="M338" s="56">
        <f t="shared" si="218"/>
        <v>0</v>
      </c>
      <c r="N338" s="56">
        <f t="shared" si="218"/>
        <v>0</v>
      </c>
      <c r="O338" s="312">
        <f t="shared" si="218"/>
        <v>0</v>
      </c>
      <c r="P338" s="303">
        <f t="shared" si="211"/>
        <v>0</v>
      </c>
    </row>
    <row r="339" spans="2:16" x14ac:dyDescent="0.2">
      <c r="B339" s="282"/>
      <c r="C339" s="275" t="s">
        <v>61</v>
      </c>
      <c r="D339" s="313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314"/>
      <c r="P339" s="302"/>
    </row>
    <row r="340" spans="2:16" x14ac:dyDescent="0.2">
      <c r="B340" s="277" t="s">
        <v>248</v>
      </c>
      <c r="C340" s="277" t="s">
        <v>54</v>
      </c>
      <c r="D340" s="315">
        <f t="shared" ref="D340:O340" si="219">ROUND(D332/1,2)</f>
        <v>0</v>
      </c>
      <c r="E340" s="59">
        <f t="shared" si="219"/>
        <v>0</v>
      </c>
      <c r="F340" s="59">
        <f t="shared" si="219"/>
        <v>0</v>
      </c>
      <c r="G340" s="59">
        <f t="shared" si="219"/>
        <v>0</v>
      </c>
      <c r="H340" s="59">
        <f t="shared" si="219"/>
        <v>0</v>
      </c>
      <c r="I340" s="59">
        <f t="shared" si="219"/>
        <v>0</v>
      </c>
      <c r="J340" s="59">
        <f t="shared" si="219"/>
        <v>0</v>
      </c>
      <c r="K340" s="59">
        <f t="shared" si="219"/>
        <v>0</v>
      </c>
      <c r="L340" s="59">
        <f t="shared" si="219"/>
        <v>0</v>
      </c>
      <c r="M340" s="59">
        <f t="shared" si="219"/>
        <v>0</v>
      </c>
      <c r="N340" s="59">
        <f t="shared" si="219"/>
        <v>0</v>
      </c>
      <c r="O340" s="316">
        <f t="shared" si="219"/>
        <v>0</v>
      </c>
      <c r="P340" s="304">
        <f t="shared" ref="P340:P347" si="220">SUM(D340:O340)</f>
        <v>0</v>
      </c>
    </row>
    <row r="341" spans="2:16" x14ac:dyDescent="0.2">
      <c r="B341" s="281"/>
      <c r="C341" s="274" t="s">
        <v>55</v>
      </c>
      <c r="D341" s="317">
        <f t="shared" ref="D341:O341" si="221">ROUND(D333/2,2)</f>
        <v>0</v>
      </c>
      <c r="E341" s="78">
        <f t="shared" si="221"/>
        <v>0</v>
      </c>
      <c r="F341" s="78">
        <f t="shared" si="221"/>
        <v>0</v>
      </c>
      <c r="G341" s="78">
        <f t="shared" si="221"/>
        <v>0</v>
      </c>
      <c r="H341" s="78">
        <f t="shared" si="221"/>
        <v>0</v>
      </c>
      <c r="I341" s="78">
        <f t="shared" si="221"/>
        <v>0</v>
      </c>
      <c r="J341" s="78">
        <f t="shared" si="221"/>
        <v>0</v>
      </c>
      <c r="K341" s="78">
        <f t="shared" si="221"/>
        <v>0</v>
      </c>
      <c r="L341" s="78">
        <f t="shared" si="221"/>
        <v>0</v>
      </c>
      <c r="M341" s="78">
        <f t="shared" si="221"/>
        <v>0</v>
      </c>
      <c r="N341" s="78">
        <f t="shared" si="221"/>
        <v>0</v>
      </c>
      <c r="O341" s="318">
        <f t="shared" si="221"/>
        <v>0</v>
      </c>
      <c r="P341" s="304">
        <f t="shared" si="220"/>
        <v>0</v>
      </c>
    </row>
    <row r="342" spans="2:16" x14ac:dyDescent="0.2">
      <c r="B342" s="281"/>
      <c r="C342" s="274" t="s">
        <v>56</v>
      </c>
      <c r="D342" s="317">
        <f t="shared" ref="D342:O342" si="222">ROUND(D334/1,2)</f>
        <v>0</v>
      </c>
      <c r="E342" s="78">
        <f t="shared" si="222"/>
        <v>0</v>
      </c>
      <c r="F342" s="78">
        <f t="shared" si="222"/>
        <v>0</v>
      </c>
      <c r="G342" s="78">
        <f t="shared" si="222"/>
        <v>0</v>
      </c>
      <c r="H342" s="78">
        <f t="shared" si="222"/>
        <v>0</v>
      </c>
      <c r="I342" s="78">
        <f t="shared" si="222"/>
        <v>0</v>
      </c>
      <c r="J342" s="78">
        <f t="shared" si="222"/>
        <v>0</v>
      </c>
      <c r="K342" s="78">
        <f t="shared" si="222"/>
        <v>0</v>
      </c>
      <c r="L342" s="78">
        <f t="shared" si="222"/>
        <v>0</v>
      </c>
      <c r="M342" s="78">
        <f t="shared" si="222"/>
        <v>0</v>
      </c>
      <c r="N342" s="78">
        <f t="shared" si="222"/>
        <v>0</v>
      </c>
      <c r="O342" s="318">
        <f t="shared" si="222"/>
        <v>0</v>
      </c>
      <c r="P342" s="304">
        <f t="shared" si="220"/>
        <v>0</v>
      </c>
    </row>
    <row r="343" spans="2:16" x14ac:dyDescent="0.2">
      <c r="B343" s="281"/>
      <c r="C343" s="274" t="s">
        <v>57</v>
      </c>
      <c r="D343" s="317">
        <f t="shared" ref="D343:O343" si="223">ROUND(D335/1,2)</f>
        <v>0</v>
      </c>
      <c r="E343" s="78">
        <f t="shared" si="223"/>
        <v>0</v>
      </c>
      <c r="F343" s="78">
        <f t="shared" si="223"/>
        <v>0</v>
      </c>
      <c r="G343" s="78">
        <f t="shared" si="223"/>
        <v>0</v>
      </c>
      <c r="H343" s="78">
        <f t="shared" si="223"/>
        <v>0</v>
      </c>
      <c r="I343" s="78">
        <f t="shared" si="223"/>
        <v>0</v>
      </c>
      <c r="J343" s="78">
        <f t="shared" si="223"/>
        <v>0</v>
      </c>
      <c r="K343" s="78">
        <f t="shared" si="223"/>
        <v>0</v>
      </c>
      <c r="L343" s="78">
        <f t="shared" si="223"/>
        <v>0</v>
      </c>
      <c r="M343" s="78">
        <f t="shared" si="223"/>
        <v>0</v>
      </c>
      <c r="N343" s="78">
        <f t="shared" si="223"/>
        <v>0</v>
      </c>
      <c r="O343" s="318">
        <f t="shared" si="223"/>
        <v>0</v>
      </c>
      <c r="P343" s="304">
        <f t="shared" si="220"/>
        <v>0</v>
      </c>
    </row>
    <row r="344" spans="2:16" x14ac:dyDescent="0.2">
      <c r="B344" s="281"/>
      <c r="C344" s="274" t="s">
        <v>58</v>
      </c>
      <c r="D344" s="317">
        <f t="shared" ref="D344:O344" si="224">ROUND(D336/1,2)</f>
        <v>0</v>
      </c>
      <c r="E344" s="78">
        <f t="shared" si="224"/>
        <v>0</v>
      </c>
      <c r="F344" s="78">
        <f t="shared" si="224"/>
        <v>0</v>
      </c>
      <c r="G344" s="78">
        <f t="shared" si="224"/>
        <v>0</v>
      </c>
      <c r="H344" s="78">
        <f t="shared" si="224"/>
        <v>0</v>
      </c>
      <c r="I344" s="78">
        <f t="shared" si="224"/>
        <v>0</v>
      </c>
      <c r="J344" s="78">
        <f t="shared" si="224"/>
        <v>0</v>
      </c>
      <c r="K344" s="78">
        <f t="shared" si="224"/>
        <v>0</v>
      </c>
      <c r="L344" s="78">
        <f t="shared" si="224"/>
        <v>0</v>
      </c>
      <c r="M344" s="78">
        <f t="shared" si="224"/>
        <v>0</v>
      </c>
      <c r="N344" s="78">
        <f t="shared" si="224"/>
        <v>0</v>
      </c>
      <c r="O344" s="318">
        <f t="shared" si="224"/>
        <v>0</v>
      </c>
      <c r="P344" s="304">
        <f t="shared" si="220"/>
        <v>0</v>
      </c>
    </row>
    <row r="345" spans="2:16" x14ac:dyDescent="0.2">
      <c r="B345" s="281"/>
      <c r="C345" s="274" t="s">
        <v>59</v>
      </c>
      <c r="D345" s="317">
        <f t="shared" ref="D345:O345" si="225">ROUND(D337/1,2)</f>
        <v>0</v>
      </c>
      <c r="E345" s="78">
        <f t="shared" si="225"/>
        <v>0</v>
      </c>
      <c r="F345" s="78">
        <f t="shared" si="225"/>
        <v>0</v>
      </c>
      <c r="G345" s="78">
        <f t="shared" si="225"/>
        <v>0</v>
      </c>
      <c r="H345" s="78">
        <f t="shared" si="225"/>
        <v>0</v>
      </c>
      <c r="I345" s="78">
        <f t="shared" si="225"/>
        <v>0</v>
      </c>
      <c r="J345" s="78">
        <f t="shared" si="225"/>
        <v>0</v>
      </c>
      <c r="K345" s="78">
        <f t="shared" si="225"/>
        <v>0</v>
      </c>
      <c r="L345" s="78">
        <f t="shared" si="225"/>
        <v>0</v>
      </c>
      <c r="M345" s="78">
        <f t="shared" si="225"/>
        <v>0</v>
      </c>
      <c r="N345" s="78">
        <f t="shared" si="225"/>
        <v>0</v>
      </c>
      <c r="O345" s="318">
        <f t="shared" si="225"/>
        <v>0</v>
      </c>
      <c r="P345" s="304">
        <f t="shared" si="220"/>
        <v>0</v>
      </c>
    </row>
    <row r="346" spans="2:16" x14ac:dyDescent="0.2">
      <c r="B346" s="281"/>
      <c r="C346" s="274" t="s">
        <v>60</v>
      </c>
      <c r="D346" s="319">
        <f t="shared" ref="D346:O346" si="226">ROUND(D338/7,2)</f>
        <v>0</v>
      </c>
      <c r="E346" s="81">
        <f t="shared" si="226"/>
        <v>0</v>
      </c>
      <c r="F346" s="81">
        <f t="shared" si="226"/>
        <v>0</v>
      </c>
      <c r="G346" s="81">
        <f t="shared" si="226"/>
        <v>0</v>
      </c>
      <c r="H346" s="81">
        <f t="shared" si="226"/>
        <v>0</v>
      </c>
      <c r="I346" s="81">
        <f t="shared" si="226"/>
        <v>0</v>
      </c>
      <c r="J346" s="81">
        <f t="shared" si="226"/>
        <v>0</v>
      </c>
      <c r="K346" s="81">
        <f t="shared" si="226"/>
        <v>0</v>
      </c>
      <c r="L346" s="81">
        <f t="shared" si="226"/>
        <v>0</v>
      </c>
      <c r="M346" s="81">
        <f t="shared" si="226"/>
        <v>0</v>
      </c>
      <c r="N346" s="81">
        <f t="shared" si="226"/>
        <v>0</v>
      </c>
      <c r="O346" s="320">
        <f t="shared" si="226"/>
        <v>0</v>
      </c>
      <c r="P346" s="305">
        <f t="shared" si="220"/>
        <v>0</v>
      </c>
    </row>
    <row r="347" spans="2:16" ht="13.8" thickBot="1" x14ac:dyDescent="0.25">
      <c r="B347" s="283"/>
      <c r="C347" s="276" t="s">
        <v>61</v>
      </c>
      <c r="D347" s="321"/>
      <c r="E347" s="322"/>
      <c r="F347" s="322"/>
      <c r="G347" s="322"/>
      <c r="H347" s="322"/>
      <c r="I347" s="322"/>
      <c r="J347" s="322"/>
      <c r="K347" s="322"/>
      <c r="L347" s="322"/>
      <c r="M347" s="322"/>
      <c r="N347" s="322"/>
      <c r="O347" s="323"/>
      <c r="P347" s="300">
        <f t="shared" si="220"/>
        <v>0</v>
      </c>
    </row>
  </sheetData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Z347"/>
  <sheetViews>
    <sheetView workbookViewId="0"/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15" width="6.109375" customWidth="1"/>
    <col min="16" max="16" width="7.6640625" bestFit="1" customWidth="1"/>
    <col min="20" max="24" width="9.88671875" customWidth="1"/>
  </cols>
  <sheetData>
    <row r="1" spans="2:26" ht="19.2" x14ac:dyDescent="0.25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6" ht="16.8" thickBot="1" x14ac:dyDescent="0.25">
      <c r="B2" s="36" t="s">
        <v>189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6" ht="24.6" thickBot="1" x14ac:dyDescent="0.25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s="138" t="s">
        <v>155</v>
      </c>
      <c r="S3" s="138" t="s">
        <v>54</v>
      </c>
      <c r="T3" s="138" t="s">
        <v>55</v>
      </c>
      <c r="U3" s="138" t="s">
        <v>56</v>
      </c>
      <c r="V3" s="138" t="s">
        <v>57</v>
      </c>
      <c r="W3" s="138" t="s">
        <v>58</v>
      </c>
      <c r="X3" s="138" t="s">
        <v>59</v>
      </c>
      <c r="Y3" s="138" t="s">
        <v>121</v>
      </c>
      <c r="Z3" s="138" t="s">
        <v>61</v>
      </c>
    </row>
    <row r="4" spans="2:26" ht="12" customHeight="1" x14ac:dyDescent="0.2">
      <c r="B4" s="44" t="s">
        <v>94</v>
      </c>
      <c r="C4" s="45" t="s">
        <v>54</v>
      </c>
      <c r="D4" s="46">
        <f t="shared" ref="D4:O4" si="0">D120+D236</f>
        <v>0</v>
      </c>
      <c r="E4" s="47">
        <f t="shared" si="0"/>
        <v>0</v>
      </c>
      <c r="F4" s="48">
        <f t="shared" si="0"/>
        <v>0</v>
      </c>
      <c r="G4" s="47">
        <f t="shared" si="0"/>
        <v>0</v>
      </c>
      <c r="H4" s="47">
        <f t="shared" si="0"/>
        <v>0</v>
      </c>
      <c r="I4" s="47">
        <f t="shared" si="0"/>
        <v>1</v>
      </c>
      <c r="J4" s="47">
        <f t="shared" si="0"/>
        <v>0</v>
      </c>
      <c r="K4" s="47">
        <f t="shared" si="0"/>
        <v>4</v>
      </c>
      <c r="L4" s="47">
        <f t="shared" si="0"/>
        <v>4</v>
      </c>
      <c r="M4" s="47">
        <f t="shared" si="0"/>
        <v>1</v>
      </c>
      <c r="N4" s="47">
        <f t="shared" si="0"/>
        <v>3</v>
      </c>
      <c r="O4" s="47">
        <f t="shared" si="0"/>
        <v>2</v>
      </c>
      <c r="P4" s="49">
        <f t="shared" ref="P4:P35" si="1">SUM(D4:O4)</f>
        <v>15</v>
      </c>
      <c r="R4" s="138">
        <v>1</v>
      </c>
      <c r="S4" s="138">
        <f>'保健所別（平17'!D4</f>
        <v>0</v>
      </c>
      <c r="T4" s="138">
        <v>27</v>
      </c>
      <c r="U4" s="138">
        <v>12</v>
      </c>
      <c r="V4" s="138">
        <v>3</v>
      </c>
      <c r="W4" s="138">
        <v>0</v>
      </c>
      <c r="X4" s="138">
        <v>0</v>
      </c>
      <c r="Y4" s="138">
        <f>SUM(S4:X4)</f>
        <v>42</v>
      </c>
      <c r="Z4" s="138">
        <v>3092</v>
      </c>
    </row>
    <row r="5" spans="2:26" ht="12" customHeight="1" x14ac:dyDescent="0.2">
      <c r="B5" s="44"/>
      <c r="C5" s="45" t="s">
        <v>55</v>
      </c>
      <c r="D5" s="50">
        <f t="shared" ref="D5:O5" si="2">D121+D237</f>
        <v>27</v>
      </c>
      <c r="E5" s="48">
        <f t="shared" si="2"/>
        <v>33</v>
      </c>
      <c r="F5" s="48">
        <f t="shared" si="2"/>
        <v>31</v>
      </c>
      <c r="G5" s="48">
        <f t="shared" si="2"/>
        <v>19</v>
      </c>
      <c r="H5" s="48">
        <f t="shared" si="2"/>
        <v>34</v>
      </c>
      <c r="I5" s="48">
        <f t="shared" si="2"/>
        <v>34</v>
      </c>
      <c r="J5" s="48">
        <f t="shared" si="2"/>
        <v>31</v>
      </c>
      <c r="K5" s="48">
        <f t="shared" si="2"/>
        <v>24</v>
      </c>
      <c r="L5" s="48">
        <f t="shared" si="2"/>
        <v>23</v>
      </c>
      <c r="M5" s="48">
        <f t="shared" si="2"/>
        <v>21</v>
      </c>
      <c r="N5" s="48">
        <f t="shared" si="2"/>
        <v>29</v>
      </c>
      <c r="O5" s="48">
        <f t="shared" si="2"/>
        <v>26</v>
      </c>
      <c r="P5" s="51">
        <f t="shared" si="1"/>
        <v>332</v>
      </c>
      <c r="R5" s="138">
        <v>2</v>
      </c>
      <c r="S5" s="138">
        <f>'保健所別（平17'!E4</f>
        <v>0</v>
      </c>
      <c r="T5" s="138">
        <v>26</v>
      </c>
      <c r="U5" s="138">
        <v>14</v>
      </c>
      <c r="V5" s="138">
        <v>4</v>
      </c>
      <c r="W5" s="138">
        <v>0</v>
      </c>
      <c r="X5" s="138">
        <v>0</v>
      </c>
      <c r="Y5" s="138">
        <f t="shared" ref="Y5:Y15" si="3">SUM(S5:X5)</f>
        <v>44</v>
      </c>
      <c r="Z5" s="138">
        <v>2897</v>
      </c>
    </row>
    <row r="6" spans="2:26" ht="12" customHeight="1" x14ac:dyDescent="0.2">
      <c r="B6" s="44"/>
      <c r="C6" s="45" t="s">
        <v>56</v>
      </c>
      <c r="D6" s="50">
        <f t="shared" ref="D6:O6" si="4">D122+D238</f>
        <v>3</v>
      </c>
      <c r="E6" s="48">
        <f t="shared" si="4"/>
        <v>8</v>
      </c>
      <c r="F6" s="48">
        <f t="shared" si="4"/>
        <v>7</v>
      </c>
      <c r="G6" s="48">
        <f t="shared" si="4"/>
        <v>11</v>
      </c>
      <c r="H6" s="48">
        <f t="shared" si="4"/>
        <v>5</v>
      </c>
      <c r="I6" s="48">
        <f t="shared" si="4"/>
        <v>13</v>
      </c>
      <c r="J6" s="48">
        <f t="shared" si="4"/>
        <v>6</v>
      </c>
      <c r="K6" s="48">
        <f t="shared" si="4"/>
        <v>6</v>
      </c>
      <c r="L6" s="48">
        <f t="shared" si="4"/>
        <v>9</v>
      </c>
      <c r="M6" s="48">
        <f t="shared" si="4"/>
        <v>10</v>
      </c>
      <c r="N6" s="48">
        <f t="shared" si="4"/>
        <v>15</v>
      </c>
      <c r="O6" s="48">
        <f t="shared" si="4"/>
        <v>7</v>
      </c>
      <c r="P6" s="51">
        <f t="shared" si="1"/>
        <v>100</v>
      </c>
      <c r="R6" s="138">
        <v>3</v>
      </c>
      <c r="S6" s="138">
        <f>'保健所別（平17'!F4</f>
        <v>0</v>
      </c>
      <c r="T6" s="138">
        <v>37</v>
      </c>
      <c r="U6" s="138">
        <v>5</v>
      </c>
      <c r="V6" s="138">
        <v>4</v>
      </c>
      <c r="W6" s="138">
        <v>0</v>
      </c>
      <c r="X6" s="138">
        <v>0</v>
      </c>
      <c r="Y6" s="138">
        <f t="shared" si="3"/>
        <v>46</v>
      </c>
      <c r="Z6" s="138">
        <v>3088</v>
      </c>
    </row>
    <row r="7" spans="2:26" ht="12" customHeight="1" x14ac:dyDescent="0.2">
      <c r="B7" s="44"/>
      <c r="C7" s="45" t="s">
        <v>57</v>
      </c>
      <c r="D7" s="50">
        <f t="shared" ref="D7:O7" si="5">D123+D239</f>
        <v>3</v>
      </c>
      <c r="E7" s="48">
        <f t="shared" si="5"/>
        <v>2</v>
      </c>
      <c r="F7" s="48">
        <f t="shared" si="5"/>
        <v>7</v>
      </c>
      <c r="G7" s="48">
        <f t="shared" si="5"/>
        <v>4</v>
      </c>
      <c r="H7" s="48">
        <f t="shared" si="5"/>
        <v>3</v>
      </c>
      <c r="I7" s="48">
        <f t="shared" si="5"/>
        <v>5</v>
      </c>
      <c r="J7" s="48">
        <f t="shared" si="5"/>
        <v>5</v>
      </c>
      <c r="K7" s="48">
        <f t="shared" si="5"/>
        <v>3</v>
      </c>
      <c r="L7" s="48">
        <f t="shared" si="5"/>
        <v>1</v>
      </c>
      <c r="M7" s="48">
        <f t="shared" si="5"/>
        <v>3</v>
      </c>
      <c r="N7" s="48">
        <f t="shared" si="5"/>
        <v>1</v>
      </c>
      <c r="O7" s="48">
        <f t="shared" si="5"/>
        <v>0</v>
      </c>
      <c r="P7" s="51">
        <f t="shared" si="1"/>
        <v>37</v>
      </c>
      <c r="R7" s="138">
        <v>4</v>
      </c>
      <c r="S7" s="138">
        <v>0</v>
      </c>
      <c r="T7" s="138">
        <v>20</v>
      </c>
      <c r="U7" s="138">
        <v>4</v>
      </c>
      <c r="V7" s="138">
        <v>2</v>
      </c>
      <c r="W7" s="138">
        <v>0</v>
      </c>
      <c r="X7" s="138">
        <v>0</v>
      </c>
      <c r="Y7" s="138">
        <f t="shared" si="3"/>
        <v>26</v>
      </c>
      <c r="Z7" s="138">
        <v>3019</v>
      </c>
    </row>
    <row r="8" spans="2:26" ht="12" customHeight="1" x14ac:dyDescent="0.2">
      <c r="B8" s="44"/>
      <c r="C8" s="45" t="s">
        <v>58</v>
      </c>
      <c r="D8" s="50">
        <f t="shared" ref="D8:O8" si="6">D124+D240</f>
        <v>0</v>
      </c>
      <c r="E8" s="48">
        <f t="shared" si="6"/>
        <v>0</v>
      </c>
      <c r="F8" s="48">
        <f t="shared" si="6"/>
        <v>0</v>
      </c>
      <c r="G8" s="48">
        <f t="shared" si="6"/>
        <v>0</v>
      </c>
      <c r="H8" s="48">
        <f t="shared" si="6"/>
        <v>0</v>
      </c>
      <c r="I8" s="48">
        <f t="shared" si="6"/>
        <v>0</v>
      </c>
      <c r="J8" s="48">
        <f t="shared" si="6"/>
        <v>0</v>
      </c>
      <c r="K8" s="48">
        <f t="shared" si="6"/>
        <v>0</v>
      </c>
      <c r="L8" s="48">
        <f t="shared" si="6"/>
        <v>0</v>
      </c>
      <c r="M8" s="48">
        <f t="shared" si="6"/>
        <v>0</v>
      </c>
      <c r="N8" s="48">
        <f t="shared" si="6"/>
        <v>0</v>
      </c>
      <c r="O8" s="48">
        <f t="shared" si="6"/>
        <v>0</v>
      </c>
      <c r="P8" s="51">
        <f t="shared" si="1"/>
        <v>0</v>
      </c>
      <c r="R8" s="138">
        <v>5</v>
      </c>
      <c r="S8" s="138">
        <v>0</v>
      </c>
      <c r="T8" s="138">
        <v>38</v>
      </c>
      <c r="U8" s="138">
        <v>5</v>
      </c>
      <c r="V8" s="138">
        <v>0</v>
      </c>
      <c r="W8" s="138">
        <v>0</v>
      </c>
      <c r="X8" s="138">
        <v>0</v>
      </c>
      <c r="Y8" s="138">
        <f t="shared" si="3"/>
        <v>43</v>
      </c>
      <c r="Z8" s="138">
        <v>3177</v>
      </c>
    </row>
    <row r="9" spans="2:26" ht="12" customHeight="1" x14ac:dyDescent="0.2">
      <c r="B9" s="52"/>
      <c r="C9" s="45" t="s">
        <v>59</v>
      </c>
      <c r="D9" s="50">
        <f t="shared" ref="D9:O9" si="7">D125+D241</f>
        <v>0</v>
      </c>
      <c r="E9" s="48">
        <f t="shared" si="7"/>
        <v>0</v>
      </c>
      <c r="F9" s="48">
        <f t="shared" si="7"/>
        <v>0</v>
      </c>
      <c r="G9" s="48">
        <f t="shared" si="7"/>
        <v>0</v>
      </c>
      <c r="H9" s="48">
        <f t="shared" si="7"/>
        <v>0</v>
      </c>
      <c r="I9" s="48">
        <f t="shared" si="7"/>
        <v>0</v>
      </c>
      <c r="J9" s="48">
        <f t="shared" si="7"/>
        <v>0</v>
      </c>
      <c r="K9" s="48">
        <f t="shared" si="7"/>
        <v>0</v>
      </c>
      <c r="L9" s="48">
        <f t="shared" si="7"/>
        <v>0</v>
      </c>
      <c r="M9" s="48">
        <f t="shared" si="7"/>
        <v>0</v>
      </c>
      <c r="N9" s="48">
        <f t="shared" si="7"/>
        <v>0</v>
      </c>
      <c r="O9" s="48">
        <f t="shared" si="7"/>
        <v>0</v>
      </c>
      <c r="P9" s="51">
        <f t="shared" si="1"/>
        <v>0</v>
      </c>
      <c r="R9" s="138">
        <v>6</v>
      </c>
      <c r="S9" s="138">
        <v>2</v>
      </c>
      <c r="T9" s="138">
        <v>29</v>
      </c>
      <c r="U9" s="138">
        <v>5</v>
      </c>
      <c r="V9" s="138">
        <v>3</v>
      </c>
      <c r="W9" s="138">
        <v>0</v>
      </c>
      <c r="X9" s="138">
        <v>0</v>
      </c>
      <c r="Y9" s="138">
        <f t="shared" si="3"/>
        <v>39</v>
      </c>
      <c r="Z9" s="138">
        <v>3404</v>
      </c>
    </row>
    <row r="10" spans="2:26" ht="12" customHeight="1" x14ac:dyDescent="0.2">
      <c r="B10" s="53"/>
      <c r="C10" s="54" t="s">
        <v>121</v>
      </c>
      <c r="D10" s="55">
        <f t="shared" ref="D10:O10" si="8">SUM(D4:D9)</f>
        <v>33</v>
      </c>
      <c r="E10" s="56">
        <f t="shared" si="8"/>
        <v>43</v>
      </c>
      <c r="F10" s="56">
        <f t="shared" si="8"/>
        <v>45</v>
      </c>
      <c r="G10" s="56">
        <f t="shared" si="8"/>
        <v>34</v>
      </c>
      <c r="H10" s="56">
        <f t="shared" si="8"/>
        <v>42</v>
      </c>
      <c r="I10" s="56">
        <f t="shared" si="8"/>
        <v>53</v>
      </c>
      <c r="J10" s="56">
        <f t="shared" si="8"/>
        <v>42</v>
      </c>
      <c r="K10" s="56">
        <f t="shared" si="8"/>
        <v>37</v>
      </c>
      <c r="L10" s="56">
        <f t="shared" si="8"/>
        <v>37</v>
      </c>
      <c r="M10" s="56">
        <f t="shared" si="8"/>
        <v>35</v>
      </c>
      <c r="N10" s="56">
        <f t="shared" si="8"/>
        <v>48</v>
      </c>
      <c r="O10" s="56">
        <f t="shared" si="8"/>
        <v>35</v>
      </c>
      <c r="P10" s="57">
        <f t="shared" si="1"/>
        <v>484</v>
      </c>
      <c r="Q10" s="196">
        <f>P10/12</f>
        <v>40.333333333333336</v>
      </c>
      <c r="R10" s="138">
        <v>7</v>
      </c>
      <c r="S10" s="138">
        <v>1</v>
      </c>
      <c r="T10" s="138">
        <v>38</v>
      </c>
      <c r="U10" s="138">
        <v>8</v>
      </c>
      <c r="V10" s="138">
        <v>4</v>
      </c>
      <c r="W10" s="138">
        <v>0</v>
      </c>
      <c r="X10" s="138">
        <v>0</v>
      </c>
      <c r="Y10" s="138">
        <f t="shared" si="3"/>
        <v>51</v>
      </c>
      <c r="Z10" s="138">
        <v>3560</v>
      </c>
    </row>
    <row r="11" spans="2:26" ht="12" customHeight="1" x14ac:dyDescent="0.2">
      <c r="B11" s="140"/>
      <c r="C11" s="141" t="s">
        <v>61</v>
      </c>
      <c r="D11" s="145">
        <f t="shared" ref="D11:O11" si="9">SUM(D127,D243)</f>
        <v>2867</v>
      </c>
      <c r="E11" s="146">
        <f t="shared" si="9"/>
        <v>2610</v>
      </c>
      <c r="F11" s="146">
        <f t="shared" si="9"/>
        <v>2787</v>
      </c>
      <c r="G11" s="146">
        <f t="shared" si="9"/>
        <v>2649</v>
      </c>
      <c r="H11" s="146">
        <f t="shared" si="9"/>
        <v>2855</v>
      </c>
      <c r="I11" s="146">
        <f t="shared" si="9"/>
        <v>3193</v>
      </c>
      <c r="J11" s="146">
        <f t="shared" si="9"/>
        <v>3105</v>
      </c>
      <c r="K11" s="146">
        <f t="shared" si="9"/>
        <v>3197</v>
      </c>
      <c r="L11" s="146">
        <f t="shared" si="9"/>
        <v>3161</v>
      </c>
      <c r="M11" s="146">
        <f t="shared" si="9"/>
        <v>2981</v>
      </c>
      <c r="N11" s="146">
        <f t="shared" si="9"/>
        <v>2728</v>
      </c>
      <c r="O11" s="146">
        <f t="shared" si="9"/>
        <v>2457</v>
      </c>
      <c r="P11" s="147">
        <f t="shared" si="1"/>
        <v>34590</v>
      </c>
      <c r="R11" s="138">
        <v>8</v>
      </c>
      <c r="S11" s="138">
        <v>0</v>
      </c>
      <c r="T11" s="138">
        <v>31</v>
      </c>
      <c r="U11" s="138">
        <v>2</v>
      </c>
      <c r="V11" s="138">
        <v>4</v>
      </c>
      <c r="W11" s="138">
        <v>0</v>
      </c>
      <c r="X11" s="138">
        <v>0</v>
      </c>
      <c r="Y11" s="138">
        <f t="shared" si="3"/>
        <v>37</v>
      </c>
      <c r="Z11" s="138">
        <v>3255</v>
      </c>
    </row>
    <row r="12" spans="2:26" ht="12" customHeight="1" x14ac:dyDescent="0.2">
      <c r="B12" s="44" t="s">
        <v>95</v>
      </c>
      <c r="C12" s="45" t="s">
        <v>54</v>
      </c>
      <c r="D12" s="58">
        <f t="shared" ref="D12:O12" si="10">D4/1</f>
        <v>0</v>
      </c>
      <c r="E12" s="59">
        <f t="shared" si="10"/>
        <v>0</v>
      </c>
      <c r="F12" s="59">
        <f t="shared" si="10"/>
        <v>0</v>
      </c>
      <c r="G12" s="59">
        <f t="shared" si="10"/>
        <v>0</v>
      </c>
      <c r="H12" s="59">
        <f t="shared" si="10"/>
        <v>0</v>
      </c>
      <c r="I12" s="59">
        <f t="shared" si="10"/>
        <v>1</v>
      </c>
      <c r="J12" s="59">
        <f t="shared" si="10"/>
        <v>0</v>
      </c>
      <c r="K12" s="59">
        <f t="shared" si="10"/>
        <v>4</v>
      </c>
      <c r="L12" s="59">
        <f t="shared" si="10"/>
        <v>4</v>
      </c>
      <c r="M12" s="59">
        <f t="shared" si="10"/>
        <v>1</v>
      </c>
      <c r="N12" s="59">
        <f t="shared" si="10"/>
        <v>3</v>
      </c>
      <c r="O12" s="59">
        <f t="shared" si="10"/>
        <v>2</v>
      </c>
      <c r="P12" s="158">
        <f t="shared" si="1"/>
        <v>15</v>
      </c>
      <c r="R12" s="138">
        <v>9</v>
      </c>
      <c r="S12" s="138">
        <v>3</v>
      </c>
      <c r="T12" s="138">
        <v>38</v>
      </c>
      <c r="U12" s="138">
        <v>10</v>
      </c>
      <c r="V12" s="138">
        <v>1</v>
      </c>
      <c r="W12" s="138">
        <v>0</v>
      </c>
      <c r="X12" s="138">
        <v>0</v>
      </c>
      <c r="Y12" s="138">
        <f t="shared" si="3"/>
        <v>52</v>
      </c>
      <c r="Z12" s="138">
        <v>3262</v>
      </c>
    </row>
    <row r="13" spans="2:26" ht="12" customHeight="1" x14ac:dyDescent="0.2">
      <c r="B13" s="61"/>
      <c r="C13" s="45" t="s">
        <v>55</v>
      </c>
      <c r="D13" s="62">
        <f t="shared" ref="D13:O13" si="11">D5/4</f>
        <v>6.75</v>
      </c>
      <c r="E13" s="60">
        <f t="shared" si="11"/>
        <v>8.25</v>
      </c>
      <c r="F13" s="60">
        <f t="shared" si="11"/>
        <v>7.75</v>
      </c>
      <c r="G13" s="60">
        <f t="shared" si="11"/>
        <v>4.75</v>
      </c>
      <c r="H13" s="60">
        <f t="shared" si="11"/>
        <v>8.5</v>
      </c>
      <c r="I13" s="60">
        <f t="shared" si="11"/>
        <v>8.5</v>
      </c>
      <c r="J13" s="60">
        <f t="shared" si="11"/>
        <v>7.75</v>
      </c>
      <c r="K13" s="60">
        <f t="shared" si="11"/>
        <v>6</v>
      </c>
      <c r="L13" s="60">
        <f t="shared" si="11"/>
        <v>5.75</v>
      </c>
      <c r="M13" s="60">
        <f t="shared" si="11"/>
        <v>5.25</v>
      </c>
      <c r="N13" s="60">
        <f t="shared" si="11"/>
        <v>7.25</v>
      </c>
      <c r="O13" s="60">
        <f t="shared" si="11"/>
        <v>6.5</v>
      </c>
      <c r="P13" s="158">
        <f t="shared" si="1"/>
        <v>83</v>
      </c>
      <c r="R13" s="138">
        <v>10</v>
      </c>
      <c r="S13" s="138">
        <v>0</v>
      </c>
      <c r="T13" s="138">
        <v>31</v>
      </c>
      <c r="U13" s="138">
        <v>6</v>
      </c>
      <c r="V13" s="138">
        <v>1</v>
      </c>
      <c r="W13" s="138">
        <v>0</v>
      </c>
      <c r="X13" s="138">
        <v>0</v>
      </c>
      <c r="Y13" s="138">
        <f t="shared" si="3"/>
        <v>38</v>
      </c>
      <c r="Z13" s="138">
        <v>3013</v>
      </c>
    </row>
    <row r="14" spans="2:26" ht="12" customHeight="1" x14ac:dyDescent="0.2">
      <c r="B14" s="61"/>
      <c r="C14" s="45" t="s">
        <v>56</v>
      </c>
      <c r="D14" s="62">
        <f t="shared" ref="D14:O14" si="12">D6/4</f>
        <v>0.75</v>
      </c>
      <c r="E14" s="60">
        <f t="shared" si="12"/>
        <v>2</v>
      </c>
      <c r="F14" s="60">
        <f t="shared" si="12"/>
        <v>1.75</v>
      </c>
      <c r="G14" s="60">
        <f t="shared" si="12"/>
        <v>2.75</v>
      </c>
      <c r="H14" s="60">
        <f t="shared" si="12"/>
        <v>1.25</v>
      </c>
      <c r="I14" s="60">
        <f t="shared" si="12"/>
        <v>3.25</v>
      </c>
      <c r="J14" s="60">
        <f t="shared" si="12"/>
        <v>1.5</v>
      </c>
      <c r="K14" s="60">
        <f t="shared" si="12"/>
        <v>1.5</v>
      </c>
      <c r="L14" s="60">
        <f t="shared" si="12"/>
        <v>2.25</v>
      </c>
      <c r="M14" s="60">
        <f t="shared" si="12"/>
        <v>2.5</v>
      </c>
      <c r="N14" s="60">
        <f t="shared" si="12"/>
        <v>3.75</v>
      </c>
      <c r="O14" s="60">
        <f t="shared" si="12"/>
        <v>1.75</v>
      </c>
      <c r="P14" s="158">
        <f t="shared" si="1"/>
        <v>25</v>
      </c>
      <c r="R14" s="138">
        <v>11</v>
      </c>
      <c r="S14" s="138">
        <v>0</v>
      </c>
      <c r="T14" s="138">
        <v>36</v>
      </c>
      <c r="U14" s="138">
        <v>9</v>
      </c>
      <c r="V14" s="138">
        <v>1</v>
      </c>
      <c r="W14" s="138">
        <v>0</v>
      </c>
      <c r="X14" s="138">
        <v>0</v>
      </c>
      <c r="Y14" s="138">
        <f t="shared" si="3"/>
        <v>46</v>
      </c>
      <c r="Z14" s="138">
        <v>2909</v>
      </c>
    </row>
    <row r="15" spans="2:26" ht="12" customHeight="1" x14ac:dyDescent="0.2">
      <c r="B15" s="61"/>
      <c r="C15" s="45" t="s">
        <v>57</v>
      </c>
      <c r="D15" s="62">
        <f t="shared" ref="D15:O15" si="13">D7/3</f>
        <v>1</v>
      </c>
      <c r="E15" s="60">
        <f t="shared" si="13"/>
        <v>0.66666666666666663</v>
      </c>
      <c r="F15" s="60">
        <f t="shared" si="13"/>
        <v>2.3333333333333335</v>
      </c>
      <c r="G15" s="60">
        <f t="shared" si="13"/>
        <v>1.3333333333333333</v>
      </c>
      <c r="H15" s="60">
        <f t="shared" si="13"/>
        <v>1</v>
      </c>
      <c r="I15" s="60">
        <f t="shared" si="13"/>
        <v>1.6666666666666667</v>
      </c>
      <c r="J15" s="60">
        <f t="shared" si="13"/>
        <v>1.6666666666666667</v>
      </c>
      <c r="K15" s="60">
        <f t="shared" si="13"/>
        <v>1</v>
      </c>
      <c r="L15" s="60">
        <f t="shared" si="13"/>
        <v>0.33333333333333331</v>
      </c>
      <c r="M15" s="60">
        <f t="shared" si="13"/>
        <v>1</v>
      </c>
      <c r="N15" s="60">
        <f t="shared" si="13"/>
        <v>0.33333333333333331</v>
      </c>
      <c r="O15" s="60">
        <f t="shared" si="13"/>
        <v>0</v>
      </c>
      <c r="P15" s="158">
        <f t="shared" si="1"/>
        <v>12.333333333333334</v>
      </c>
      <c r="R15" s="138">
        <v>12</v>
      </c>
      <c r="S15" s="138">
        <v>0</v>
      </c>
      <c r="T15" s="138">
        <v>33</v>
      </c>
      <c r="U15" s="138">
        <v>8</v>
      </c>
      <c r="V15" s="138">
        <v>2</v>
      </c>
      <c r="W15" s="138">
        <v>0</v>
      </c>
      <c r="X15" s="138">
        <v>0</v>
      </c>
      <c r="Y15" s="138">
        <f t="shared" si="3"/>
        <v>43</v>
      </c>
      <c r="Z15" s="138">
        <v>2889</v>
      </c>
    </row>
    <row r="16" spans="2:26" ht="12" customHeight="1" x14ac:dyDescent="0.2">
      <c r="B16" s="61"/>
      <c r="C16" s="45" t="s">
        <v>58</v>
      </c>
      <c r="D16" s="62">
        <f t="shared" ref="D16:O16" si="14">D8/4</f>
        <v>0</v>
      </c>
      <c r="E16" s="60">
        <f t="shared" si="14"/>
        <v>0</v>
      </c>
      <c r="F16" s="60">
        <f t="shared" si="14"/>
        <v>0</v>
      </c>
      <c r="G16" s="60">
        <f t="shared" si="14"/>
        <v>0</v>
      </c>
      <c r="H16" s="60">
        <f t="shared" si="14"/>
        <v>0</v>
      </c>
      <c r="I16" s="60">
        <f t="shared" si="14"/>
        <v>0</v>
      </c>
      <c r="J16" s="60">
        <f t="shared" si="14"/>
        <v>0</v>
      </c>
      <c r="K16" s="60">
        <f t="shared" si="14"/>
        <v>0</v>
      </c>
      <c r="L16" s="60">
        <f t="shared" si="14"/>
        <v>0</v>
      </c>
      <c r="M16" s="60">
        <f t="shared" si="14"/>
        <v>0</v>
      </c>
      <c r="N16" s="60">
        <f t="shared" si="14"/>
        <v>0</v>
      </c>
      <c r="O16" s="60">
        <f t="shared" si="14"/>
        <v>0</v>
      </c>
      <c r="P16" s="158">
        <f t="shared" si="1"/>
        <v>0</v>
      </c>
      <c r="R16" s="138" t="s">
        <v>39</v>
      </c>
      <c r="S16" s="138">
        <f>SUM(S4:S15)</f>
        <v>6</v>
      </c>
      <c r="T16" s="138">
        <f t="shared" ref="T16:Z16" si="15">SUM(T4:T15)</f>
        <v>384</v>
      </c>
      <c r="U16" s="138">
        <f t="shared" si="15"/>
        <v>88</v>
      </c>
      <c r="V16" s="138">
        <f t="shared" si="15"/>
        <v>29</v>
      </c>
      <c r="W16" s="138">
        <f t="shared" si="15"/>
        <v>0</v>
      </c>
      <c r="X16" s="138">
        <f t="shared" si="15"/>
        <v>0</v>
      </c>
      <c r="Y16" s="138">
        <f t="shared" si="15"/>
        <v>507</v>
      </c>
      <c r="Z16" s="138">
        <f t="shared" si="15"/>
        <v>37565</v>
      </c>
    </row>
    <row r="17" spans="2:26" ht="12" customHeight="1" x14ac:dyDescent="0.2">
      <c r="B17" s="61"/>
      <c r="C17" s="61" t="s">
        <v>59</v>
      </c>
      <c r="D17" s="62">
        <f t="shared" ref="D17:O17" si="16">D9/3</f>
        <v>0</v>
      </c>
      <c r="E17" s="60">
        <f t="shared" si="16"/>
        <v>0</v>
      </c>
      <c r="F17" s="60">
        <f t="shared" si="16"/>
        <v>0</v>
      </c>
      <c r="G17" s="60">
        <f t="shared" si="16"/>
        <v>0</v>
      </c>
      <c r="H17" s="60">
        <f t="shared" si="16"/>
        <v>0</v>
      </c>
      <c r="I17" s="60">
        <f t="shared" si="16"/>
        <v>0</v>
      </c>
      <c r="J17" s="60">
        <f t="shared" si="16"/>
        <v>0</v>
      </c>
      <c r="K17" s="60">
        <f t="shared" si="16"/>
        <v>0</v>
      </c>
      <c r="L17" s="60">
        <f t="shared" si="16"/>
        <v>0</v>
      </c>
      <c r="M17" s="60">
        <f t="shared" si="16"/>
        <v>0</v>
      </c>
      <c r="N17" s="60">
        <f t="shared" si="16"/>
        <v>0</v>
      </c>
      <c r="O17" s="60">
        <f t="shared" si="16"/>
        <v>0</v>
      </c>
      <c r="P17" s="158">
        <f t="shared" si="1"/>
        <v>0</v>
      </c>
      <c r="R17" s="138" t="s">
        <v>162</v>
      </c>
      <c r="S17" s="139">
        <f>S16/12</f>
        <v>0.5</v>
      </c>
      <c r="T17" s="139">
        <f t="shared" ref="T17:Z17" si="17">T16/12</f>
        <v>32</v>
      </c>
      <c r="U17" s="139">
        <f t="shared" si="17"/>
        <v>7.333333333333333</v>
      </c>
      <c r="V17" s="139">
        <f t="shared" si="17"/>
        <v>2.4166666666666665</v>
      </c>
      <c r="W17" s="139">
        <f t="shared" si="17"/>
        <v>0</v>
      </c>
      <c r="X17" s="139">
        <f t="shared" si="17"/>
        <v>0</v>
      </c>
      <c r="Y17" s="169">
        <f t="shared" si="17"/>
        <v>42.25</v>
      </c>
      <c r="Z17" s="169">
        <f t="shared" si="17"/>
        <v>3130.4166666666665</v>
      </c>
    </row>
    <row r="18" spans="2:26" ht="12" customHeight="1" x14ac:dyDescent="0.2">
      <c r="B18" s="61"/>
      <c r="C18" s="45" t="s">
        <v>121</v>
      </c>
      <c r="D18" s="64">
        <f t="shared" ref="D18:O18" si="18">D10/12</f>
        <v>2.75</v>
      </c>
      <c r="E18" s="65">
        <f t="shared" si="18"/>
        <v>3.5833333333333335</v>
      </c>
      <c r="F18" s="65">
        <f t="shared" si="18"/>
        <v>3.75</v>
      </c>
      <c r="G18" s="65">
        <f t="shared" si="18"/>
        <v>2.8333333333333335</v>
      </c>
      <c r="H18" s="65">
        <f t="shared" si="18"/>
        <v>3.5</v>
      </c>
      <c r="I18" s="65">
        <f t="shared" si="18"/>
        <v>4.416666666666667</v>
      </c>
      <c r="J18" s="65">
        <f t="shared" si="18"/>
        <v>3.5</v>
      </c>
      <c r="K18" s="65">
        <f t="shared" si="18"/>
        <v>3.0833333333333335</v>
      </c>
      <c r="L18" s="65">
        <f t="shared" si="18"/>
        <v>3.0833333333333335</v>
      </c>
      <c r="M18" s="65">
        <f t="shared" si="18"/>
        <v>2.9166666666666665</v>
      </c>
      <c r="N18" s="65">
        <f t="shared" si="18"/>
        <v>4</v>
      </c>
      <c r="O18" s="65">
        <f t="shared" si="18"/>
        <v>2.9166666666666665</v>
      </c>
      <c r="P18" s="159">
        <f t="shared" si="1"/>
        <v>40.333333333333329</v>
      </c>
      <c r="Q18" s="168">
        <f>P18/12</f>
        <v>3.3611111111111107</v>
      </c>
      <c r="T18" s="92"/>
      <c r="V18" s="92"/>
      <c r="X18" s="92"/>
    </row>
    <row r="19" spans="2:26" ht="12" customHeight="1" thickBot="1" x14ac:dyDescent="0.25">
      <c r="B19" s="67"/>
      <c r="C19" s="68" t="s">
        <v>61</v>
      </c>
      <c r="D19" s="69">
        <f>D11/931</f>
        <v>3.079484425349087</v>
      </c>
      <c r="E19" s="70">
        <f t="shared" ref="E19:O19" si="19">E11/931</f>
        <v>2.80343716433942</v>
      </c>
      <c r="F19" s="70">
        <f t="shared" si="19"/>
        <v>2.9935553168635876</v>
      </c>
      <c r="G19" s="70">
        <f t="shared" si="19"/>
        <v>2.8453276047261009</v>
      </c>
      <c r="H19" s="70">
        <f t="shared" si="19"/>
        <v>3.0665950590762621</v>
      </c>
      <c r="I19" s="70">
        <f t="shared" si="19"/>
        <v>3.4296455424274974</v>
      </c>
      <c r="J19" s="70">
        <f t="shared" si="19"/>
        <v>3.335123523093448</v>
      </c>
      <c r="K19" s="70">
        <f t="shared" si="19"/>
        <v>3.4339419978517722</v>
      </c>
      <c r="L19" s="70">
        <f t="shared" si="19"/>
        <v>3.3952738990332976</v>
      </c>
      <c r="M19" s="70">
        <f t="shared" si="19"/>
        <v>3.2019334049409238</v>
      </c>
      <c r="N19" s="70">
        <f t="shared" si="19"/>
        <v>2.9301825993555317</v>
      </c>
      <c r="O19" s="70">
        <f t="shared" si="19"/>
        <v>2.6390977443609023</v>
      </c>
      <c r="P19" s="89">
        <f t="shared" si="1"/>
        <v>37.153598281417835</v>
      </c>
      <c r="Q19" s="167">
        <f>P19/12</f>
        <v>3.0961331901181528</v>
      </c>
      <c r="T19" s="92"/>
      <c r="V19" s="92"/>
      <c r="X19" s="92"/>
    </row>
    <row r="20" spans="2:26" ht="12" customHeight="1" x14ac:dyDescent="0.2">
      <c r="B20" s="44" t="s">
        <v>96</v>
      </c>
      <c r="C20" s="45" t="s">
        <v>54</v>
      </c>
      <c r="D20" s="72">
        <f t="shared" ref="D20:O20" si="20">D136+D252</f>
        <v>1</v>
      </c>
      <c r="E20" s="48">
        <f t="shared" si="20"/>
        <v>0</v>
      </c>
      <c r="F20" s="48">
        <f t="shared" si="20"/>
        <v>0</v>
      </c>
      <c r="G20" s="48">
        <f t="shared" si="20"/>
        <v>0</v>
      </c>
      <c r="H20" s="48">
        <f t="shared" si="20"/>
        <v>0</v>
      </c>
      <c r="I20" s="48">
        <f t="shared" si="20"/>
        <v>2</v>
      </c>
      <c r="J20" s="48">
        <f t="shared" si="20"/>
        <v>1</v>
      </c>
      <c r="K20" s="48">
        <f t="shared" si="20"/>
        <v>4</v>
      </c>
      <c r="L20" s="48">
        <f t="shared" si="20"/>
        <v>1</v>
      </c>
      <c r="M20" s="48">
        <f t="shared" si="20"/>
        <v>3</v>
      </c>
      <c r="N20" s="48">
        <f t="shared" si="20"/>
        <v>0</v>
      </c>
      <c r="O20" s="48">
        <f t="shared" si="20"/>
        <v>1</v>
      </c>
      <c r="P20" s="73">
        <f t="shared" si="1"/>
        <v>13</v>
      </c>
      <c r="R20" t="s">
        <v>108</v>
      </c>
      <c r="T20" s="92"/>
      <c r="V20" s="92"/>
      <c r="X20" s="92"/>
    </row>
    <row r="21" spans="2:26" ht="12" customHeight="1" x14ac:dyDescent="0.2">
      <c r="B21" s="44"/>
      <c r="C21" s="45" t="s">
        <v>55</v>
      </c>
      <c r="D21" s="72">
        <f t="shared" ref="D21:O21" si="21">D137+D253</f>
        <v>0</v>
      </c>
      <c r="E21" s="48">
        <f t="shared" si="21"/>
        <v>1</v>
      </c>
      <c r="F21" s="48">
        <f t="shared" si="21"/>
        <v>1</v>
      </c>
      <c r="G21" s="48">
        <f t="shared" si="21"/>
        <v>2</v>
      </c>
      <c r="H21" s="48">
        <f t="shared" si="21"/>
        <v>1</v>
      </c>
      <c r="I21" s="48">
        <f t="shared" si="21"/>
        <v>1</v>
      </c>
      <c r="J21" s="48">
        <f t="shared" si="21"/>
        <v>1</v>
      </c>
      <c r="K21" s="48">
        <f t="shared" si="21"/>
        <v>1</v>
      </c>
      <c r="L21" s="48">
        <f t="shared" si="21"/>
        <v>2</v>
      </c>
      <c r="M21" s="48">
        <f t="shared" si="21"/>
        <v>2</v>
      </c>
      <c r="N21" s="48">
        <f t="shared" si="21"/>
        <v>2</v>
      </c>
      <c r="O21" s="48">
        <f t="shared" si="21"/>
        <v>0</v>
      </c>
      <c r="P21" s="73">
        <f t="shared" si="1"/>
        <v>14</v>
      </c>
      <c r="T21" s="92"/>
      <c r="V21" s="92"/>
      <c r="X21" s="92"/>
    </row>
    <row r="22" spans="2:26" ht="12" customHeight="1" x14ac:dyDescent="0.2">
      <c r="B22" s="44"/>
      <c r="C22" s="45" t="s">
        <v>56</v>
      </c>
      <c r="D22" s="72">
        <f t="shared" ref="D22:O22" si="22">D138+D254</f>
        <v>2</v>
      </c>
      <c r="E22" s="48">
        <f t="shared" si="22"/>
        <v>4</v>
      </c>
      <c r="F22" s="48">
        <f t="shared" si="22"/>
        <v>2</v>
      </c>
      <c r="G22" s="48">
        <f t="shared" si="22"/>
        <v>1</v>
      </c>
      <c r="H22" s="48">
        <f t="shared" si="22"/>
        <v>0</v>
      </c>
      <c r="I22" s="48">
        <f t="shared" si="22"/>
        <v>1</v>
      </c>
      <c r="J22" s="48">
        <f t="shared" si="22"/>
        <v>1</v>
      </c>
      <c r="K22" s="48">
        <f t="shared" si="22"/>
        <v>2</v>
      </c>
      <c r="L22" s="48">
        <f t="shared" si="22"/>
        <v>0</v>
      </c>
      <c r="M22" s="48">
        <f t="shared" si="22"/>
        <v>0</v>
      </c>
      <c r="N22" s="48">
        <f t="shared" si="22"/>
        <v>0</v>
      </c>
      <c r="O22" s="48">
        <f t="shared" si="22"/>
        <v>5</v>
      </c>
      <c r="P22" s="73">
        <f t="shared" si="1"/>
        <v>18</v>
      </c>
      <c r="R22" t="s">
        <v>109</v>
      </c>
      <c r="S22" s="102" t="s">
        <v>122</v>
      </c>
      <c r="T22" s="92"/>
      <c r="V22" s="92"/>
      <c r="X22" s="92"/>
    </row>
    <row r="23" spans="2:26" ht="12" customHeight="1" x14ac:dyDescent="0.2">
      <c r="B23" s="44"/>
      <c r="C23" s="45" t="s">
        <v>57</v>
      </c>
      <c r="D23" s="72">
        <f t="shared" ref="D23:O23" si="23">D139+D255</f>
        <v>0</v>
      </c>
      <c r="E23" s="48">
        <f t="shared" si="23"/>
        <v>0</v>
      </c>
      <c r="F23" s="48">
        <f t="shared" si="23"/>
        <v>0</v>
      </c>
      <c r="G23" s="48">
        <f t="shared" si="23"/>
        <v>0</v>
      </c>
      <c r="H23" s="48">
        <f t="shared" si="23"/>
        <v>0</v>
      </c>
      <c r="I23" s="48">
        <f t="shared" si="23"/>
        <v>0</v>
      </c>
      <c r="J23" s="48">
        <f t="shared" si="23"/>
        <v>0</v>
      </c>
      <c r="K23" s="48">
        <f t="shared" si="23"/>
        <v>0</v>
      </c>
      <c r="L23" s="48">
        <f t="shared" si="23"/>
        <v>0</v>
      </c>
      <c r="M23" s="48">
        <f t="shared" si="23"/>
        <v>0</v>
      </c>
      <c r="N23" s="48">
        <f t="shared" si="23"/>
        <v>0</v>
      </c>
      <c r="O23" s="48">
        <f t="shared" si="23"/>
        <v>0</v>
      </c>
      <c r="P23" s="73">
        <f t="shared" si="1"/>
        <v>0</v>
      </c>
      <c r="R23" t="s">
        <v>110</v>
      </c>
      <c r="S23" s="102" t="s">
        <v>111</v>
      </c>
      <c r="T23" s="92"/>
      <c r="V23" s="92"/>
      <c r="X23" s="92"/>
    </row>
    <row r="24" spans="2:26" ht="12" customHeight="1" x14ac:dyDescent="0.2">
      <c r="B24" s="44"/>
      <c r="C24" s="45" t="s">
        <v>58</v>
      </c>
      <c r="D24" s="72">
        <f t="shared" ref="D24:O24" si="24">D140+D256</f>
        <v>0</v>
      </c>
      <c r="E24" s="48">
        <f t="shared" si="24"/>
        <v>0</v>
      </c>
      <c r="F24" s="48">
        <f t="shared" si="24"/>
        <v>0</v>
      </c>
      <c r="G24" s="48">
        <f t="shared" si="24"/>
        <v>0</v>
      </c>
      <c r="H24" s="48">
        <f t="shared" si="24"/>
        <v>0</v>
      </c>
      <c r="I24" s="48">
        <f t="shared" si="24"/>
        <v>0</v>
      </c>
      <c r="J24" s="48">
        <f t="shared" si="24"/>
        <v>0</v>
      </c>
      <c r="K24" s="48">
        <f t="shared" si="24"/>
        <v>0</v>
      </c>
      <c r="L24" s="48">
        <f t="shared" si="24"/>
        <v>0</v>
      </c>
      <c r="M24" s="48">
        <f t="shared" si="24"/>
        <v>0</v>
      </c>
      <c r="N24" s="48">
        <f t="shared" si="24"/>
        <v>0</v>
      </c>
      <c r="O24" s="48">
        <f t="shared" si="24"/>
        <v>0</v>
      </c>
      <c r="P24" s="73">
        <f t="shared" si="1"/>
        <v>0</v>
      </c>
      <c r="T24" s="92"/>
      <c r="V24" s="92"/>
      <c r="X24" s="92"/>
    </row>
    <row r="25" spans="2:26" ht="12" customHeight="1" x14ac:dyDescent="0.2">
      <c r="B25" s="44"/>
      <c r="C25" s="61" t="s">
        <v>59</v>
      </c>
      <c r="D25" s="72">
        <f t="shared" ref="D25:O25" si="25">D141+D257</f>
        <v>0</v>
      </c>
      <c r="E25" s="48">
        <f t="shared" si="25"/>
        <v>0</v>
      </c>
      <c r="F25" s="48">
        <f t="shared" si="25"/>
        <v>0</v>
      </c>
      <c r="G25" s="48">
        <f t="shared" si="25"/>
        <v>0</v>
      </c>
      <c r="H25" s="48">
        <f t="shared" si="25"/>
        <v>0</v>
      </c>
      <c r="I25" s="48">
        <f t="shared" si="25"/>
        <v>0</v>
      </c>
      <c r="J25" s="48">
        <f t="shared" si="25"/>
        <v>0</v>
      </c>
      <c r="K25" s="48">
        <f t="shared" si="25"/>
        <v>0</v>
      </c>
      <c r="L25" s="48">
        <f t="shared" si="25"/>
        <v>0</v>
      </c>
      <c r="M25" s="48">
        <f t="shared" si="25"/>
        <v>0</v>
      </c>
      <c r="N25" s="48">
        <f t="shared" si="25"/>
        <v>0</v>
      </c>
      <c r="O25" s="48">
        <f t="shared" si="25"/>
        <v>0</v>
      </c>
      <c r="P25" s="73">
        <f t="shared" si="1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6" ht="12" customHeight="1" x14ac:dyDescent="0.2">
      <c r="B26" s="53"/>
      <c r="C26" s="54" t="s">
        <v>60</v>
      </c>
      <c r="D26" s="55">
        <f t="shared" ref="D26:O26" si="26">SUM(D20:D25)</f>
        <v>3</v>
      </c>
      <c r="E26" s="56">
        <f t="shared" si="26"/>
        <v>5</v>
      </c>
      <c r="F26" s="56">
        <f t="shared" si="26"/>
        <v>3</v>
      </c>
      <c r="G26" s="56">
        <f t="shared" si="26"/>
        <v>3</v>
      </c>
      <c r="H26" s="56">
        <f t="shared" si="26"/>
        <v>1</v>
      </c>
      <c r="I26" s="56">
        <f t="shared" si="26"/>
        <v>4</v>
      </c>
      <c r="J26" s="56">
        <f t="shared" si="26"/>
        <v>3</v>
      </c>
      <c r="K26" s="56">
        <f t="shared" si="26"/>
        <v>7</v>
      </c>
      <c r="L26" s="56">
        <f t="shared" si="26"/>
        <v>3</v>
      </c>
      <c r="M26" s="56">
        <f t="shared" si="26"/>
        <v>5</v>
      </c>
      <c r="N26" s="56">
        <f t="shared" si="26"/>
        <v>2</v>
      </c>
      <c r="O26" s="56">
        <f t="shared" si="26"/>
        <v>6</v>
      </c>
      <c r="P26" s="74">
        <f t="shared" si="1"/>
        <v>45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6" ht="12" customHeight="1" x14ac:dyDescent="0.2">
      <c r="B27" s="140"/>
      <c r="C27" s="141" t="s">
        <v>61</v>
      </c>
      <c r="D27" s="145">
        <f>D143+D259</f>
        <v>783</v>
      </c>
      <c r="E27" s="146">
        <f t="shared" ref="E27:O27" si="27">E143+E259</f>
        <v>777</v>
      </c>
      <c r="F27" s="146">
        <f t="shared" si="27"/>
        <v>845</v>
      </c>
      <c r="G27" s="146">
        <f t="shared" si="27"/>
        <v>813</v>
      </c>
      <c r="H27" s="146">
        <f t="shared" si="27"/>
        <v>857</v>
      </c>
      <c r="I27" s="146">
        <f t="shared" si="27"/>
        <v>820</v>
      </c>
      <c r="J27" s="146">
        <f t="shared" si="27"/>
        <v>881</v>
      </c>
      <c r="K27" s="146">
        <f t="shared" si="27"/>
        <v>931</v>
      </c>
      <c r="L27" s="146">
        <f t="shared" si="27"/>
        <v>866</v>
      </c>
      <c r="M27" s="146">
        <f t="shared" si="27"/>
        <v>851</v>
      </c>
      <c r="N27" s="146">
        <f t="shared" si="27"/>
        <v>837</v>
      </c>
      <c r="O27" s="146">
        <f t="shared" si="27"/>
        <v>820</v>
      </c>
      <c r="P27" s="142">
        <f t="shared" si="1"/>
        <v>10081</v>
      </c>
      <c r="S27" s="101"/>
      <c r="T27" s="107"/>
      <c r="U27" s="101"/>
      <c r="V27" s="107"/>
      <c r="W27" s="101"/>
      <c r="X27" s="107"/>
    </row>
    <row r="28" spans="2:26" ht="12" customHeight="1" x14ac:dyDescent="0.2">
      <c r="B28" s="44" t="s">
        <v>97</v>
      </c>
      <c r="C28" s="75" t="s">
        <v>54</v>
      </c>
      <c r="D28" s="58">
        <f t="shared" ref="D28:O28" si="28">D20/1</f>
        <v>1</v>
      </c>
      <c r="E28" s="59">
        <f t="shared" si="28"/>
        <v>0</v>
      </c>
      <c r="F28" s="59">
        <f t="shared" si="28"/>
        <v>0</v>
      </c>
      <c r="G28" s="59">
        <f t="shared" si="28"/>
        <v>0</v>
      </c>
      <c r="H28" s="59">
        <f t="shared" si="28"/>
        <v>0</v>
      </c>
      <c r="I28" s="59">
        <f t="shared" si="28"/>
        <v>2</v>
      </c>
      <c r="J28" s="59">
        <f t="shared" si="28"/>
        <v>1</v>
      </c>
      <c r="K28" s="59">
        <f t="shared" si="28"/>
        <v>4</v>
      </c>
      <c r="L28" s="59">
        <f t="shared" si="28"/>
        <v>1</v>
      </c>
      <c r="M28" s="59">
        <f t="shared" si="28"/>
        <v>3</v>
      </c>
      <c r="N28" s="59">
        <f t="shared" si="28"/>
        <v>0</v>
      </c>
      <c r="O28" s="59">
        <f t="shared" si="28"/>
        <v>1</v>
      </c>
      <c r="P28" s="158">
        <f t="shared" si="1"/>
        <v>13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6" ht="12" customHeight="1" x14ac:dyDescent="0.2">
      <c r="B29" s="61"/>
      <c r="C29" s="45" t="s">
        <v>55</v>
      </c>
      <c r="D29" s="77">
        <f t="shared" ref="D29:O29" si="29">D21/4</f>
        <v>0</v>
      </c>
      <c r="E29" s="78">
        <f t="shared" si="29"/>
        <v>0.25</v>
      </c>
      <c r="F29" s="78">
        <f t="shared" si="29"/>
        <v>0.25</v>
      </c>
      <c r="G29" s="78">
        <f t="shared" si="29"/>
        <v>0.5</v>
      </c>
      <c r="H29" s="78">
        <f t="shared" si="29"/>
        <v>0.25</v>
      </c>
      <c r="I29" s="78">
        <f t="shared" si="29"/>
        <v>0.25</v>
      </c>
      <c r="J29" s="78">
        <f t="shared" si="29"/>
        <v>0.25</v>
      </c>
      <c r="K29" s="78">
        <f t="shared" si="29"/>
        <v>0.25</v>
      </c>
      <c r="L29" s="78">
        <f t="shared" si="29"/>
        <v>0.5</v>
      </c>
      <c r="M29" s="78">
        <f t="shared" si="29"/>
        <v>0.5</v>
      </c>
      <c r="N29" s="78">
        <f t="shared" si="29"/>
        <v>0.5</v>
      </c>
      <c r="O29" s="78">
        <f t="shared" si="29"/>
        <v>0</v>
      </c>
      <c r="P29" s="158">
        <f t="shared" si="1"/>
        <v>3.5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6" ht="12" customHeight="1" x14ac:dyDescent="0.2">
      <c r="B30" s="61"/>
      <c r="C30" s="45" t="s">
        <v>56</v>
      </c>
      <c r="D30" s="77">
        <f t="shared" ref="D30:O30" si="30">D22/4</f>
        <v>0.5</v>
      </c>
      <c r="E30" s="78">
        <f t="shared" si="30"/>
        <v>1</v>
      </c>
      <c r="F30" s="78">
        <f t="shared" si="30"/>
        <v>0.5</v>
      </c>
      <c r="G30" s="78">
        <f t="shared" si="30"/>
        <v>0.25</v>
      </c>
      <c r="H30" s="78">
        <f t="shared" si="30"/>
        <v>0</v>
      </c>
      <c r="I30" s="78">
        <f t="shared" si="30"/>
        <v>0.25</v>
      </c>
      <c r="J30" s="78">
        <f t="shared" si="30"/>
        <v>0.25</v>
      </c>
      <c r="K30" s="78">
        <f t="shared" si="30"/>
        <v>0.5</v>
      </c>
      <c r="L30" s="78">
        <f t="shared" si="30"/>
        <v>0</v>
      </c>
      <c r="M30" s="78">
        <f t="shared" si="30"/>
        <v>0</v>
      </c>
      <c r="N30" s="78">
        <f t="shared" si="30"/>
        <v>0</v>
      </c>
      <c r="O30" s="78">
        <f t="shared" si="30"/>
        <v>1.25</v>
      </c>
      <c r="P30" s="158">
        <f t="shared" si="1"/>
        <v>4.5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6" ht="12" customHeight="1" x14ac:dyDescent="0.2">
      <c r="B31" s="61"/>
      <c r="C31" s="45" t="s">
        <v>57</v>
      </c>
      <c r="D31" s="77">
        <f t="shared" ref="D31:O31" si="31">D23/3</f>
        <v>0</v>
      </c>
      <c r="E31" s="78">
        <f t="shared" si="31"/>
        <v>0</v>
      </c>
      <c r="F31" s="78">
        <f t="shared" si="31"/>
        <v>0</v>
      </c>
      <c r="G31" s="78">
        <f t="shared" si="31"/>
        <v>0</v>
      </c>
      <c r="H31" s="78">
        <f t="shared" si="31"/>
        <v>0</v>
      </c>
      <c r="I31" s="78">
        <f t="shared" si="31"/>
        <v>0</v>
      </c>
      <c r="J31" s="78">
        <f t="shared" si="31"/>
        <v>0</v>
      </c>
      <c r="K31" s="78">
        <f t="shared" si="31"/>
        <v>0</v>
      </c>
      <c r="L31" s="78">
        <f t="shared" si="31"/>
        <v>0</v>
      </c>
      <c r="M31" s="78">
        <f t="shared" si="31"/>
        <v>0</v>
      </c>
      <c r="N31" s="78">
        <f t="shared" si="31"/>
        <v>0</v>
      </c>
      <c r="O31" s="78">
        <f t="shared" si="31"/>
        <v>0</v>
      </c>
      <c r="P31" s="158">
        <f t="shared" si="1"/>
        <v>0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6" ht="12" customHeight="1" x14ac:dyDescent="0.2">
      <c r="B32" s="61"/>
      <c r="C32" s="45" t="s">
        <v>58</v>
      </c>
      <c r="D32" s="77">
        <f t="shared" ref="D32:O32" si="32">D24/4</f>
        <v>0</v>
      </c>
      <c r="E32" s="78">
        <f t="shared" si="32"/>
        <v>0</v>
      </c>
      <c r="F32" s="78">
        <f t="shared" si="32"/>
        <v>0</v>
      </c>
      <c r="G32" s="78">
        <f t="shared" si="32"/>
        <v>0</v>
      </c>
      <c r="H32" s="78">
        <f t="shared" si="32"/>
        <v>0</v>
      </c>
      <c r="I32" s="78">
        <f t="shared" si="32"/>
        <v>0</v>
      </c>
      <c r="J32" s="78">
        <f t="shared" si="32"/>
        <v>0</v>
      </c>
      <c r="K32" s="78">
        <f t="shared" si="32"/>
        <v>0</v>
      </c>
      <c r="L32" s="78">
        <f t="shared" si="32"/>
        <v>0</v>
      </c>
      <c r="M32" s="78">
        <f t="shared" si="32"/>
        <v>0</v>
      </c>
      <c r="N32" s="78">
        <f t="shared" si="32"/>
        <v>0</v>
      </c>
      <c r="O32" s="78">
        <f t="shared" si="32"/>
        <v>0</v>
      </c>
      <c r="P32" s="158">
        <f t="shared" si="1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2">
      <c r="B33" s="61"/>
      <c r="C33" s="45" t="s">
        <v>59</v>
      </c>
      <c r="D33" s="77">
        <f t="shared" ref="D33:O33" si="33">D25/3</f>
        <v>0</v>
      </c>
      <c r="E33" s="78">
        <f t="shared" si="33"/>
        <v>0</v>
      </c>
      <c r="F33" s="78">
        <f t="shared" si="33"/>
        <v>0</v>
      </c>
      <c r="G33" s="78">
        <f t="shared" si="33"/>
        <v>0</v>
      </c>
      <c r="H33" s="78">
        <f t="shared" si="33"/>
        <v>0</v>
      </c>
      <c r="I33" s="78">
        <f t="shared" si="33"/>
        <v>0</v>
      </c>
      <c r="J33" s="78">
        <f t="shared" si="33"/>
        <v>0</v>
      </c>
      <c r="K33" s="78">
        <f t="shared" si="33"/>
        <v>0</v>
      </c>
      <c r="L33" s="78">
        <f t="shared" si="33"/>
        <v>0</v>
      </c>
      <c r="M33" s="78">
        <f t="shared" si="33"/>
        <v>0</v>
      </c>
      <c r="N33" s="78">
        <f t="shared" si="33"/>
        <v>0</v>
      </c>
      <c r="O33" s="78">
        <f t="shared" si="33"/>
        <v>0</v>
      </c>
      <c r="P33" s="158">
        <f t="shared" si="1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2">
      <c r="B34" s="61"/>
      <c r="C34" s="45" t="s">
        <v>121</v>
      </c>
      <c r="D34" s="80">
        <f t="shared" ref="D34:O34" si="34">D26/12</f>
        <v>0.25</v>
      </c>
      <c r="E34" s="81">
        <f t="shared" si="34"/>
        <v>0.41666666666666669</v>
      </c>
      <c r="F34" s="81">
        <f t="shared" si="34"/>
        <v>0.25</v>
      </c>
      <c r="G34" s="81">
        <f t="shared" si="34"/>
        <v>0.25</v>
      </c>
      <c r="H34" s="81">
        <f t="shared" si="34"/>
        <v>8.3333333333333329E-2</v>
      </c>
      <c r="I34" s="81">
        <f t="shared" si="34"/>
        <v>0.33333333333333331</v>
      </c>
      <c r="J34" s="81">
        <f t="shared" si="34"/>
        <v>0.25</v>
      </c>
      <c r="K34" s="81">
        <f t="shared" si="34"/>
        <v>0.58333333333333337</v>
      </c>
      <c r="L34" s="81">
        <f t="shared" si="34"/>
        <v>0.25</v>
      </c>
      <c r="M34" s="81">
        <f t="shared" si="34"/>
        <v>0.41666666666666669</v>
      </c>
      <c r="N34" s="81">
        <f t="shared" si="34"/>
        <v>0.16666666666666666</v>
      </c>
      <c r="O34" s="81">
        <f t="shared" si="34"/>
        <v>0.5</v>
      </c>
      <c r="P34" s="159">
        <f t="shared" si="1"/>
        <v>3.7499999999999996</v>
      </c>
      <c r="Q34" s="168">
        <f>P34/12</f>
        <v>0.31249999999999994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5">
      <c r="B35" s="53"/>
      <c r="C35" s="45" t="s">
        <v>61</v>
      </c>
      <c r="D35" s="69">
        <f t="shared" ref="D35:O35" si="35">D27/931</f>
        <v>0.84103114930182599</v>
      </c>
      <c r="E35" s="70">
        <f t="shared" si="35"/>
        <v>0.83458646616541354</v>
      </c>
      <c r="F35" s="70">
        <f t="shared" si="35"/>
        <v>0.90762620837808805</v>
      </c>
      <c r="G35" s="70">
        <f t="shared" si="35"/>
        <v>0.87325456498388832</v>
      </c>
      <c r="H35" s="70">
        <f t="shared" si="35"/>
        <v>0.92051557465091305</v>
      </c>
      <c r="I35" s="70">
        <f t="shared" si="35"/>
        <v>0.88077336197636946</v>
      </c>
      <c r="J35" s="70">
        <f t="shared" si="35"/>
        <v>0.94629430719656282</v>
      </c>
      <c r="K35" s="70">
        <f t="shared" si="35"/>
        <v>1</v>
      </c>
      <c r="L35" s="70">
        <f t="shared" si="35"/>
        <v>0.93018259935553171</v>
      </c>
      <c r="M35" s="70">
        <f t="shared" si="35"/>
        <v>0.91407089151450049</v>
      </c>
      <c r="N35" s="70">
        <f t="shared" si="35"/>
        <v>0.89903329752953809</v>
      </c>
      <c r="O35" s="70">
        <f t="shared" si="35"/>
        <v>0.88077336197636946</v>
      </c>
      <c r="P35" s="160">
        <f t="shared" si="1"/>
        <v>10.828141783029002</v>
      </c>
      <c r="Q35" s="167">
        <f>P35/12</f>
        <v>0.90234514858575021</v>
      </c>
      <c r="T35" s="92"/>
      <c r="V35" s="92"/>
      <c r="X35" s="92"/>
    </row>
    <row r="36" spans="2:24" ht="12" customHeight="1" x14ac:dyDescent="0.2">
      <c r="B36" s="83" t="s">
        <v>99</v>
      </c>
      <c r="C36" s="84" t="s">
        <v>54</v>
      </c>
      <c r="D36" s="50">
        <f t="shared" ref="D36:O36" si="36">D152+D268</f>
        <v>0</v>
      </c>
      <c r="E36" s="48">
        <f t="shared" si="36"/>
        <v>0</v>
      </c>
      <c r="F36" s="47">
        <f t="shared" si="36"/>
        <v>0</v>
      </c>
      <c r="G36" s="48">
        <f t="shared" si="36"/>
        <v>0</v>
      </c>
      <c r="H36" s="48">
        <f t="shared" si="36"/>
        <v>0</v>
      </c>
      <c r="I36" s="48">
        <f t="shared" si="36"/>
        <v>1</v>
      </c>
      <c r="J36" s="48">
        <f t="shared" si="36"/>
        <v>0</v>
      </c>
      <c r="K36" s="48">
        <f t="shared" si="36"/>
        <v>0</v>
      </c>
      <c r="L36" s="48">
        <f t="shared" si="36"/>
        <v>1</v>
      </c>
      <c r="M36" s="48">
        <f t="shared" si="36"/>
        <v>0</v>
      </c>
      <c r="N36" s="48">
        <f t="shared" si="36"/>
        <v>0</v>
      </c>
      <c r="O36" s="48">
        <f t="shared" si="36"/>
        <v>0</v>
      </c>
      <c r="P36" s="51">
        <f t="shared" ref="P36:P67" si="37">SUM(D36:O36)</f>
        <v>2</v>
      </c>
      <c r="R36" t="s">
        <v>108</v>
      </c>
      <c r="T36" s="92"/>
      <c r="V36" s="92"/>
      <c r="X36" s="92"/>
    </row>
    <row r="37" spans="2:24" ht="12" customHeight="1" x14ac:dyDescent="0.2">
      <c r="B37" s="44"/>
      <c r="C37" s="61" t="s">
        <v>55</v>
      </c>
      <c r="D37" s="50">
        <f t="shared" ref="D37:O37" si="38">D153+D269</f>
        <v>2</v>
      </c>
      <c r="E37" s="48">
        <f t="shared" si="38"/>
        <v>3</v>
      </c>
      <c r="F37" s="48">
        <f t="shared" si="38"/>
        <v>4</v>
      </c>
      <c r="G37" s="48">
        <f t="shared" si="38"/>
        <v>6</v>
      </c>
      <c r="H37" s="48">
        <f t="shared" si="38"/>
        <v>2</v>
      </c>
      <c r="I37" s="48">
        <f t="shared" si="38"/>
        <v>3</v>
      </c>
      <c r="J37" s="48">
        <f t="shared" si="38"/>
        <v>2</v>
      </c>
      <c r="K37" s="48">
        <f t="shared" si="38"/>
        <v>2</v>
      </c>
      <c r="L37" s="48">
        <f t="shared" si="38"/>
        <v>8</v>
      </c>
      <c r="M37" s="48">
        <f t="shared" si="38"/>
        <v>2</v>
      </c>
      <c r="N37" s="48">
        <f t="shared" si="38"/>
        <v>2</v>
      </c>
      <c r="O37" s="48">
        <f t="shared" si="38"/>
        <v>7</v>
      </c>
      <c r="P37" s="51">
        <f t="shared" si="37"/>
        <v>43</v>
      </c>
      <c r="T37" s="92"/>
      <c r="V37" s="92"/>
      <c r="X37" s="92"/>
    </row>
    <row r="38" spans="2:24" ht="12" customHeight="1" x14ac:dyDescent="0.2">
      <c r="B38" s="44"/>
      <c r="C38" s="61" t="s">
        <v>56</v>
      </c>
      <c r="D38" s="50">
        <f t="shared" ref="D38:O38" si="39">D154+D270</f>
        <v>0</v>
      </c>
      <c r="E38" s="48">
        <f t="shared" si="39"/>
        <v>2</v>
      </c>
      <c r="F38" s="48">
        <f t="shared" si="39"/>
        <v>3</v>
      </c>
      <c r="G38" s="48">
        <f t="shared" si="39"/>
        <v>0</v>
      </c>
      <c r="H38" s="48">
        <f t="shared" si="39"/>
        <v>1</v>
      </c>
      <c r="I38" s="48">
        <f t="shared" si="39"/>
        <v>1</v>
      </c>
      <c r="J38" s="48">
        <f t="shared" si="39"/>
        <v>3</v>
      </c>
      <c r="K38" s="48">
        <f t="shared" si="39"/>
        <v>2</v>
      </c>
      <c r="L38" s="48">
        <f t="shared" si="39"/>
        <v>1</v>
      </c>
      <c r="M38" s="48">
        <f t="shared" si="39"/>
        <v>1</v>
      </c>
      <c r="N38" s="48">
        <f t="shared" si="39"/>
        <v>3</v>
      </c>
      <c r="O38" s="48">
        <f t="shared" si="39"/>
        <v>1</v>
      </c>
      <c r="P38" s="51">
        <f t="shared" si="37"/>
        <v>18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2">
      <c r="B39" s="44"/>
      <c r="C39" s="61" t="s">
        <v>57</v>
      </c>
      <c r="D39" s="50">
        <f t="shared" ref="D39:O39" si="40">D155+D271</f>
        <v>0</v>
      </c>
      <c r="E39" s="48">
        <f t="shared" si="40"/>
        <v>0</v>
      </c>
      <c r="F39" s="48">
        <f t="shared" si="40"/>
        <v>1</v>
      </c>
      <c r="G39" s="48">
        <f t="shared" si="40"/>
        <v>1</v>
      </c>
      <c r="H39" s="48">
        <f t="shared" si="40"/>
        <v>0</v>
      </c>
      <c r="I39" s="48">
        <f t="shared" si="40"/>
        <v>0</v>
      </c>
      <c r="J39" s="48">
        <f t="shared" si="40"/>
        <v>0</v>
      </c>
      <c r="K39" s="48">
        <f t="shared" si="40"/>
        <v>0</v>
      </c>
      <c r="L39" s="48">
        <f t="shared" si="40"/>
        <v>0</v>
      </c>
      <c r="M39" s="48">
        <f t="shared" si="40"/>
        <v>0</v>
      </c>
      <c r="N39" s="48">
        <f t="shared" si="40"/>
        <v>0</v>
      </c>
      <c r="O39" s="48">
        <f t="shared" si="40"/>
        <v>0</v>
      </c>
      <c r="P39" s="51">
        <f t="shared" si="37"/>
        <v>2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2">
      <c r="B40" s="44"/>
      <c r="C40" s="61" t="s">
        <v>58</v>
      </c>
      <c r="D40" s="50">
        <f t="shared" ref="D40:O40" si="41">D156+D272</f>
        <v>0</v>
      </c>
      <c r="E40" s="48">
        <f t="shared" si="41"/>
        <v>0</v>
      </c>
      <c r="F40" s="48">
        <f t="shared" si="41"/>
        <v>0</v>
      </c>
      <c r="G40" s="48">
        <f t="shared" si="41"/>
        <v>0</v>
      </c>
      <c r="H40" s="48">
        <f t="shared" si="41"/>
        <v>0</v>
      </c>
      <c r="I40" s="48">
        <f t="shared" si="41"/>
        <v>0</v>
      </c>
      <c r="J40" s="48">
        <f t="shared" si="41"/>
        <v>0</v>
      </c>
      <c r="K40" s="48">
        <f t="shared" si="41"/>
        <v>0</v>
      </c>
      <c r="L40" s="48">
        <f t="shared" si="41"/>
        <v>0</v>
      </c>
      <c r="M40" s="48">
        <f t="shared" si="41"/>
        <v>0</v>
      </c>
      <c r="N40" s="48">
        <f t="shared" si="41"/>
        <v>0</v>
      </c>
      <c r="O40" s="48">
        <f t="shared" si="41"/>
        <v>0</v>
      </c>
      <c r="P40" s="51">
        <f t="shared" si="37"/>
        <v>0</v>
      </c>
      <c r="T40" s="92"/>
      <c r="V40" s="92"/>
      <c r="X40" s="92"/>
    </row>
    <row r="41" spans="2:24" ht="12" customHeight="1" x14ac:dyDescent="0.2">
      <c r="B41" s="44"/>
      <c r="C41" s="61" t="s">
        <v>59</v>
      </c>
      <c r="D41" s="50">
        <f t="shared" ref="D41:O41" si="42">D157+D273</f>
        <v>0</v>
      </c>
      <c r="E41" s="48">
        <f t="shared" si="42"/>
        <v>0</v>
      </c>
      <c r="F41" s="48">
        <f t="shared" si="42"/>
        <v>0</v>
      </c>
      <c r="G41" s="48">
        <f t="shared" si="42"/>
        <v>0</v>
      </c>
      <c r="H41" s="48">
        <f t="shared" si="42"/>
        <v>0</v>
      </c>
      <c r="I41" s="48">
        <f t="shared" si="42"/>
        <v>0</v>
      </c>
      <c r="J41" s="48">
        <f t="shared" si="42"/>
        <v>0</v>
      </c>
      <c r="K41" s="48">
        <f t="shared" si="42"/>
        <v>0</v>
      </c>
      <c r="L41" s="48">
        <f t="shared" si="42"/>
        <v>0</v>
      </c>
      <c r="M41" s="48">
        <f t="shared" si="42"/>
        <v>0</v>
      </c>
      <c r="N41" s="48">
        <f t="shared" si="42"/>
        <v>0</v>
      </c>
      <c r="O41" s="48">
        <f t="shared" si="42"/>
        <v>0</v>
      </c>
      <c r="P41" s="51">
        <f t="shared" si="37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2">
      <c r="B42" s="53"/>
      <c r="C42" s="53" t="s">
        <v>60</v>
      </c>
      <c r="D42" s="55">
        <f t="shared" ref="D42:O42" si="43">SUM(D36:D41)</f>
        <v>2</v>
      </c>
      <c r="E42" s="56">
        <f t="shared" si="43"/>
        <v>5</v>
      </c>
      <c r="F42" s="56">
        <f t="shared" si="43"/>
        <v>8</v>
      </c>
      <c r="G42" s="56">
        <f t="shared" si="43"/>
        <v>7</v>
      </c>
      <c r="H42" s="56">
        <f t="shared" si="43"/>
        <v>3</v>
      </c>
      <c r="I42" s="56">
        <f t="shared" si="43"/>
        <v>5</v>
      </c>
      <c r="J42" s="56">
        <f t="shared" si="43"/>
        <v>5</v>
      </c>
      <c r="K42" s="56">
        <f t="shared" si="43"/>
        <v>4</v>
      </c>
      <c r="L42" s="56">
        <f t="shared" si="43"/>
        <v>10</v>
      </c>
      <c r="M42" s="56">
        <f t="shared" si="43"/>
        <v>3</v>
      </c>
      <c r="N42" s="56">
        <f t="shared" si="43"/>
        <v>5</v>
      </c>
      <c r="O42" s="56">
        <f t="shared" si="43"/>
        <v>8</v>
      </c>
      <c r="P42" s="85">
        <f t="shared" si="37"/>
        <v>65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2">
      <c r="B43" s="53"/>
      <c r="C43" s="53" t="s">
        <v>61</v>
      </c>
      <c r="D43" s="148">
        <f t="shared" ref="D43:O43" si="44">SUM(D159,D275)</f>
        <v>508</v>
      </c>
      <c r="E43" s="149">
        <f t="shared" si="44"/>
        <v>448</v>
      </c>
      <c r="F43" s="149">
        <f t="shared" si="44"/>
        <v>532</v>
      </c>
      <c r="G43" s="149">
        <f t="shared" si="44"/>
        <v>556</v>
      </c>
      <c r="H43" s="149">
        <f t="shared" si="44"/>
        <v>538</v>
      </c>
      <c r="I43" s="149">
        <f t="shared" si="44"/>
        <v>625</v>
      </c>
      <c r="J43" s="149">
        <f t="shared" si="44"/>
        <v>601</v>
      </c>
      <c r="K43" s="149">
        <f t="shared" si="44"/>
        <v>623</v>
      </c>
      <c r="L43" s="149">
        <f t="shared" si="44"/>
        <v>616</v>
      </c>
      <c r="M43" s="149">
        <f t="shared" si="44"/>
        <v>604</v>
      </c>
      <c r="N43" s="149">
        <f t="shared" si="44"/>
        <v>584</v>
      </c>
      <c r="O43" s="149">
        <f t="shared" si="44"/>
        <v>476</v>
      </c>
      <c r="P43" s="147">
        <f t="shared" si="37"/>
        <v>6711</v>
      </c>
      <c r="S43" s="101"/>
      <c r="T43" s="107"/>
      <c r="U43" s="101"/>
      <c r="V43" s="107"/>
      <c r="W43" s="101"/>
      <c r="X43" s="107"/>
    </row>
    <row r="44" spans="2:24" ht="12" customHeight="1" x14ac:dyDescent="0.2">
      <c r="B44" s="44" t="s">
        <v>164</v>
      </c>
      <c r="C44" s="44" t="s">
        <v>54</v>
      </c>
      <c r="D44" s="58">
        <f t="shared" ref="D44:O44" si="45">D36/1</f>
        <v>0</v>
      </c>
      <c r="E44" s="59">
        <f t="shared" si="45"/>
        <v>0</v>
      </c>
      <c r="F44" s="59">
        <f t="shared" si="45"/>
        <v>0</v>
      </c>
      <c r="G44" s="59">
        <f t="shared" si="45"/>
        <v>0</v>
      </c>
      <c r="H44" s="59">
        <f t="shared" si="45"/>
        <v>0</v>
      </c>
      <c r="I44" s="59">
        <f t="shared" si="45"/>
        <v>1</v>
      </c>
      <c r="J44" s="59">
        <f t="shared" si="45"/>
        <v>0</v>
      </c>
      <c r="K44" s="59">
        <f t="shared" si="45"/>
        <v>0</v>
      </c>
      <c r="L44" s="59">
        <f t="shared" si="45"/>
        <v>1</v>
      </c>
      <c r="M44" s="59">
        <f t="shared" si="45"/>
        <v>0</v>
      </c>
      <c r="N44" s="59">
        <f t="shared" si="45"/>
        <v>0</v>
      </c>
      <c r="O44" s="59">
        <f t="shared" si="45"/>
        <v>0</v>
      </c>
      <c r="P44" s="158">
        <f t="shared" si="37"/>
        <v>2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2">
      <c r="B45" s="61"/>
      <c r="C45" s="61" t="s">
        <v>55</v>
      </c>
      <c r="D45" s="77">
        <f t="shared" ref="D45:O45" si="46">D37/4</f>
        <v>0.5</v>
      </c>
      <c r="E45" s="78">
        <f t="shared" si="46"/>
        <v>0.75</v>
      </c>
      <c r="F45" s="78">
        <f t="shared" si="46"/>
        <v>1</v>
      </c>
      <c r="G45" s="78">
        <f t="shared" si="46"/>
        <v>1.5</v>
      </c>
      <c r="H45" s="78">
        <f t="shared" si="46"/>
        <v>0.5</v>
      </c>
      <c r="I45" s="78">
        <f t="shared" si="46"/>
        <v>0.75</v>
      </c>
      <c r="J45" s="78">
        <f t="shared" si="46"/>
        <v>0.5</v>
      </c>
      <c r="K45" s="78">
        <f t="shared" si="46"/>
        <v>0.5</v>
      </c>
      <c r="L45" s="78">
        <f t="shared" si="46"/>
        <v>2</v>
      </c>
      <c r="M45" s="78">
        <f t="shared" si="46"/>
        <v>0.5</v>
      </c>
      <c r="N45" s="78">
        <f t="shared" si="46"/>
        <v>0.5</v>
      </c>
      <c r="O45" s="78">
        <f t="shared" si="46"/>
        <v>1.75</v>
      </c>
      <c r="P45" s="158">
        <f t="shared" si="37"/>
        <v>10.75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2">
      <c r="B46" s="61"/>
      <c r="C46" s="61" t="s">
        <v>56</v>
      </c>
      <c r="D46" s="77">
        <f t="shared" ref="D46:O46" si="47">D38/4</f>
        <v>0</v>
      </c>
      <c r="E46" s="78">
        <f t="shared" si="47"/>
        <v>0.5</v>
      </c>
      <c r="F46" s="78">
        <f t="shared" si="47"/>
        <v>0.75</v>
      </c>
      <c r="G46" s="78">
        <f t="shared" si="47"/>
        <v>0</v>
      </c>
      <c r="H46" s="78">
        <f t="shared" si="47"/>
        <v>0.25</v>
      </c>
      <c r="I46" s="78">
        <f t="shared" si="47"/>
        <v>0.25</v>
      </c>
      <c r="J46" s="78">
        <f t="shared" si="47"/>
        <v>0.75</v>
      </c>
      <c r="K46" s="78">
        <f t="shared" si="47"/>
        <v>0.5</v>
      </c>
      <c r="L46" s="78">
        <f t="shared" si="47"/>
        <v>0.25</v>
      </c>
      <c r="M46" s="78">
        <f t="shared" si="47"/>
        <v>0.25</v>
      </c>
      <c r="N46" s="78">
        <f t="shared" si="47"/>
        <v>0.75</v>
      </c>
      <c r="O46" s="78">
        <f t="shared" si="47"/>
        <v>0.25</v>
      </c>
      <c r="P46" s="158">
        <f t="shared" si="37"/>
        <v>4.5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2">
      <c r="B47" s="61"/>
      <c r="C47" s="61" t="s">
        <v>57</v>
      </c>
      <c r="D47" s="77">
        <f t="shared" ref="D47:O47" si="48">D39/3</f>
        <v>0</v>
      </c>
      <c r="E47" s="78">
        <f t="shared" si="48"/>
        <v>0</v>
      </c>
      <c r="F47" s="78">
        <f t="shared" si="48"/>
        <v>0.33333333333333331</v>
      </c>
      <c r="G47" s="78">
        <f t="shared" si="48"/>
        <v>0.33333333333333331</v>
      </c>
      <c r="H47" s="78">
        <f t="shared" si="48"/>
        <v>0</v>
      </c>
      <c r="I47" s="78">
        <f t="shared" si="48"/>
        <v>0</v>
      </c>
      <c r="J47" s="78">
        <f t="shared" si="48"/>
        <v>0</v>
      </c>
      <c r="K47" s="78">
        <f t="shared" si="48"/>
        <v>0</v>
      </c>
      <c r="L47" s="78">
        <f t="shared" si="48"/>
        <v>0</v>
      </c>
      <c r="M47" s="78">
        <f t="shared" si="48"/>
        <v>0</v>
      </c>
      <c r="N47" s="78">
        <f t="shared" si="48"/>
        <v>0</v>
      </c>
      <c r="O47" s="78">
        <f t="shared" si="48"/>
        <v>0</v>
      </c>
      <c r="P47" s="158">
        <f t="shared" si="37"/>
        <v>0.66666666666666663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2">
      <c r="B48" s="61"/>
      <c r="C48" s="61" t="s">
        <v>58</v>
      </c>
      <c r="D48" s="77">
        <f t="shared" ref="D48:O48" si="49">D40/4</f>
        <v>0</v>
      </c>
      <c r="E48" s="78">
        <f t="shared" si="49"/>
        <v>0</v>
      </c>
      <c r="F48" s="78">
        <f t="shared" si="49"/>
        <v>0</v>
      </c>
      <c r="G48" s="78">
        <f t="shared" si="49"/>
        <v>0</v>
      </c>
      <c r="H48" s="78">
        <f t="shared" si="49"/>
        <v>0</v>
      </c>
      <c r="I48" s="78">
        <f t="shared" si="49"/>
        <v>0</v>
      </c>
      <c r="J48" s="78">
        <f t="shared" si="49"/>
        <v>0</v>
      </c>
      <c r="K48" s="78">
        <f t="shared" si="49"/>
        <v>0</v>
      </c>
      <c r="L48" s="78">
        <f t="shared" si="49"/>
        <v>0</v>
      </c>
      <c r="M48" s="78">
        <f t="shared" si="49"/>
        <v>0</v>
      </c>
      <c r="N48" s="78">
        <f t="shared" si="49"/>
        <v>0</v>
      </c>
      <c r="O48" s="78">
        <f t="shared" si="49"/>
        <v>0</v>
      </c>
      <c r="P48" s="158">
        <f t="shared" si="37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2">
      <c r="B49" s="61"/>
      <c r="C49" s="61" t="s">
        <v>59</v>
      </c>
      <c r="D49" s="77">
        <f t="shared" ref="D49:O49" si="50">D41/3</f>
        <v>0</v>
      </c>
      <c r="E49" s="78">
        <f t="shared" si="50"/>
        <v>0</v>
      </c>
      <c r="F49" s="78">
        <f t="shared" si="50"/>
        <v>0</v>
      </c>
      <c r="G49" s="78">
        <f t="shared" si="50"/>
        <v>0</v>
      </c>
      <c r="H49" s="78">
        <f t="shared" si="50"/>
        <v>0</v>
      </c>
      <c r="I49" s="78">
        <f t="shared" si="50"/>
        <v>0</v>
      </c>
      <c r="J49" s="78">
        <f t="shared" si="50"/>
        <v>0</v>
      </c>
      <c r="K49" s="78">
        <f t="shared" si="50"/>
        <v>0</v>
      </c>
      <c r="L49" s="78">
        <f t="shared" si="50"/>
        <v>0</v>
      </c>
      <c r="M49" s="78">
        <f t="shared" si="50"/>
        <v>0</v>
      </c>
      <c r="N49" s="78">
        <f t="shared" si="50"/>
        <v>0</v>
      </c>
      <c r="O49" s="78">
        <f t="shared" si="50"/>
        <v>0</v>
      </c>
      <c r="P49" s="158">
        <f t="shared" si="37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2">
      <c r="B50" s="61"/>
      <c r="C50" s="61" t="s">
        <v>121</v>
      </c>
      <c r="D50" s="80">
        <f t="shared" ref="D50:O50" si="51">D42/12</f>
        <v>0.16666666666666666</v>
      </c>
      <c r="E50" s="81">
        <f t="shared" si="51"/>
        <v>0.41666666666666669</v>
      </c>
      <c r="F50" s="81">
        <f t="shared" si="51"/>
        <v>0.66666666666666663</v>
      </c>
      <c r="G50" s="81">
        <f t="shared" si="51"/>
        <v>0.58333333333333337</v>
      </c>
      <c r="H50" s="81">
        <f t="shared" si="51"/>
        <v>0.25</v>
      </c>
      <c r="I50" s="81">
        <f t="shared" si="51"/>
        <v>0.41666666666666669</v>
      </c>
      <c r="J50" s="81">
        <f t="shared" si="51"/>
        <v>0.41666666666666669</v>
      </c>
      <c r="K50" s="81">
        <f t="shared" si="51"/>
        <v>0.33333333333333331</v>
      </c>
      <c r="L50" s="81">
        <f t="shared" si="51"/>
        <v>0.83333333333333337</v>
      </c>
      <c r="M50" s="81">
        <f t="shared" si="51"/>
        <v>0.25</v>
      </c>
      <c r="N50" s="81">
        <f t="shared" si="51"/>
        <v>0.41666666666666669</v>
      </c>
      <c r="O50" s="81">
        <f t="shared" si="51"/>
        <v>0.66666666666666663</v>
      </c>
      <c r="P50" s="159">
        <f t="shared" si="37"/>
        <v>5.416666666666667</v>
      </c>
      <c r="Q50" s="168">
        <f>P50/12</f>
        <v>0.4513888888888889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5">
      <c r="B51" s="53"/>
      <c r="C51" s="86" t="s">
        <v>61</v>
      </c>
      <c r="D51" s="69">
        <f t="shared" ref="D51:O51" si="52">D43/931</f>
        <v>0.54564983888292162</v>
      </c>
      <c r="E51" s="70">
        <f t="shared" si="52"/>
        <v>0.48120300751879697</v>
      </c>
      <c r="F51" s="70">
        <f t="shared" si="52"/>
        <v>0.5714285714285714</v>
      </c>
      <c r="G51" s="70">
        <f t="shared" si="52"/>
        <v>0.59720730397422128</v>
      </c>
      <c r="H51" s="70">
        <f t="shared" si="52"/>
        <v>0.57787325456498384</v>
      </c>
      <c r="I51" s="70">
        <f t="shared" si="52"/>
        <v>0.6713211600429646</v>
      </c>
      <c r="J51" s="70">
        <f t="shared" si="52"/>
        <v>0.64554242749731472</v>
      </c>
      <c r="K51" s="70">
        <f t="shared" si="52"/>
        <v>0.66917293233082709</v>
      </c>
      <c r="L51" s="70">
        <f t="shared" si="52"/>
        <v>0.66165413533834583</v>
      </c>
      <c r="M51" s="70">
        <f t="shared" si="52"/>
        <v>0.64876476906552094</v>
      </c>
      <c r="N51" s="70">
        <f t="shared" si="52"/>
        <v>0.62728249194414609</v>
      </c>
      <c r="O51" s="70">
        <f t="shared" si="52"/>
        <v>0.51127819548872178</v>
      </c>
      <c r="P51" s="89">
        <f t="shared" si="37"/>
        <v>7.2083780880773354</v>
      </c>
      <c r="Q51" s="167">
        <f>P51/12</f>
        <v>0.60069817400644465</v>
      </c>
      <c r="T51" s="92"/>
      <c r="V51" s="92"/>
      <c r="X51" s="92"/>
    </row>
    <row r="52" spans="2:24" ht="12" customHeight="1" x14ac:dyDescent="0.2">
      <c r="B52" s="83" t="s">
        <v>101</v>
      </c>
      <c r="C52" s="45" t="s">
        <v>54</v>
      </c>
      <c r="D52" s="50">
        <f t="shared" ref="D52:O52" si="53">D168+D284</f>
        <v>1</v>
      </c>
      <c r="E52" s="48">
        <f t="shared" si="53"/>
        <v>0</v>
      </c>
      <c r="F52" s="48">
        <f t="shared" si="53"/>
        <v>0</v>
      </c>
      <c r="G52" s="48">
        <f t="shared" si="53"/>
        <v>0</v>
      </c>
      <c r="H52" s="48">
        <f t="shared" si="53"/>
        <v>0</v>
      </c>
      <c r="I52" s="48">
        <f t="shared" si="53"/>
        <v>1</v>
      </c>
      <c r="J52" s="48">
        <f t="shared" si="53"/>
        <v>0</v>
      </c>
      <c r="K52" s="48">
        <f t="shared" si="53"/>
        <v>0</v>
      </c>
      <c r="L52" s="48">
        <f t="shared" si="53"/>
        <v>0</v>
      </c>
      <c r="M52" s="48">
        <f t="shared" si="53"/>
        <v>1</v>
      </c>
      <c r="N52" s="48">
        <f t="shared" si="53"/>
        <v>2</v>
      </c>
      <c r="O52" s="48">
        <f t="shared" si="53"/>
        <v>0</v>
      </c>
      <c r="P52" s="51">
        <f t="shared" si="37"/>
        <v>5</v>
      </c>
      <c r="R52" t="s">
        <v>108</v>
      </c>
      <c r="T52" s="92"/>
      <c r="V52" s="92"/>
      <c r="X52" s="92"/>
    </row>
    <row r="53" spans="2:24" ht="12" customHeight="1" x14ac:dyDescent="0.2">
      <c r="B53" s="44"/>
      <c r="C53" s="45" t="s">
        <v>55</v>
      </c>
      <c r="D53" s="50">
        <f t="shared" ref="D53:O53" si="54">D169+D285</f>
        <v>5</v>
      </c>
      <c r="E53" s="48">
        <f t="shared" si="54"/>
        <v>10</v>
      </c>
      <c r="F53" s="48">
        <f t="shared" si="54"/>
        <v>6</v>
      </c>
      <c r="G53" s="48">
        <f t="shared" si="54"/>
        <v>6</v>
      </c>
      <c r="H53" s="48">
        <f t="shared" si="54"/>
        <v>13</v>
      </c>
      <c r="I53" s="48">
        <f t="shared" si="54"/>
        <v>5</v>
      </c>
      <c r="J53" s="48">
        <f t="shared" si="54"/>
        <v>6</v>
      </c>
      <c r="K53" s="48">
        <f t="shared" si="54"/>
        <v>9</v>
      </c>
      <c r="L53" s="48">
        <f t="shared" si="54"/>
        <v>4</v>
      </c>
      <c r="M53" s="48">
        <f t="shared" si="54"/>
        <v>4</v>
      </c>
      <c r="N53" s="48">
        <f t="shared" si="54"/>
        <v>7</v>
      </c>
      <c r="O53" s="48">
        <f t="shared" si="54"/>
        <v>5</v>
      </c>
      <c r="P53" s="51">
        <f t="shared" si="37"/>
        <v>80</v>
      </c>
      <c r="T53" s="92"/>
      <c r="V53" s="92"/>
      <c r="X53" s="92"/>
    </row>
    <row r="54" spans="2:24" ht="12" customHeight="1" x14ac:dyDescent="0.2">
      <c r="B54" s="44"/>
      <c r="C54" s="45" t="s">
        <v>56</v>
      </c>
      <c r="D54" s="50">
        <f t="shared" ref="D54:O54" si="55">D170+D286</f>
        <v>4</v>
      </c>
      <c r="E54" s="48">
        <f t="shared" si="55"/>
        <v>3</v>
      </c>
      <c r="F54" s="48">
        <f t="shared" si="55"/>
        <v>2</v>
      </c>
      <c r="G54" s="48">
        <f t="shared" si="55"/>
        <v>7</v>
      </c>
      <c r="H54" s="48">
        <f t="shared" si="55"/>
        <v>3</v>
      </c>
      <c r="I54" s="48">
        <f t="shared" si="55"/>
        <v>4</v>
      </c>
      <c r="J54" s="48">
        <f t="shared" si="55"/>
        <v>1</v>
      </c>
      <c r="K54" s="48">
        <f t="shared" si="55"/>
        <v>4</v>
      </c>
      <c r="L54" s="48">
        <f t="shared" si="55"/>
        <v>1</v>
      </c>
      <c r="M54" s="48">
        <f t="shared" si="55"/>
        <v>2</v>
      </c>
      <c r="N54" s="48">
        <f t="shared" si="55"/>
        <v>2</v>
      </c>
      <c r="O54" s="48">
        <f t="shared" si="55"/>
        <v>4</v>
      </c>
      <c r="P54" s="51">
        <f t="shared" si="37"/>
        <v>37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2">
      <c r="B55" s="44"/>
      <c r="C55" s="45" t="s">
        <v>57</v>
      </c>
      <c r="D55" s="50">
        <f t="shared" ref="D55:O55" si="56">D171+D287</f>
        <v>3</v>
      </c>
      <c r="E55" s="48">
        <f t="shared" si="56"/>
        <v>0</v>
      </c>
      <c r="F55" s="48">
        <f t="shared" si="56"/>
        <v>0</v>
      </c>
      <c r="G55" s="48">
        <f t="shared" si="56"/>
        <v>1</v>
      </c>
      <c r="H55" s="48">
        <f t="shared" si="56"/>
        <v>0</v>
      </c>
      <c r="I55" s="48">
        <f t="shared" si="56"/>
        <v>0</v>
      </c>
      <c r="J55" s="48">
        <f t="shared" si="56"/>
        <v>0</v>
      </c>
      <c r="K55" s="48">
        <f t="shared" si="56"/>
        <v>0</v>
      </c>
      <c r="L55" s="48">
        <f t="shared" si="56"/>
        <v>0</v>
      </c>
      <c r="M55" s="48">
        <f t="shared" si="56"/>
        <v>1</v>
      </c>
      <c r="N55" s="48">
        <f t="shared" si="56"/>
        <v>0</v>
      </c>
      <c r="O55" s="48">
        <f t="shared" si="56"/>
        <v>0</v>
      </c>
      <c r="P55" s="51">
        <f t="shared" si="37"/>
        <v>5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2">
      <c r="B56" s="44"/>
      <c r="C56" s="45" t="s">
        <v>58</v>
      </c>
      <c r="D56" s="50">
        <f t="shared" ref="D56:O56" si="57">D172+D288</f>
        <v>0</v>
      </c>
      <c r="E56" s="48">
        <f t="shared" si="57"/>
        <v>0</v>
      </c>
      <c r="F56" s="48">
        <f t="shared" si="57"/>
        <v>0</v>
      </c>
      <c r="G56" s="48">
        <f t="shared" si="57"/>
        <v>0</v>
      </c>
      <c r="H56" s="48">
        <f t="shared" si="57"/>
        <v>0</v>
      </c>
      <c r="I56" s="48">
        <f t="shared" si="57"/>
        <v>0</v>
      </c>
      <c r="J56" s="48">
        <f t="shared" si="57"/>
        <v>0</v>
      </c>
      <c r="K56" s="48">
        <f t="shared" si="57"/>
        <v>0</v>
      </c>
      <c r="L56" s="48">
        <f t="shared" si="57"/>
        <v>0</v>
      </c>
      <c r="M56" s="48">
        <f t="shared" si="57"/>
        <v>0</v>
      </c>
      <c r="N56" s="48">
        <f t="shared" si="57"/>
        <v>0</v>
      </c>
      <c r="O56" s="48">
        <f t="shared" si="57"/>
        <v>0</v>
      </c>
      <c r="P56" s="51">
        <f t="shared" si="37"/>
        <v>0</v>
      </c>
      <c r="T56" s="92"/>
      <c r="V56" s="92"/>
      <c r="X56" s="92"/>
    </row>
    <row r="57" spans="2:24" ht="12" customHeight="1" x14ac:dyDescent="0.2">
      <c r="B57" s="44"/>
      <c r="C57" s="45" t="s">
        <v>59</v>
      </c>
      <c r="D57" s="50">
        <f t="shared" ref="D57:O57" si="58">D173+D289</f>
        <v>0</v>
      </c>
      <c r="E57" s="48">
        <f t="shared" si="58"/>
        <v>0</v>
      </c>
      <c r="F57" s="48">
        <f t="shared" si="58"/>
        <v>0</v>
      </c>
      <c r="G57" s="48">
        <f t="shared" si="58"/>
        <v>0</v>
      </c>
      <c r="H57" s="48">
        <f t="shared" si="58"/>
        <v>0</v>
      </c>
      <c r="I57" s="48">
        <f t="shared" si="58"/>
        <v>0</v>
      </c>
      <c r="J57" s="48">
        <f t="shared" si="58"/>
        <v>0</v>
      </c>
      <c r="K57" s="48">
        <f t="shared" si="58"/>
        <v>0</v>
      </c>
      <c r="L57" s="48">
        <f t="shared" si="58"/>
        <v>0</v>
      </c>
      <c r="M57" s="48">
        <f t="shared" si="58"/>
        <v>0</v>
      </c>
      <c r="N57" s="48">
        <f t="shared" si="58"/>
        <v>0</v>
      </c>
      <c r="O57" s="48">
        <f t="shared" si="58"/>
        <v>0</v>
      </c>
      <c r="P57" s="51">
        <f t="shared" si="37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2">
      <c r="B58" s="53"/>
      <c r="C58" s="54" t="s">
        <v>60</v>
      </c>
      <c r="D58" s="55">
        <f t="shared" ref="D58:O58" si="59">SUM(D52:D57)</f>
        <v>13</v>
      </c>
      <c r="E58" s="56">
        <f t="shared" si="59"/>
        <v>13</v>
      </c>
      <c r="F58" s="56">
        <f t="shared" si="59"/>
        <v>8</v>
      </c>
      <c r="G58" s="56">
        <f t="shared" si="59"/>
        <v>14</v>
      </c>
      <c r="H58" s="56">
        <f t="shared" si="59"/>
        <v>16</v>
      </c>
      <c r="I58" s="56">
        <f t="shared" si="59"/>
        <v>10</v>
      </c>
      <c r="J58" s="56">
        <f t="shared" si="59"/>
        <v>7</v>
      </c>
      <c r="K58" s="56">
        <f t="shared" si="59"/>
        <v>13</v>
      </c>
      <c r="L58" s="56">
        <f t="shared" si="59"/>
        <v>5</v>
      </c>
      <c r="M58" s="56">
        <f t="shared" si="59"/>
        <v>8</v>
      </c>
      <c r="N58" s="56">
        <f t="shared" si="59"/>
        <v>11</v>
      </c>
      <c r="O58" s="56">
        <f t="shared" si="59"/>
        <v>9</v>
      </c>
      <c r="P58" s="88">
        <f t="shared" si="37"/>
        <v>127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2">
      <c r="B59" s="53"/>
      <c r="C59" s="54" t="s">
        <v>61</v>
      </c>
      <c r="D59" s="148">
        <f t="shared" ref="D59:O59" si="60">SUM(D175,D291)</f>
        <v>1410</v>
      </c>
      <c r="E59" s="149">
        <f t="shared" si="60"/>
        <v>1360</v>
      </c>
      <c r="F59" s="149">
        <f t="shared" si="60"/>
        <v>1221</v>
      </c>
      <c r="G59" s="149">
        <f t="shared" si="60"/>
        <v>1137</v>
      </c>
      <c r="H59" s="149">
        <f t="shared" si="60"/>
        <v>1227</v>
      </c>
      <c r="I59" s="149">
        <f t="shared" si="60"/>
        <v>1246</v>
      </c>
      <c r="J59" s="149">
        <f t="shared" si="60"/>
        <v>1278</v>
      </c>
      <c r="K59" s="149">
        <f t="shared" si="60"/>
        <v>1371</v>
      </c>
      <c r="L59" s="149">
        <f t="shared" si="60"/>
        <v>1250</v>
      </c>
      <c r="M59" s="149">
        <f t="shared" si="60"/>
        <v>1336</v>
      </c>
      <c r="N59" s="149">
        <f t="shared" si="60"/>
        <v>1141</v>
      </c>
      <c r="O59" s="149">
        <f t="shared" si="60"/>
        <v>1091</v>
      </c>
      <c r="P59" s="147">
        <f t="shared" si="37"/>
        <v>15068</v>
      </c>
      <c r="S59" s="101"/>
      <c r="T59" s="107"/>
      <c r="U59" s="101"/>
      <c r="V59" s="107"/>
      <c r="W59" s="101"/>
      <c r="X59" s="107"/>
    </row>
    <row r="60" spans="2:24" ht="12" customHeight="1" x14ac:dyDescent="0.2">
      <c r="B60" s="44" t="s">
        <v>102</v>
      </c>
      <c r="C60" s="75" t="s">
        <v>54</v>
      </c>
      <c r="D60" s="58">
        <f t="shared" ref="D60:O60" si="61">D52/1</f>
        <v>1</v>
      </c>
      <c r="E60" s="59">
        <f t="shared" si="61"/>
        <v>0</v>
      </c>
      <c r="F60" s="59">
        <f t="shared" si="61"/>
        <v>0</v>
      </c>
      <c r="G60" s="59">
        <f t="shared" si="61"/>
        <v>0</v>
      </c>
      <c r="H60" s="59">
        <f t="shared" si="61"/>
        <v>0</v>
      </c>
      <c r="I60" s="59">
        <f t="shared" si="61"/>
        <v>1</v>
      </c>
      <c r="J60" s="59">
        <f t="shared" si="61"/>
        <v>0</v>
      </c>
      <c r="K60" s="59">
        <f t="shared" si="61"/>
        <v>0</v>
      </c>
      <c r="L60" s="59">
        <f t="shared" si="61"/>
        <v>0</v>
      </c>
      <c r="M60" s="59">
        <f t="shared" si="61"/>
        <v>1</v>
      </c>
      <c r="N60" s="59">
        <f t="shared" si="61"/>
        <v>2</v>
      </c>
      <c r="O60" s="59">
        <f t="shared" si="61"/>
        <v>0</v>
      </c>
      <c r="P60" s="158">
        <f t="shared" si="37"/>
        <v>5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2">
      <c r="B61" s="61"/>
      <c r="C61" s="45" t="s">
        <v>55</v>
      </c>
      <c r="D61" s="77">
        <f t="shared" ref="D61:O61" si="62">D53/4</f>
        <v>1.25</v>
      </c>
      <c r="E61" s="78">
        <f t="shared" si="62"/>
        <v>2.5</v>
      </c>
      <c r="F61" s="78">
        <f t="shared" si="62"/>
        <v>1.5</v>
      </c>
      <c r="G61" s="78">
        <f t="shared" si="62"/>
        <v>1.5</v>
      </c>
      <c r="H61" s="78">
        <f t="shared" si="62"/>
        <v>3.25</v>
      </c>
      <c r="I61" s="78">
        <f t="shared" si="62"/>
        <v>1.25</v>
      </c>
      <c r="J61" s="78">
        <f t="shared" si="62"/>
        <v>1.5</v>
      </c>
      <c r="K61" s="78">
        <f t="shared" si="62"/>
        <v>2.25</v>
      </c>
      <c r="L61" s="78">
        <f t="shared" si="62"/>
        <v>1</v>
      </c>
      <c r="M61" s="78">
        <f t="shared" si="62"/>
        <v>1</v>
      </c>
      <c r="N61" s="78">
        <f t="shared" si="62"/>
        <v>1.75</v>
      </c>
      <c r="O61" s="78">
        <f t="shared" si="62"/>
        <v>1.25</v>
      </c>
      <c r="P61" s="158">
        <f t="shared" si="37"/>
        <v>20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2">
      <c r="B62" s="61"/>
      <c r="C62" s="45" t="s">
        <v>56</v>
      </c>
      <c r="D62" s="77">
        <f t="shared" ref="D62:O62" si="63">D54/4</f>
        <v>1</v>
      </c>
      <c r="E62" s="78">
        <f t="shared" si="63"/>
        <v>0.75</v>
      </c>
      <c r="F62" s="78">
        <f t="shared" si="63"/>
        <v>0.5</v>
      </c>
      <c r="G62" s="78">
        <f t="shared" si="63"/>
        <v>1.75</v>
      </c>
      <c r="H62" s="78">
        <f t="shared" si="63"/>
        <v>0.75</v>
      </c>
      <c r="I62" s="78">
        <f t="shared" si="63"/>
        <v>1</v>
      </c>
      <c r="J62" s="78">
        <f t="shared" si="63"/>
        <v>0.25</v>
      </c>
      <c r="K62" s="78">
        <f t="shared" si="63"/>
        <v>1</v>
      </c>
      <c r="L62" s="78">
        <f t="shared" si="63"/>
        <v>0.25</v>
      </c>
      <c r="M62" s="78">
        <f t="shared" si="63"/>
        <v>0.5</v>
      </c>
      <c r="N62" s="78">
        <f t="shared" si="63"/>
        <v>0.5</v>
      </c>
      <c r="O62" s="78">
        <f t="shared" si="63"/>
        <v>1</v>
      </c>
      <c r="P62" s="158">
        <f t="shared" si="37"/>
        <v>9.25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2">
      <c r="B63" s="61"/>
      <c r="C63" s="45" t="s">
        <v>57</v>
      </c>
      <c r="D63" s="77">
        <f t="shared" ref="D63:O63" si="64">D55/3</f>
        <v>1</v>
      </c>
      <c r="E63" s="78">
        <f t="shared" si="64"/>
        <v>0</v>
      </c>
      <c r="F63" s="78">
        <f t="shared" si="64"/>
        <v>0</v>
      </c>
      <c r="G63" s="78">
        <f t="shared" si="64"/>
        <v>0.33333333333333331</v>
      </c>
      <c r="H63" s="78">
        <f t="shared" si="64"/>
        <v>0</v>
      </c>
      <c r="I63" s="78">
        <f t="shared" si="64"/>
        <v>0</v>
      </c>
      <c r="J63" s="78">
        <f t="shared" si="64"/>
        <v>0</v>
      </c>
      <c r="K63" s="78">
        <f t="shared" si="64"/>
        <v>0</v>
      </c>
      <c r="L63" s="78">
        <f t="shared" si="64"/>
        <v>0</v>
      </c>
      <c r="M63" s="78">
        <f t="shared" si="64"/>
        <v>0.33333333333333331</v>
      </c>
      <c r="N63" s="78">
        <f t="shared" si="64"/>
        <v>0</v>
      </c>
      <c r="O63" s="78">
        <f t="shared" si="64"/>
        <v>0</v>
      </c>
      <c r="P63" s="158">
        <f t="shared" si="37"/>
        <v>1.6666666666666665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2">
      <c r="B64" s="61"/>
      <c r="C64" s="45" t="s">
        <v>58</v>
      </c>
      <c r="D64" s="77">
        <f t="shared" ref="D64:O64" si="65">D56/4</f>
        <v>0</v>
      </c>
      <c r="E64" s="78">
        <f t="shared" si="65"/>
        <v>0</v>
      </c>
      <c r="F64" s="78">
        <f t="shared" si="65"/>
        <v>0</v>
      </c>
      <c r="G64" s="78">
        <f t="shared" si="65"/>
        <v>0</v>
      </c>
      <c r="H64" s="78">
        <f t="shared" si="65"/>
        <v>0</v>
      </c>
      <c r="I64" s="78">
        <f t="shared" si="65"/>
        <v>0</v>
      </c>
      <c r="J64" s="78">
        <f t="shared" si="65"/>
        <v>0</v>
      </c>
      <c r="K64" s="78">
        <f t="shared" si="65"/>
        <v>0</v>
      </c>
      <c r="L64" s="78">
        <f t="shared" si="65"/>
        <v>0</v>
      </c>
      <c r="M64" s="78">
        <f t="shared" si="65"/>
        <v>0</v>
      </c>
      <c r="N64" s="78">
        <f t="shared" si="65"/>
        <v>0</v>
      </c>
      <c r="O64" s="78">
        <f t="shared" si="65"/>
        <v>0</v>
      </c>
      <c r="P64" s="158">
        <f t="shared" si="37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2">
      <c r="B65" s="61"/>
      <c r="C65" s="45" t="s">
        <v>59</v>
      </c>
      <c r="D65" s="77">
        <f t="shared" ref="D65:O65" si="66">D57/3</f>
        <v>0</v>
      </c>
      <c r="E65" s="78">
        <f t="shared" si="66"/>
        <v>0</v>
      </c>
      <c r="F65" s="78">
        <f t="shared" si="66"/>
        <v>0</v>
      </c>
      <c r="G65" s="78">
        <f t="shared" si="66"/>
        <v>0</v>
      </c>
      <c r="H65" s="78">
        <f t="shared" si="66"/>
        <v>0</v>
      </c>
      <c r="I65" s="78">
        <f t="shared" si="66"/>
        <v>0</v>
      </c>
      <c r="J65" s="78">
        <f t="shared" si="66"/>
        <v>0</v>
      </c>
      <c r="K65" s="78">
        <f t="shared" si="66"/>
        <v>0</v>
      </c>
      <c r="L65" s="78">
        <f t="shared" si="66"/>
        <v>0</v>
      </c>
      <c r="M65" s="78">
        <f t="shared" si="66"/>
        <v>0</v>
      </c>
      <c r="N65" s="78">
        <f t="shared" si="66"/>
        <v>0</v>
      </c>
      <c r="O65" s="78">
        <f t="shared" si="66"/>
        <v>0</v>
      </c>
      <c r="P65" s="158">
        <f t="shared" si="37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2">
      <c r="B66" s="61"/>
      <c r="C66" s="45" t="s">
        <v>121</v>
      </c>
      <c r="D66" s="80">
        <f t="shared" ref="D66:O66" si="67">D58/12</f>
        <v>1.0833333333333333</v>
      </c>
      <c r="E66" s="81">
        <f t="shared" si="67"/>
        <v>1.0833333333333333</v>
      </c>
      <c r="F66" s="81">
        <f t="shared" si="67"/>
        <v>0.66666666666666663</v>
      </c>
      <c r="G66" s="81">
        <f t="shared" si="67"/>
        <v>1.1666666666666667</v>
      </c>
      <c r="H66" s="81">
        <f t="shared" si="67"/>
        <v>1.3333333333333333</v>
      </c>
      <c r="I66" s="81">
        <f t="shared" si="67"/>
        <v>0.83333333333333337</v>
      </c>
      <c r="J66" s="81">
        <f t="shared" si="67"/>
        <v>0.58333333333333337</v>
      </c>
      <c r="K66" s="81">
        <f t="shared" si="67"/>
        <v>1.0833333333333333</v>
      </c>
      <c r="L66" s="81">
        <f t="shared" si="67"/>
        <v>0.41666666666666669</v>
      </c>
      <c r="M66" s="81">
        <f t="shared" si="67"/>
        <v>0.66666666666666663</v>
      </c>
      <c r="N66" s="81">
        <f t="shared" si="67"/>
        <v>0.91666666666666663</v>
      </c>
      <c r="O66" s="81">
        <f t="shared" si="67"/>
        <v>0.75</v>
      </c>
      <c r="P66" s="159">
        <f t="shared" si="37"/>
        <v>10.58333333333333</v>
      </c>
      <c r="Q66" s="168">
        <f>P66/12</f>
        <v>0.8819444444444442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5">
      <c r="B67" s="53"/>
      <c r="C67" s="45" t="s">
        <v>61</v>
      </c>
      <c r="D67" s="69">
        <f t="shared" ref="D67:O67" si="68">D59/931</f>
        <v>1.514500537056928</v>
      </c>
      <c r="E67" s="70">
        <f t="shared" si="68"/>
        <v>1.4607948442534908</v>
      </c>
      <c r="F67" s="70">
        <f t="shared" si="68"/>
        <v>1.3114930182599356</v>
      </c>
      <c r="G67" s="70">
        <f t="shared" si="68"/>
        <v>1.2212674543501612</v>
      </c>
      <c r="H67" s="70">
        <f t="shared" si="68"/>
        <v>1.317937701396348</v>
      </c>
      <c r="I67" s="70">
        <f t="shared" si="68"/>
        <v>1.3383458646616542</v>
      </c>
      <c r="J67" s="70">
        <f t="shared" si="68"/>
        <v>1.372717508055854</v>
      </c>
      <c r="K67" s="70">
        <f t="shared" si="68"/>
        <v>1.4726100966702471</v>
      </c>
      <c r="L67" s="70">
        <f t="shared" si="68"/>
        <v>1.3426423200859292</v>
      </c>
      <c r="M67" s="70">
        <f t="shared" si="68"/>
        <v>1.435016111707841</v>
      </c>
      <c r="N67" s="70">
        <f t="shared" si="68"/>
        <v>1.2255639097744362</v>
      </c>
      <c r="O67" s="70">
        <f t="shared" si="68"/>
        <v>1.171858216970999</v>
      </c>
      <c r="P67" s="89">
        <f t="shared" si="37"/>
        <v>16.184747583243823</v>
      </c>
      <c r="Q67" s="167">
        <f>P67/12</f>
        <v>1.3487289652703185</v>
      </c>
      <c r="T67" s="92"/>
      <c r="V67" s="92"/>
      <c r="X67" s="92"/>
    </row>
    <row r="68" spans="2:24" ht="12" customHeight="1" x14ac:dyDescent="0.2">
      <c r="B68" s="84" t="s">
        <v>103</v>
      </c>
      <c r="C68" s="84" t="s">
        <v>54</v>
      </c>
      <c r="D68" s="50">
        <v>8</v>
      </c>
      <c r="E68" s="48">
        <v>8</v>
      </c>
      <c r="F68" s="48">
        <v>1</v>
      </c>
      <c r="G68" s="48">
        <v>9</v>
      </c>
      <c r="H68" s="48">
        <v>7</v>
      </c>
      <c r="I68" s="48">
        <v>12</v>
      </c>
      <c r="J68" s="48">
        <v>9</v>
      </c>
      <c r="K68" s="48">
        <v>12</v>
      </c>
      <c r="L68" s="48">
        <v>11</v>
      </c>
      <c r="M68" s="48">
        <v>4</v>
      </c>
      <c r="N68" s="48">
        <v>8</v>
      </c>
      <c r="O68" s="48">
        <v>8</v>
      </c>
      <c r="P68" s="51">
        <f t="shared" ref="P68:P99" si="69">SUM(D68:O68)</f>
        <v>97</v>
      </c>
      <c r="R68" t="s">
        <v>108</v>
      </c>
      <c r="T68" s="92"/>
      <c r="V68" s="92"/>
      <c r="X68" s="92"/>
    </row>
    <row r="69" spans="2:24" ht="12" customHeight="1" x14ac:dyDescent="0.2">
      <c r="B69" s="61"/>
      <c r="C69" s="61" t="s">
        <v>55</v>
      </c>
      <c r="D69" s="50">
        <v>6</v>
      </c>
      <c r="E69" s="48">
        <v>15</v>
      </c>
      <c r="F69" s="48">
        <v>11</v>
      </c>
      <c r="G69" s="48">
        <v>7</v>
      </c>
      <c r="H69" s="48">
        <v>0</v>
      </c>
      <c r="I69" s="48">
        <v>12</v>
      </c>
      <c r="J69" s="48">
        <v>12</v>
      </c>
      <c r="K69" s="48">
        <v>10</v>
      </c>
      <c r="L69" s="48">
        <v>14</v>
      </c>
      <c r="M69" s="48">
        <v>2</v>
      </c>
      <c r="N69" s="48">
        <v>14</v>
      </c>
      <c r="O69" s="48">
        <v>0</v>
      </c>
      <c r="P69" s="51">
        <f t="shared" si="69"/>
        <v>103</v>
      </c>
      <c r="T69" s="92"/>
      <c r="V69" s="92"/>
      <c r="X69" s="92"/>
    </row>
    <row r="70" spans="2:24" ht="12" customHeight="1" x14ac:dyDescent="0.2">
      <c r="B70" s="61"/>
      <c r="C70" s="61" t="s">
        <v>56</v>
      </c>
      <c r="D70" s="50">
        <v>4</v>
      </c>
      <c r="E70" s="48">
        <v>8</v>
      </c>
      <c r="F70" s="48">
        <v>7</v>
      </c>
      <c r="G70" s="48">
        <v>8</v>
      </c>
      <c r="H70" s="48">
        <v>5</v>
      </c>
      <c r="I70" s="48">
        <v>3</v>
      </c>
      <c r="J70" s="48">
        <v>9</v>
      </c>
      <c r="K70" s="48">
        <v>0</v>
      </c>
      <c r="L70" s="48">
        <v>2</v>
      </c>
      <c r="M70" s="48">
        <v>1</v>
      </c>
      <c r="N70" s="48">
        <v>3</v>
      </c>
      <c r="O70" s="48">
        <v>2</v>
      </c>
      <c r="P70" s="51">
        <f t="shared" si="69"/>
        <v>52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2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6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69"/>
        <v>6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2">
      <c r="B72" s="61"/>
      <c r="C72" s="61" t="s">
        <v>58</v>
      </c>
      <c r="D72" s="50">
        <v>10</v>
      </c>
      <c r="E72" s="48">
        <v>4</v>
      </c>
      <c r="F72" s="48">
        <v>5</v>
      </c>
      <c r="G72" s="48">
        <v>9</v>
      </c>
      <c r="H72" s="48">
        <v>5</v>
      </c>
      <c r="I72" s="48">
        <v>9</v>
      </c>
      <c r="J72" s="48">
        <v>9</v>
      </c>
      <c r="K72" s="48">
        <v>6</v>
      </c>
      <c r="L72" s="48">
        <v>9</v>
      </c>
      <c r="M72" s="48">
        <v>9</v>
      </c>
      <c r="N72" s="48">
        <v>1</v>
      </c>
      <c r="O72" s="48">
        <v>5</v>
      </c>
      <c r="P72" s="51">
        <f t="shared" si="69"/>
        <v>81</v>
      </c>
      <c r="T72" s="92"/>
      <c r="V72" s="92"/>
      <c r="X72" s="92"/>
    </row>
    <row r="73" spans="2:24" ht="12" customHeight="1" x14ac:dyDescent="0.2">
      <c r="B73" s="61"/>
      <c r="C73" s="61" t="s">
        <v>59</v>
      </c>
      <c r="D73" s="50">
        <v>5</v>
      </c>
      <c r="E73" s="48">
        <v>4</v>
      </c>
      <c r="F73" s="48">
        <v>6</v>
      </c>
      <c r="G73" s="48">
        <v>6</v>
      </c>
      <c r="H73" s="48">
        <v>0</v>
      </c>
      <c r="I73" s="48">
        <v>5</v>
      </c>
      <c r="J73" s="48">
        <v>7</v>
      </c>
      <c r="K73" s="48">
        <v>11</v>
      </c>
      <c r="L73" s="48">
        <v>2</v>
      </c>
      <c r="M73" s="48">
        <v>5</v>
      </c>
      <c r="N73" s="48">
        <v>10</v>
      </c>
      <c r="O73" s="48">
        <v>0</v>
      </c>
      <c r="P73" s="51">
        <f t="shared" si="69"/>
        <v>61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2">
      <c r="B74" s="53"/>
      <c r="C74" s="53" t="s">
        <v>121</v>
      </c>
      <c r="D74" s="55">
        <f t="shared" ref="D74:O74" si="70">SUM(D68:D73)</f>
        <v>33</v>
      </c>
      <c r="E74" s="56">
        <f t="shared" si="70"/>
        <v>39</v>
      </c>
      <c r="F74" s="56">
        <f t="shared" si="70"/>
        <v>30</v>
      </c>
      <c r="G74" s="56">
        <f t="shared" si="70"/>
        <v>39</v>
      </c>
      <c r="H74" s="56">
        <f t="shared" si="70"/>
        <v>23</v>
      </c>
      <c r="I74" s="56">
        <f t="shared" si="70"/>
        <v>41</v>
      </c>
      <c r="J74" s="56">
        <f t="shared" si="70"/>
        <v>46</v>
      </c>
      <c r="K74" s="56">
        <f t="shared" si="70"/>
        <v>39</v>
      </c>
      <c r="L74" s="56">
        <f t="shared" si="70"/>
        <v>38</v>
      </c>
      <c r="M74" s="56">
        <f t="shared" si="70"/>
        <v>21</v>
      </c>
      <c r="N74" s="56">
        <f t="shared" si="70"/>
        <v>36</v>
      </c>
      <c r="O74" s="56">
        <f t="shared" si="70"/>
        <v>15</v>
      </c>
      <c r="P74" s="88">
        <f t="shared" si="69"/>
        <v>400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2">
      <c r="B75" s="53"/>
      <c r="C75" s="53" t="s">
        <v>61</v>
      </c>
      <c r="D75" s="148">
        <v>1903</v>
      </c>
      <c r="E75" s="152">
        <v>1824</v>
      </c>
      <c r="F75" s="152">
        <v>2025</v>
      </c>
      <c r="G75" s="152">
        <v>1828</v>
      </c>
      <c r="H75" s="152">
        <v>1765</v>
      </c>
      <c r="I75" s="152">
        <v>1868</v>
      </c>
      <c r="J75" s="152">
        <v>1771</v>
      </c>
      <c r="K75" s="152">
        <v>1868</v>
      </c>
      <c r="L75" s="152">
        <v>1705</v>
      </c>
      <c r="M75" s="152">
        <v>1789</v>
      </c>
      <c r="N75" s="152">
        <v>1787</v>
      </c>
      <c r="O75" s="152">
        <v>1828</v>
      </c>
      <c r="P75" s="147">
        <f t="shared" si="69"/>
        <v>21961</v>
      </c>
      <c r="S75" s="101"/>
      <c r="T75" s="107"/>
      <c r="U75" s="101"/>
      <c r="V75" s="107"/>
      <c r="W75" s="101"/>
      <c r="X75" s="107"/>
    </row>
    <row r="76" spans="2:24" ht="12" customHeight="1" x14ac:dyDescent="0.2">
      <c r="B76" s="44" t="s">
        <v>165</v>
      </c>
      <c r="C76" s="44" t="s">
        <v>54</v>
      </c>
      <c r="D76" s="197">
        <f t="shared" ref="D76:O76" si="71">D68/1</f>
        <v>8</v>
      </c>
      <c r="E76" s="198">
        <f t="shared" si="71"/>
        <v>8</v>
      </c>
      <c r="F76" s="198">
        <f t="shared" si="71"/>
        <v>1</v>
      </c>
      <c r="G76" s="198">
        <f t="shared" si="71"/>
        <v>9</v>
      </c>
      <c r="H76" s="198">
        <f t="shared" si="71"/>
        <v>7</v>
      </c>
      <c r="I76" s="198">
        <f t="shared" si="71"/>
        <v>12</v>
      </c>
      <c r="J76" s="198">
        <f t="shared" si="71"/>
        <v>9</v>
      </c>
      <c r="K76" s="198">
        <f t="shared" si="71"/>
        <v>12</v>
      </c>
      <c r="L76" s="202">
        <f t="shared" si="71"/>
        <v>11</v>
      </c>
      <c r="M76" s="202">
        <f t="shared" si="71"/>
        <v>4</v>
      </c>
      <c r="N76" s="202">
        <f t="shared" si="71"/>
        <v>8</v>
      </c>
      <c r="O76" s="76">
        <f t="shared" si="71"/>
        <v>8</v>
      </c>
      <c r="P76" s="158">
        <f t="shared" si="69"/>
        <v>97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2">
      <c r="B77" s="61"/>
      <c r="C77" s="61" t="s">
        <v>55</v>
      </c>
      <c r="D77" s="77">
        <f t="shared" ref="D77:O77" si="72">D69/2</f>
        <v>3</v>
      </c>
      <c r="E77" s="78">
        <f t="shared" si="72"/>
        <v>7.5</v>
      </c>
      <c r="F77" s="78">
        <f t="shared" si="72"/>
        <v>5.5</v>
      </c>
      <c r="G77" s="78">
        <f t="shared" si="72"/>
        <v>3.5</v>
      </c>
      <c r="H77" s="78">
        <f t="shared" si="72"/>
        <v>0</v>
      </c>
      <c r="I77" s="78">
        <f t="shared" si="72"/>
        <v>6</v>
      </c>
      <c r="J77" s="78">
        <f t="shared" si="72"/>
        <v>6</v>
      </c>
      <c r="K77" s="78">
        <f t="shared" si="72"/>
        <v>5</v>
      </c>
      <c r="L77" s="79">
        <f t="shared" si="72"/>
        <v>7</v>
      </c>
      <c r="M77" s="79">
        <f t="shared" si="72"/>
        <v>1</v>
      </c>
      <c r="N77" s="79">
        <f t="shared" si="72"/>
        <v>7</v>
      </c>
      <c r="O77" s="79">
        <f t="shared" si="72"/>
        <v>0</v>
      </c>
      <c r="P77" s="158">
        <f t="shared" si="69"/>
        <v>51.5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2">
      <c r="B78" s="61"/>
      <c r="C78" s="61" t="s">
        <v>56</v>
      </c>
      <c r="D78" s="77">
        <f t="shared" ref="D78:O78" si="73">D70/1</f>
        <v>4</v>
      </c>
      <c r="E78" s="78">
        <f t="shared" si="73"/>
        <v>8</v>
      </c>
      <c r="F78" s="78">
        <f t="shared" si="73"/>
        <v>7</v>
      </c>
      <c r="G78" s="78">
        <f t="shared" si="73"/>
        <v>8</v>
      </c>
      <c r="H78" s="78">
        <f t="shared" si="73"/>
        <v>5</v>
      </c>
      <c r="I78" s="78">
        <f t="shared" si="73"/>
        <v>3</v>
      </c>
      <c r="J78" s="78">
        <f t="shared" si="73"/>
        <v>9</v>
      </c>
      <c r="K78" s="78">
        <f t="shared" si="73"/>
        <v>0</v>
      </c>
      <c r="L78" s="79">
        <f t="shared" si="73"/>
        <v>2</v>
      </c>
      <c r="M78" s="79">
        <f t="shared" si="73"/>
        <v>1</v>
      </c>
      <c r="N78" s="79">
        <f t="shared" si="73"/>
        <v>3</v>
      </c>
      <c r="O78" s="79">
        <f t="shared" si="73"/>
        <v>2</v>
      </c>
      <c r="P78" s="158">
        <f t="shared" si="69"/>
        <v>52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2">
      <c r="B79" s="61"/>
      <c r="C79" s="61" t="s">
        <v>57</v>
      </c>
      <c r="D79" s="77">
        <f t="shared" ref="D79:O79" si="74">D71/1</f>
        <v>0</v>
      </c>
      <c r="E79" s="78">
        <f t="shared" si="74"/>
        <v>0</v>
      </c>
      <c r="F79" s="78">
        <f t="shared" si="74"/>
        <v>0</v>
      </c>
      <c r="G79" s="78">
        <f t="shared" si="74"/>
        <v>0</v>
      </c>
      <c r="H79" s="78">
        <f t="shared" si="74"/>
        <v>6</v>
      </c>
      <c r="I79" s="78">
        <f t="shared" si="74"/>
        <v>0</v>
      </c>
      <c r="J79" s="78">
        <f t="shared" si="74"/>
        <v>0</v>
      </c>
      <c r="K79" s="78">
        <f t="shared" si="74"/>
        <v>0</v>
      </c>
      <c r="L79" s="79">
        <f t="shared" si="74"/>
        <v>0</v>
      </c>
      <c r="M79" s="79">
        <f t="shared" si="74"/>
        <v>0</v>
      </c>
      <c r="N79" s="79">
        <f t="shared" si="74"/>
        <v>0</v>
      </c>
      <c r="O79" s="79">
        <f t="shared" si="74"/>
        <v>0</v>
      </c>
      <c r="P79" s="158">
        <f t="shared" si="69"/>
        <v>6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2">
      <c r="B80" s="61"/>
      <c r="C80" s="61" t="s">
        <v>58</v>
      </c>
      <c r="D80" s="77">
        <f t="shared" ref="D80:O80" si="75">D72/1</f>
        <v>10</v>
      </c>
      <c r="E80" s="78">
        <f t="shared" si="75"/>
        <v>4</v>
      </c>
      <c r="F80" s="78">
        <f t="shared" si="75"/>
        <v>5</v>
      </c>
      <c r="G80" s="78">
        <f t="shared" si="75"/>
        <v>9</v>
      </c>
      <c r="H80" s="78">
        <f t="shared" si="75"/>
        <v>5</v>
      </c>
      <c r="I80" s="78">
        <f t="shared" si="75"/>
        <v>9</v>
      </c>
      <c r="J80" s="78">
        <f t="shared" si="75"/>
        <v>9</v>
      </c>
      <c r="K80" s="78">
        <f t="shared" si="75"/>
        <v>6</v>
      </c>
      <c r="L80" s="79">
        <f t="shared" si="75"/>
        <v>9</v>
      </c>
      <c r="M80" s="79">
        <f t="shared" si="75"/>
        <v>9</v>
      </c>
      <c r="N80" s="79">
        <f t="shared" si="75"/>
        <v>1</v>
      </c>
      <c r="O80" s="79">
        <f t="shared" si="75"/>
        <v>5</v>
      </c>
      <c r="P80" s="158">
        <f t="shared" si="69"/>
        <v>81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2">
      <c r="B81" s="61"/>
      <c r="C81" s="61" t="s">
        <v>59</v>
      </c>
      <c r="D81" s="77">
        <f t="shared" ref="D81:O81" si="76">D73/1</f>
        <v>5</v>
      </c>
      <c r="E81" s="78">
        <f t="shared" si="76"/>
        <v>4</v>
      </c>
      <c r="F81" s="78">
        <f t="shared" si="76"/>
        <v>6</v>
      </c>
      <c r="G81" s="78">
        <f t="shared" si="76"/>
        <v>6</v>
      </c>
      <c r="H81" s="78">
        <f t="shared" si="76"/>
        <v>0</v>
      </c>
      <c r="I81" s="78">
        <f t="shared" si="76"/>
        <v>5</v>
      </c>
      <c r="J81" s="78">
        <f t="shared" si="76"/>
        <v>7</v>
      </c>
      <c r="K81" s="78">
        <f t="shared" si="76"/>
        <v>11</v>
      </c>
      <c r="L81" s="79">
        <f t="shared" si="76"/>
        <v>2</v>
      </c>
      <c r="M81" s="79">
        <f t="shared" si="76"/>
        <v>5</v>
      </c>
      <c r="N81" s="79">
        <f t="shared" si="76"/>
        <v>10</v>
      </c>
      <c r="O81" s="79">
        <f t="shared" si="76"/>
        <v>0</v>
      </c>
      <c r="P81" s="158">
        <f t="shared" si="69"/>
        <v>61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2">
      <c r="B82" s="61"/>
      <c r="C82" s="53" t="s">
        <v>121</v>
      </c>
      <c r="D82" s="199">
        <f t="shared" ref="D82:O82" si="77">D74/7</f>
        <v>4.7142857142857144</v>
      </c>
      <c r="E82" s="200">
        <f t="shared" si="77"/>
        <v>5.5714285714285712</v>
      </c>
      <c r="F82" s="200">
        <f t="shared" si="77"/>
        <v>4.2857142857142856</v>
      </c>
      <c r="G82" s="200">
        <f t="shared" si="77"/>
        <v>5.5714285714285712</v>
      </c>
      <c r="H82" s="200">
        <f t="shared" si="77"/>
        <v>3.2857142857142856</v>
      </c>
      <c r="I82" s="200">
        <f t="shared" si="77"/>
        <v>5.8571428571428568</v>
      </c>
      <c r="J82" s="200">
        <f t="shared" si="77"/>
        <v>6.5714285714285712</v>
      </c>
      <c r="K82" s="200">
        <f t="shared" si="77"/>
        <v>5.5714285714285712</v>
      </c>
      <c r="L82" s="201">
        <f t="shared" si="77"/>
        <v>5.4285714285714288</v>
      </c>
      <c r="M82" s="201">
        <f t="shared" si="77"/>
        <v>3</v>
      </c>
      <c r="N82" s="201">
        <f t="shared" si="77"/>
        <v>5.1428571428571432</v>
      </c>
      <c r="O82" s="201">
        <f t="shared" si="77"/>
        <v>2.1428571428571428</v>
      </c>
      <c r="P82" s="193">
        <f t="shared" si="69"/>
        <v>57.142857142857146</v>
      </c>
      <c r="Q82" s="168">
        <f>P82/12</f>
        <v>4.7619047619047619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5">
      <c r="B83" s="53"/>
      <c r="C83" s="86" t="s">
        <v>61</v>
      </c>
      <c r="D83" s="189">
        <f>D75/471</f>
        <v>4.0403397027600851</v>
      </c>
      <c r="E83" s="190">
        <f t="shared" ref="E83:O83" si="78">E75/471</f>
        <v>3.8726114649681529</v>
      </c>
      <c r="F83" s="190">
        <f t="shared" si="78"/>
        <v>4.2993630573248405</v>
      </c>
      <c r="G83" s="190">
        <f t="shared" si="78"/>
        <v>3.881104033970276</v>
      </c>
      <c r="H83" s="190">
        <f t="shared" si="78"/>
        <v>3.7473460721868364</v>
      </c>
      <c r="I83" s="190">
        <f t="shared" si="78"/>
        <v>3.9660297239915074</v>
      </c>
      <c r="J83" s="190">
        <f t="shared" si="78"/>
        <v>3.7600849256900211</v>
      </c>
      <c r="K83" s="190">
        <f t="shared" si="78"/>
        <v>3.9660297239915074</v>
      </c>
      <c r="L83" s="190">
        <f t="shared" si="78"/>
        <v>3.6199575371549892</v>
      </c>
      <c r="M83" s="190">
        <f t="shared" si="78"/>
        <v>3.7983014861995752</v>
      </c>
      <c r="N83" s="203">
        <f t="shared" si="78"/>
        <v>3.7940552016985136</v>
      </c>
      <c r="O83" s="190">
        <f t="shared" si="78"/>
        <v>3.881104033970276</v>
      </c>
      <c r="P83" s="89">
        <f t="shared" si="69"/>
        <v>46.626326963906578</v>
      </c>
      <c r="Q83" s="167">
        <f>P83/12</f>
        <v>3.8855272469922149</v>
      </c>
      <c r="T83" s="92"/>
      <c r="V83" s="92"/>
      <c r="X83" s="92"/>
    </row>
    <row r="84" spans="2:24" ht="12" customHeight="1" x14ac:dyDescent="0.2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9"/>
        <v>0</v>
      </c>
      <c r="R84" t="s">
        <v>108</v>
      </c>
      <c r="T84" s="92"/>
      <c r="V84" s="92"/>
      <c r="X84" s="92"/>
    </row>
    <row r="85" spans="2:24" ht="12" customHeight="1" x14ac:dyDescent="0.2">
      <c r="B85" s="61"/>
      <c r="C85" s="45" t="s">
        <v>55</v>
      </c>
      <c r="D85" s="50">
        <v>2</v>
      </c>
      <c r="E85" s="48">
        <v>7</v>
      </c>
      <c r="F85" s="48">
        <v>6</v>
      </c>
      <c r="G85" s="48">
        <v>8</v>
      </c>
      <c r="H85" s="90">
        <v>17</v>
      </c>
      <c r="I85" s="48">
        <v>10</v>
      </c>
      <c r="J85" s="48">
        <v>9</v>
      </c>
      <c r="K85" s="48">
        <v>3</v>
      </c>
      <c r="L85" s="48">
        <v>4</v>
      </c>
      <c r="M85" s="48">
        <v>4</v>
      </c>
      <c r="N85" s="48">
        <v>9</v>
      </c>
      <c r="O85" s="48">
        <v>15</v>
      </c>
      <c r="P85" s="51">
        <f t="shared" si="69"/>
        <v>94</v>
      </c>
      <c r="T85" s="92"/>
      <c r="V85" s="92"/>
      <c r="X85" s="92"/>
    </row>
    <row r="86" spans="2:24" ht="12" customHeight="1" x14ac:dyDescent="0.2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1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9"/>
        <v>1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2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9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2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9"/>
        <v>0</v>
      </c>
      <c r="T88" s="92"/>
      <c r="V88" s="92"/>
      <c r="X88" s="92"/>
    </row>
    <row r="89" spans="2:24" ht="12" customHeight="1" x14ac:dyDescent="0.2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9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2">
      <c r="B90" s="53"/>
      <c r="C90" s="54" t="s">
        <v>121</v>
      </c>
      <c r="D90" s="55">
        <f t="shared" ref="D90:O90" si="79">SUM(D84:D89)</f>
        <v>2</v>
      </c>
      <c r="E90" s="56">
        <f t="shared" si="79"/>
        <v>7</v>
      </c>
      <c r="F90" s="56">
        <f t="shared" si="79"/>
        <v>6</v>
      </c>
      <c r="G90" s="56">
        <f t="shared" si="79"/>
        <v>9</v>
      </c>
      <c r="H90" s="91">
        <f t="shared" si="79"/>
        <v>17</v>
      </c>
      <c r="I90" s="56">
        <f t="shared" si="79"/>
        <v>10</v>
      </c>
      <c r="J90" s="56">
        <f t="shared" si="79"/>
        <v>9</v>
      </c>
      <c r="K90" s="56">
        <f t="shared" si="79"/>
        <v>3</v>
      </c>
      <c r="L90" s="56">
        <f t="shared" si="79"/>
        <v>4</v>
      </c>
      <c r="M90" s="56">
        <f t="shared" si="79"/>
        <v>4</v>
      </c>
      <c r="N90" s="56">
        <f t="shared" si="79"/>
        <v>9</v>
      </c>
      <c r="O90" s="56">
        <f t="shared" si="79"/>
        <v>15</v>
      </c>
      <c r="P90" s="88">
        <f t="shared" si="69"/>
        <v>95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2">
      <c r="B91" s="53"/>
      <c r="C91" s="54" t="s">
        <v>61</v>
      </c>
      <c r="D91" s="148">
        <v>552</v>
      </c>
      <c r="E91" s="149">
        <v>542</v>
      </c>
      <c r="F91" s="149">
        <v>473</v>
      </c>
      <c r="G91" s="149">
        <v>565</v>
      </c>
      <c r="H91" s="152">
        <v>629</v>
      </c>
      <c r="I91" s="149">
        <v>574</v>
      </c>
      <c r="J91" s="149">
        <v>437</v>
      </c>
      <c r="K91" s="149">
        <v>377</v>
      </c>
      <c r="L91" s="149">
        <v>286</v>
      </c>
      <c r="M91" s="149">
        <v>415</v>
      </c>
      <c r="N91" s="149">
        <v>615</v>
      </c>
      <c r="O91" s="149">
        <v>612</v>
      </c>
      <c r="P91" s="147">
        <f t="shared" si="69"/>
        <v>6077</v>
      </c>
      <c r="S91" s="101"/>
      <c r="T91" s="107"/>
      <c r="U91" s="101"/>
      <c r="V91" s="107"/>
      <c r="W91" s="101"/>
      <c r="X91" s="107"/>
    </row>
    <row r="92" spans="2:24" ht="12" customHeight="1" x14ac:dyDescent="0.2">
      <c r="B92" s="44" t="s">
        <v>166</v>
      </c>
      <c r="C92" s="75" t="s">
        <v>54</v>
      </c>
      <c r="D92" s="58">
        <f t="shared" ref="D92:O92" si="80">D84/1</f>
        <v>0</v>
      </c>
      <c r="E92" s="59">
        <f t="shared" si="80"/>
        <v>0</v>
      </c>
      <c r="F92" s="59">
        <f t="shared" si="80"/>
        <v>0</v>
      </c>
      <c r="G92" s="59">
        <f t="shared" si="80"/>
        <v>0</v>
      </c>
      <c r="H92" s="76">
        <f t="shared" si="80"/>
        <v>0</v>
      </c>
      <c r="I92" s="59">
        <f t="shared" si="80"/>
        <v>0</v>
      </c>
      <c r="J92" s="59">
        <f t="shared" si="80"/>
        <v>0</v>
      </c>
      <c r="K92" s="59">
        <f t="shared" si="80"/>
        <v>0</v>
      </c>
      <c r="L92" s="59">
        <f t="shared" si="80"/>
        <v>0</v>
      </c>
      <c r="M92" s="59">
        <f t="shared" si="80"/>
        <v>0</v>
      </c>
      <c r="N92" s="59">
        <f t="shared" si="80"/>
        <v>0</v>
      </c>
      <c r="O92" s="59">
        <f t="shared" si="80"/>
        <v>0</v>
      </c>
      <c r="P92" s="158">
        <f t="shared" si="69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2">
      <c r="B93" s="61"/>
      <c r="C93" s="45" t="s">
        <v>55</v>
      </c>
      <c r="D93" s="77">
        <f t="shared" ref="D93:O93" si="81">D85/2</f>
        <v>1</v>
      </c>
      <c r="E93" s="78">
        <f t="shared" si="81"/>
        <v>3.5</v>
      </c>
      <c r="F93" s="78">
        <f t="shared" si="81"/>
        <v>3</v>
      </c>
      <c r="G93" s="78">
        <f t="shared" si="81"/>
        <v>4</v>
      </c>
      <c r="H93" s="79">
        <f t="shared" si="81"/>
        <v>8.5</v>
      </c>
      <c r="I93" s="78">
        <f t="shared" si="81"/>
        <v>5</v>
      </c>
      <c r="J93" s="78">
        <f t="shared" si="81"/>
        <v>4.5</v>
      </c>
      <c r="K93" s="78">
        <f t="shared" si="81"/>
        <v>1.5</v>
      </c>
      <c r="L93" s="78">
        <f t="shared" si="81"/>
        <v>2</v>
      </c>
      <c r="M93" s="78">
        <f t="shared" si="81"/>
        <v>2</v>
      </c>
      <c r="N93" s="78">
        <f t="shared" si="81"/>
        <v>4.5</v>
      </c>
      <c r="O93" s="78">
        <f t="shared" si="81"/>
        <v>7.5</v>
      </c>
      <c r="P93" s="158">
        <f t="shared" si="69"/>
        <v>47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2">
      <c r="B94" s="61"/>
      <c r="C94" s="45" t="s">
        <v>56</v>
      </c>
      <c r="D94" s="77">
        <f t="shared" ref="D94:O94" si="82">D86/1</f>
        <v>0</v>
      </c>
      <c r="E94" s="78">
        <f t="shared" si="82"/>
        <v>0</v>
      </c>
      <c r="F94" s="78">
        <f t="shared" si="82"/>
        <v>0</v>
      </c>
      <c r="G94" s="78">
        <f t="shared" si="82"/>
        <v>1</v>
      </c>
      <c r="H94" s="79">
        <f t="shared" si="82"/>
        <v>0</v>
      </c>
      <c r="I94" s="78">
        <f t="shared" si="82"/>
        <v>0</v>
      </c>
      <c r="J94" s="78">
        <f t="shared" si="82"/>
        <v>0</v>
      </c>
      <c r="K94" s="78">
        <f t="shared" si="82"/>
        <v>0</v>
      </c>
      <c r="L94" s="78">
        <f t="shared" si="82"/>
        <v>0</v>
      </c>
      <c r="M94" s="78">
        <f t="shared" si="82"/>
        <v>0</v>
      </c>
      <c r="N94" s="78">
        <f t="shared" si="82"/>
        <v>0</v>
      </c>
      <c r="O94" s="78">
        <f t="shared" si="82"/>
        <v>0</v>
      </c>
      <c r="P94" s="158">
        <f t="shared" si="69"/>
        <v>1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2">
      <c r="B95" s="61"/>
      <c r="C95" s="45" t="s">
        <v>57</v>
      </c>
      <c r="D95" s="77">
        <f t="shared" ref="D95:O95" si="83">D87/1</f>
        <v>0</v>
      </c>
      <c r="E95" s="78">
        <f t="shared" si="83"/>
        <v>0</v>
      </c>
      <c r="F95" s="78">
        <f t="shared" si="83"/>
        <v>0</v>
      </c>
      <c r="G95" s="78">
        <f t="shared" si="83"/>
        <v>0</v>
      </c>
      <c r="H95" s="79">
        <f t="shared" si="83"/>
        <v>0</v>
      </c>
      <c r="I95" s="78">
        <f t="shared" si="83"/>
        <v>0</v>
      </c>
      <c r="J95" s="78">
        <f t="shared" si="83"/>
        <v>0</v>
      </c>
      <c r="K95" s="78">
        <f t="shared" si="83"/>
        <v>0</v>
      </c>
      <c r="L95" s="78">
        <f t="shared" si="83"/>
        <v>0</v>
      </c>
      <c r="M95" s="78">
        <f t="shared" si="83"/>
        <v>0</v>
      </c>
      <c r="N95" s="78">
        <f t="shared" si="83"/>
        <v>0</v>
      </c>
      <c r="O95" s="78">
        <f t="shared" si="83"/>
        <v>0</v>
      </c>
      <c r="P95" s="158">
        <f t="shared" si="69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2">
      <c r="B96" s="61"/>
      <c r="C96" s="45" t="s">
        <v>58</v>
      </c>
      <c r="D96" s="77">
        <f t="shared" ref="D96:O96" si="84">D88/1</f>
        <v>0</v>
      </c>
      <c r="E96" s="78">
        <f t="shared" si="84"/>
        <v>0</v>
      </c>
      <c r="F96" s="78">
        <f t="shared" si="84"/>
        <v>0</v>
      </c>
      <c r="G96" s="78">
        <f t="shared" si="84"/>
        <v>0</v>
      </c>
      <c r="H96" s="79">
        <f t="shared" si="84"/>
        <v>0</v>
      </c>
      <c r="I96" s="78">
        <f t="shared" si="84"/>
        <v>0</v>
      </c>
      <c r="J96" s="78">
        <f t="shared" si="84"/>
        <v>0</v>
      </c>
      <c r="K96" s="78">
        <f t="shared" si="84"/>
        <v>0</v>
      </c>
      <c r="L96" s="78">
        <f t="shared" si="84"/>
        <v>0</v>
      </c>
      <c r="M96" s="78">
        <f t="shared" si="84"/>
        <v>0</v>
      </c>
      <c r="N96" s="78">
        <f t="shared" si="84"/>
        <v>0</v>
      </c>
      <c r="O96" s="78">
        <f t="shared" si="84"/>
        <v>0</v>
      </c>
      <c r="P96" s="158">
        <f t="shared" si="69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2">
      <c r="B97" s="61"/>
      <c r="C97" s="45" t="s">
        <v>59</v>
      </c>
      <c r="D97" s="77">
        <f t="shared" ref="D97:O97" si="85">D89/1</f>
        <v>0</v>
      </c>
      <c r="E97" s="78">
        <f t="shared" si="85"/>
        <v>0</v>
      </c>
      <c r="F97" s="78">
        <f t="shared" si="85"/>
        <v>0</v>
      </c>
      <c r="G97" s="78">
        <f t="shared" si="85"/>
        <v>0</v>
      </c>
      <c r="H97" s="79">
        <f t="shared" si="85"/>
        <v>0</v>
      </c>
      <c r="I97" s="78">
        <f t="shared" si="85"/>
        <v>0</v>
      </c>
      <c r="J97" s="78">
        <f t="shared" si="85"/>
        <v>0</v>
      </c>
      <c r="K97" s="78">
        <f t="shared" si="85"/>
        <v>0</v>
      </c>
      <c r="L97" s="78">
        <f t="shared" si="85"/>
        <v>0</v>
      </c>
      <c r="M97" s="78">
        <f t="shared" si="85"/>
        <v>0</v>
      </c>
      <c r="N97" s="78">
        <f t="shared" si="85"/>
        <v>0</v>
      </c>
      <c r="O97" s="78">
        <f t="shared" si="85"/>
        <v>0</v>
      </c>
      <c r="P97" s="158">
        <f t="shared" si="69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2">
      <c r="B98" s="61"/>
      <c r="C98" s="45" t="s">
        <v>121</v>
      </c>
      <c r="D98" s="80">
        <f t="shared" ref="D98:O98" si="86">D90/7</f>
        <v>0.2857142857142857</v>
      </c>
      <c r="E98" s="81">
        <f t="shared" si="86"/>
        <v>1</v>
      </c>
      <c r="F98" s="81">
        <f t="shared" si="86"/>
        <v>0.8571428571428571</v>
      </c>
      <c r="G98" s="81">
        <f t="shared" si="86"/>
        <v>1.2857142857142858</v>
      </c>
      <c r="H98" s="82">
        <f t="shared" si="86"/>
        <v>2.4285714285714284</v>
      </c>
      <c r="I98" s="81">
        <f t="shared" si="86"/>
        <v>1.4285714285714286</v>
      </c>
      <c r="J98" s="81">
        <f t="shared" si="86"/>
        <v>1.2857142857142858</v>
      </c>
      <c r="K98" s="81">
        <f t="shared" si="86"/>
        <v>0.42857142857142855</v>
      </c>
      <c r="L98" s="81">
        <f t="shared" si="86"/>
        <v>0.5714285714285714</v>
      </c>
      <c r="M98" s="81">
        <f t="shared" si="86"/>
        <v>0.5714285714285714</v>
      </c>
      <c r="N98" s="81">
        <f t="shared" si="86"/>
        <v>1.2857142857142858</v>
      </c>
      <c r="O98" s="81">
        <f t="shared" si="86"/>
        <v>2.1428571428571428</v>
      </c>
      <c r="P98" s="159">
        <f t="shared" si="69"/>
        <v>13.571428571428573</v>
      </c>
      <c r="Q98" s="168">
        <f>P98/12</f>
        <v>1.1309523809523812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5">
      <c r="B99" s="53"/>
      <c r="C99" s="45" t="s">
        <v>61</v>
      </c>
      <c r="D99" s="69">
        <f t="shared" ref="D99:O99" si="87">D91/471</f>
        <v>1.1719745222929936</v>
      </c>
      <c r="E99" s="70">
        <f t="shared" si="87"/>
        <v>1.1507430997876857</v>
      </c>
      <c r="F99" s="70">
        <f t="shared" si="87"/>
        <v>1.0042462845010616</v>
      </c>
      <c r="G99" s="70">
        <f t="shared" si="87"/>
        <v>1.1995753715498938</v>
      </c>
      <c r="H99" s="71">
        <f t="shared" si="87"/>
        <v>1.335456475583864</v>
      </c>
      <c r="I99" s="70">
        <f t="shared" si="87"/>
        <v>1.2186836518046709</v>
      </c>
      <c r="J99" s="70">
        <f t="shared" si="87"/>
        <v>0.92781316348195331</v>
      </c>
      <c r="K99" s="70">
        <f t="shared" si="87"/>
        <v>0.8004246284501062</v>
      </c>
      <c r="L99" s="70">
        <f t="shared" si="87"/>
        <v>0.60721868365180465</v>
      </c>
      <c r="M99" s="70">
        <f t="shared" si="87"/>
        <v>0.88110403397027603</v>
      </c>
      <c r="N99" s="70">
        <f t="shared" si="87"/>
        <v>1.3057324840764331</v>
      </c>
      <c r="O99" s="70">
        <f t="shared" si="87"/>
        <v>1.2993630573248407</v>
      </c>
      <c r="P99" s="89">
        <f t="shared" si="69"/>
        <v>12.902335456475585</v>
      </c>
      <c r="Q99" s="167">
        <f>P99/12</f>
        <v>1.0751946213729655</v>
      </c>
      <c r="T99" s="92"/>
      <c r="V99" s="92"/>
      <c r="X99" s="92"/>
    </row>
    <row r="100" spans="2:24" ht="12" customHeight="1" x14ac:dyDescent="0.2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8">SUM(D100:O100)</f>
        <v>0</v>
      </c>
      <c r="R100" t="s">
        <v>108</v>
      </c>
      <c r="T100" s="92"/>
      <c r="V100" s="92"/>
      <c r="X100" s="92"/>
    </row>
    <row r="101" spans="2:24" ht="12" customHeight="1" x14ac:dyDescent="0.2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8"/>
        <v>0</v>
      </c>
      <c r="T101" s="92"/>
      <c r="V101" s="92"/>
      <c r="X101" s="92"/>
    </row>
    <row r="102" spans="2:24" ht="12" customHeight="1" x14ac:dyDescent="0.2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8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2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8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2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8"/>
        <v>0</v>
      </c>
      <c r="T104" s="92"/>
      <c r="V104" s="92"/>
      <c r="X104" s="92"/>
    </row>
    <row r="105" spans="2:24" ht="12" customHeight="1" x14ac:dyDescent="0.2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8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2">
      <c r="B106" s="53"/>
      <c r="C106" s="53" t="s">
        <v>121</v>
      </c>
      <c r="D106" s="55">
        <f t="shared" ref="D106:O106" si="89">SUM(D100:D105)</f>
        <v>0</v>
      </c>
      <c r="E106" s="56">
        <f t="shared" si="89"/>
        <v>0</v>
      </c>
      <c r="F106" s="56">
        <f t="shared" si="89"/>
        <v>0</v>
      </c>
      <c r="G106" s="56">
        <f t="shared" si="89"/>
        <v>0</v>
      </c>
      <c r="H106" s="56">
        <f t="shared" si="89"/>
        <v>0</v>
      </c>
      <c r="I106" s="56">
        <f t="shared" si="89"/>
        <v>0</v>
      </c>
      <c r="J106" s="56">
        <f t="shared" si="89"/>
        <v>0</v>
      </c>
      <c r="K106" s="56">
        <f t="shared" si="89"/>
        <v>0</v>
      </c>
      <c r="L106" s="56">
        <f t="shared" si="89"/>
        <v>0</v>
      </c>
      <c r="M106" s="56">
        <f t="shared" si="89"/>
        <v>0</v>
      </c>
      <c r="N106" s="56">
        <f t="shared" si="89"/>
        <v>0</v>
      </c>
      <c r="O106" s="56">
        <f t="shared" si="89"/>
        <v>0</v>
      </c>
      <c r="P106" s="88">
        <f t="shared" si="88"/>
        <v>0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2">
      <c r="B107" s="53"/>
      <c r="C107" s="53" t="s">
        <v>61</v>
      </c>
      <c r="D107" s="148">
        <v>47</v>
      </c>
      <c r="E107" s="149">
        <v>38</v>
      </c>
      <c r="F107" s="149">
        <v>52</v>
      </c>
      <c r="G107" s="149">
        <v>44</v>
      </c>
      <c r="H107" s="149">
        <v>38</v>
      </c>
      <c r="I107" s="149">
        <v>49</v>
      </c>
      <c r="J107" s="149">
        <v>71</v>
      </c>
      <c r="K107" s="149">
        <v>85</v>
      </c>
      <c r="L107" s="149">
        <v>75</v>
      </c>
      <c r="M107" s="149">
        <v>68</v>
      </c>
      <c r="N107" s="149">
        <v>81</v>
      </c>
      <c r="O107" s="149">
        <v>49</v>
      </c>
      <c r="P107" s="147">
        <f t="shared" si="88"/>
        <v>697</v>
      </c>
      <c r="S107" s="101"/>
      <c r="T107" s="107"/>
      <c r="U107" s="101"/>
      <c r="V107" s="107"/>
      <c r="W107" s="101"/>
      <c r="X107" s="107"/>
    </row>
    <row r="108" spans="2:24" ht="12" customHeight="1" x14ac:dyDescent="0.2">
      <c r="B108" s="44" t="s">
        <v>167</v>
      </c>
      <c r="C108" s="44" t="s">
        <v>54</v>
      </c>
      <c r="D108" s="58">
        <f t="shared" ref="D108:O108" si="90">D100/1</f>
        <v>0</v>
      </c>
      <c r="E108" s="59">
        <f t="shared" si="90"/>
        <v>0</v>
      </c>
      <c r="F108" s="59">
        <f t="shared" si="90"/>
        <v>0</v>
      </c>
      <c r="G108" s="59">
        <f t="shared" si="90"/>
        <v>0</v>
      </c>
      <c r="H108" s="59">
        <f t="shared" si="90"/>
        <v>0</v>
      </c>
      <c r="I108" s="59">
        <f t="shared" si="90"/>
        <v>0</v>
      </c>
      <c r="J108" s="59">
        <f t="shared" si="90"/>
        <v>0</v>
      </c>
      <c r="K108" s="59">
        <f t="shared" si="90"/>
        <v>0</v>
      </c>
      <c r="L108" s="59">
        <f t="shared" si="90"/>
        <v>0</v>
      </c>
      <c r="M108" s="59">
        <f t="shared" si="90"/>
        <v>0</v>
      </c>
      <c r="N108" s="59">
        <f t="shared" si="90"/>
        <v>0</v>
      </c>
      <c r="O108" s="59">
        <f t="shared" si="90"/>
        <v>0</v>
      </c>
      <c r="P108" s="158">
        <f t="shared" si="88"/>
        <v>0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2">
      <c r="B109" s="61"/>
      <c r="C109" s="61" t="s">
        <v>55</v>
      </c>
      <c r="D109" s="77">
        <f t="shared" ref="D109:O109" si="91">D101/2</f>
        <v>0</v>
      </c>
      <c r="E109" s="78">
        <f t="shared" si="91"/>
        <v>0</v>
      </c>
      <c r="F109" s="78">
        <f t="shared" si="91"/>
        <v>0</v>
      </c>
      <c r="G109" s="78">
        <f t="shared" si="91"/>
        <v>0</v>
      </c>
      <c r="H109" s="78">
        <f t="shared" si="91"/>
        <v>0</v>
      </c>
      <c r="I109" s="78">
        <f t="shared" si="91"/>
        <v>0</v>
      </c>
      <c r="J109" s="78">
        <f t="shared" si="91"/>
        <v>0</v>
      </c>
      <c r="K109" s="78">
        <f t="shared" si="91"/>
        <v>0</v>
      </c>
      <c r="L109" s="78">
        <f t="shared" si="91"/>
        <v>0</v>
      </c>
      <c r="M109" s="78">
        <f t="shared" si="91"/>
        <v>0</v>
      </c>
      <c r="N109" s="78">
        <f t="shared" si="91"/>
        <v>0</v>
      </c>
      <c r="O109" s="78">
        <f t="shared" si="91"/>
        <v>0</v>
      </c>
      <c r="P109" s="158">
        <f t="shared" si="88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2">
      <c r="B110" s="61"/>
      <c r="C110" s="61" t="s">
        <v>56</v>
      </c>
      <c r="D110" s="77">
        <f t="shared" ref="D110:O110" si="92">D102/1</f>
        <v>0</v>
      </c>
      <c r="E110" s="78">
        <f t="shared" si="92"/>
        <v>0</v>
      </c>
      <c r="F110" s="78">
        <f t="shared" si="92"/>
        <v>0</v>
      </c>
      <c r="G110" s="78">
        <f t="shared" si="92"/>
        <v>0</v>
      </c>
      <c r="H110" s="78">
        <f t="shared" si="92"/>
        <v>0</v>
      </c>
      <c r="I110" s="78">
        <f t="shared" si="92"/>
        <v>0</v>
      </c>
      <c r="J110" s="78">
        <f t="shared" si="92"/>
        <v>0</v>
      </c>
      <c r="K110" s="78">
        <f t="shared" si="92"/>
        <v>0</v>
      </c>
      <c r="L110" s="78">
        <f t="shared" si="92"/>
        <v>0</v>
      </c>
      <c r="M110" s="78">
        <f t="shared" si="92"/>
        <v>0</v>
      </c>
      <c r="N110" s="78">
        <f t="shared" si="92"/>
        <v>0</v>
      </c>
      <c r="O110" s="78">
        <f t="shared" si="92"/>
        <v>0</v>
      </c>
      <c r="P110" s="158">
        <f t="shared" si="88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2">
      <c r="B111" s="61"/>
      <c r="C111" s="61" t="s">
        <v>57</v>
      </c>
      <c r="D111" s="77">
        <f t="shared" ref="D111:O111" si="93">D103/1</f>
        <v>0</v>
      </c>
      <c r="E111" s="78">
        <f t="shared" si="93"/>
        <v>0</v>
      </c>
      <c r="F111" s="78">
        <f t="shared" si="93"/>
        <v>0</v>
      </c>
      <c r="G111" s="78">
        <f t="shared" si="93"/>
        <v>0</v>
      </c>
      <c r="H111" s="78">
        <f t="shared" si="93"/>
        <v>0</v>
      </c>
      <c r="I111" s="78">
        <f t="shared" si="93"/>
        <v>0</v>
      </c>
      <c r="J111" s="78">
        <f t="shared" si="93"/>
        <v>0</v>
      </c>
      <c r="K111" s="78">
        <f t="shared" si="93"/>
        <v>0</v>
      </c>
      <c r="L111" s="78">
        <f t="shared" si="93"/>
        <v>0</v>
      </c>
      <c r="M111" s="78">
        <f t="shared" si="93"/>
        <v>0</v>
      </c>
      <c r="N111" s="78">
        <f t="shared" si="93"/>
        <v>0</v>
      </c>
      <c r="O111" s="78">
        <f t="shared" si="93"/>
        <v>0</v>
      </c>
      <c r="P111" s="158">
        <f t="shared" si="88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2">
      <c r="B112" s="61"/>
      <c r="C112" s="61" t="s">
        <v>58</v>
      </c>
      <c r="D112" s="77">
        <f t="shared" ref="D112:O112" si="94">D104/1</f>
        <v>0</v>
      </c>
      <c r="E112" s="78">
        <f t="shared" si="94"/>
        <v>0</v>
      </c>
      <c r="F112" s="78">
        <f t="shared" si="94"/>
        <v>0</v>
      </c>
      <c r="G112" s="78">
        <f t="shared" si="94"/>
        <v>0</v>
      </c>
      <c r="H112" s="78">
        <f t="shared" si="94"/>
        <v>0</v>
      </c>
      <c r="I112" s="78">
        <f t="shared" si="94"/>
        <v>0</v>
      </c>
      <c r="J112" s="78">
        <f t="shared" si="94"/>
        <v>0</v>
      </c>
      <c r="K112" s="78">
        <f t="shared" si="94"/>
        <v>0</v>
      </c>
      <c r="L112" s="78">
        <f t="shared" si="94"/>
        <v>0</v>
      </c>
      <c r="M112" s="78">
        <f t="shared" si="94"/>
        <v>0</v>
      </c>
      <c r="N112" s="78">
        <f t="shared" si="94"/>
        <v>0</v>
      </c>
      <c r="O112" s="78">
        <f t="shared" si="94"/>
        <v>0</v>
      </c>
      <c r="P112" s="158">
        <f t="shared" si="88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2">
      <c r="B113" s="61"/>
      <c r="C113" s="61" t="s">
        <v>59</v>
      </c>
      <c r="D113" s="77">
        <f t="shared" ref="D113:O113" si="95">D105/1</f>
        <v>0</v>
      </c>
      <c r="E113" s="78">
        <f t="shared" si="95"/>
        <v>0</v>
      </c>
      <c r="F113" s="78">
        <f t="shared" si="95"/>
        <v>0</v>
      </c>
      <c r="G113" s="78">
        <f t="shared" si="95"/>
        <v>0</v>
      </c>
      <c r="H113" s="78">
        <f t="shared" si="95"/>
        <v>0</v>
      </c>
      <c r="I113" s="78">
        <f t="shared" si="95"/>
        <v>0</v>
      </c>
      <c r="J113" s="78">
        <f t="shared" si="95"/>
        <v>0</v>
      </c>
      <c r="K113" s="78">
        <f t="shared" si="95"/>
        <v>0</v>
      </c>
      <c r="L113" s="78">
        <f t="shared" si="95"/>
        <v>0</v>
      </c>
      <c r="M113" s="78">
        <f t="shared" si="95"/>
        <v>0</v>
      </c>
      <c r="N113" s="78">
        <f t="shared" si="95"/>
        <v>0</v>
      </c>
      <c r="O113" s="78">
        <f t="shared" si="95"/>
        <v>0</v>
      </c>
      <c r="P113" s="158">
        <f t="shared" si="88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2">
      <c r="B114" s="61"/>
      <c r="C114" s="61" t="s">
        <v>121</v>
      </c>
      <c r="D114" s="80">
        <f t="shared" ref="D114:O114" si="96">D106/7</f>
        <v>0</v>
      </c>
      <c r="E114" s="81">
        <f t="shared" si="96"/>
        <v>0</v>
      </c>
      <c r="F114" s="81">
        <f t="shared" si="96"/>
        <v>0</v>
      </c>
      <c r="G114" s="81">
        <f t="shared" si="96"/>
        <v>0</v>
      </c>
      <c r="H114" s="81">
        <f t="shared" si="96"/>
        <v>0</v>
      </c>
      <c r="I114" s="81">
        <f t="shared" si="96"/>
        <v>0</v>
      </c>
      <c r="J114" s="81">
        <f t="shared" si="96"/>
        <v>0</v>
      </c>
      <c r="K114" s="81">
        <f t="shared" si="96"/>
        <v>0</v>
      </c>
      <c r="L114" s="81">
        <f t="shared" si="96"/>
        <v>0</v>
      </c>
      <c r="M114" s="81">
        <f t="shared" si="96"/>
        <v>0</v>
      </c>
      <c r="N114" s="81">
        <f t="shared" si="96"/>
        <v>0</v>
      </c>
      <c r="O114" s="81">
        <f t="shared" si="96"/>
        <v>0</v>
      </c>
      <c r="P114" s="159">
        <f t="shared" si="88"/>
        <v>0</v>
      </c>
      <c r="Q114" s="168">
        <f>P114/12</f>
        <v>0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5">
      <c r="B115" s="53"/>
      <c r="C115" s="86" t="s">
        <v>61</v>
      </c>
      <c r="D115" s="69">
        <f t="shared" ref="D115:O115" si="97">D107/471</f>
        <v>9.9787685774946927E-2</v>
      </c>
      <c r="E115" s="70">
        <f t="shared" si="97"/>
        <v>8.0679405520169847E-2</v>
      </c>
      <c r="F115" s="70">
        <f t="shared" si="97"/>
        <v>0.11040339702760085</v>
      </c>
      <c r="G115" s="70">
        <f t="shared" si="97"/>
        <v>9.3418259023354558E-2</v>
      </c>
      <c r="H115" s="70">
        <f t="shared" si="97"/>
        <v>8.0679405520169847E-2</v>
      </c>
      <c r="I115" s="70">
        <f t="shared" si="97"/>
        <v>0.1040339702760085</v>
      </c>
      <c r="J115" s="70">
        <f t="shared" si="97"/>
        <v>0.15074309978768577</v>
      </c>
      <c r="K115" s="70">
        <f t="shared" si="97"/>
        <v>0.18046709129511676</v>
      </c>
      <c r="L115" s="70">
        <f t="shared" si="97"/>
        <v>0.15923566878980891</v>
      </c>
      <c r="M115" s="70">
        <f t="shared" si="97"/>
        <v>0.14437367303609341</v>
      </c>
      <c r="N115" s="70">
        <f t="shared" si="97"/>
        <v>0.17197452229299362</v>
      </c>
      <c r="O115" s="70">
        <f t="shared" si="97"/>
        <v>0.1040339702760085</v>
      </c>
      <c r="P115" s="89">
        <f t="shared" si="88"/>
        <v>1.4798301486199574</v>
      </c>
      <c r="Q115" s="167">
        <f>P115/12</f>
        <v>0.12331917905166312</v>
      </c>
    </row>
    <row r="118" spans="2:24" ht="16.8" thickBot="1" x14ac:dyDescent="0.25">
      <c r="B118" s="130" t="s">
        <v>190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157"/>
      <c r="M118" s="157"/>
      <c r="N118" s="37"/>
      <c r="O118" s="37"/>
      <c r="P118" s="33"/>
    </row>
    <row r="119" spans="2:24" ht="24.6" thickBot="1" x14ac:dyDescent="0.25">
      <c r="B119" s="39" t="s">
        <v>62</v>
      </c>
      <c r="C119" s="17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2">
      <c r="B120" s="135" t="s">
        <v>94</v>
      </c>
      <c r="C120" s="171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9">
        <f t="shared" ref="P120:P151" si="98">SUM(D120:O120)</f>
        <v>0</v>
      </c>
    </row>
    <row r="121" spans="2:24" x14ac:dyDescent="0.2">
      <c r="B121" s="44"/>
      <c r="C121" s="171" t="s">
        <v>55</v>
      </c>
      <c r="D121" s="50">
        <v>3</v>
      </c>
      <c r="E121" s="48">
        <v>7</v>
      </c>
      <c r="F121" s="48">
        <v>8</v>
      </c>
      <c r="G121" s="48">
        <v>3</v>
      </c>
      <c r="H121" s="48">
        <v>8</v>
      </c>
      <c r="I121" s="48">
        <v>5</v>
      </c>
      <c r="J121" s="48">
        <v>4</v>
      </c>
      <c r="K121" s="48">
        <v>3</v>
      </c>
      <c r="L121" s="48">
        <v>2</v>
      </c>
      <c r="M121" s="48">
        <v>3</v>
      </c>
      <c r="N121" s="48">
        <v>4</v>
      </c>
      <c r="O121" s="48">
        <v>3</v>
      </c>
      <c r="P121" s="51">
        <f t="shared" si="98"/>
        <v>53</v>
      </c>
    </row>
    <row r="122" spans="2:24" x14ac:dyDescent="0.2">
      <c r="B122" s="44"/>
      <c r="C122" s="171" t="s">
        <v>56</v>
      </c>
      <c r="D122" s="50">
        <v>2</v>
      </c>
      <c r="E122" s="48">
        <v>1</v>
      </c>
      <c r="F122" s="48">
        <v>3</v>
      </c>
      <c r="G122" s="48">
        <v>3</v>
      </c>
      <c r="H122" s="48">
        <v>1</v>
      </c>
      <c r="I122" s="48">
        <v>5</v>
      </c>
      <c r="J122" s="48">
        <v>1</v>
      </c>
      <c r="K122" s="48">
        <v>3</v>
      </c>
      <c r="L122" s="48">
        <v>4</v>
      </c>
      <c r="M122" s="48">
        <v>0</v>
      </c>
      <c r="N122" s="48">
        <v>4</v>
      </c>
      <c r="O122" s="48">
        <v>3</v>
      </c>
      <c r="P122" s="51">
        <f t="shared" si="98"/>
        <v>30</v>
      </c>
    </row>
    <row r="123" spans="2:24" x14ac:dyDescent="0.2">
      <c r="B123" s="44"/>
      <c r="C123" s="171" t="s">
        <v>57</v>
      </c>
      <c r="D123" s="50">
        <v>1</v>
      </c>
      <c r="E123" s="48">
        <v>0</v>
      </c>
      <c r="F123" s="48">
        <v>1</v>
      </c>
      <c r="G123" s="48">
        <v>1</v>
      </c>
      <c r="H123" s="48">
        <v>0</v>
      </c>
      <c r="I123" s="48">
        <v>0</v>
      </c>
      <c r="J123" s="48">
        <v>0</v>
      </c>
      <c r="K123" s="48">
        <v>1</v>
      </c>
      <c r="L123" s="48">
        <v>0</v>
      </c>
      <c r="M123" s="48">
        <v>0</v>
      </c>
      <c r="N123" s="48">
        <v>0</v>
      </c>
      <c r="O123" s="48">
        <v>0</v>
      </c>
      <c r="P123" s="51">
        <f t="shared" si="98"/>
        <v>4</v>
      </c>
    </row>
    <row r="124" spans="2:24" x14ac:dyDescent="0.2">
      <c r="B124" s="44"/>
      <c r="C124" s="171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8"/>
        <v>0</v>
      </c>
    </row>
    <row r="125" spans="2:24" x14ac:dyDescent="0.2">
      <c r="B125" s="52"/>
      <c r="C125" s="171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8"/>
        <v>0</v>
      </c>
    </row>
    <row r="126" spans="2:24" x14ac:dyDescent="0.2">
      <c r="B126" s="53"/>
      <c r="C126" s="172" t="s">
        <v>176</v>
      </c>
      <c r="D126" s="55">
        <f t="shared" ref="D126:O126" si="99">SUM(D120:D125)</f>
        <v>6</v>
      </c>
      <c r="E126" s="56">
        <f t="shared" si="99"/>
        <v>8</v>
      </c>
      <c r="F126" s="56">
        <f t="shared" si="99"/>
        <v>12</v>
      </c>
      <c r="G126" s="56">
        <f t="shared" si="99"/>
        <v>7</v>
      </c>
      <c r="H126" s="56">
        <f t="shared" si="99"/>
        <v>9</v>
      </c>
      <c r="I126" s="56">
        <f t="shared" si="99"/>
        <v>10</v>
      </c>
      <c r="J126" s="56">
        <f t="shared" si="99"/>
        <v>5</v>
      </c>
      <c r="K126" s="56">
        <f t="shared" si="99"/>
        <v>7</v>
      </c>
      <c r="L126" s="56">
        <f t="shared" si="99"/>
        <v>6</v>
      </c>
      <c r="M126" s="56">
        <f t="shared" si="99"/>
        <v>3</v>
      </c>
      <c r="N126" s="56">
        <f t="shared" si="99"/>
        <v>8</v>
      </c>
      <c r="O126" s="56">
        <f t="shared" si="99"/>
        <v>6</v>
      </c>
      <c r="P126" s="57">
        <f t="shared" si="98"/>
        <v>87</v>
      </c>
    </row>
    <row r="127" spans="2:24" x14ac:dyDescent="0.2">
      <c r="B127" s="140"/>
      <c r="C127" s="173" t="s">
        <v>175</v>
      </c>
      <c r="D127" s="145">
        <v>1207</v>
      </c>
      <c r="E127" s="146">
        <v>1068</v>
      </c>
      <c r="F127" s="146">
        <v>1208</v>
      </c>
      <c r="G127" s="146">
        <v>1136</v>
      </c>
      <c r="H127" s="146">
        <v>1247</v>
      </c>
      <c r="I127" s="146">
        <v>1406</v>
      </c>
      <c r="J127" s="146">
        <v>1382</v>
      </c>
      <c r="K127" s="146">
        <v>1403</v>
      </c>
      <c r="L127" s="146">
        <v>1428</v>
      </c>
      <c r="M127" s="146">
        <v>1263</v>
      </c>
      <c r="N127" s="146">
        <v>1197</v>
      </c>
      <c r="O127" s="146">
        <v>1078</v>
      </c>
      <c r="P127" s="147">
        <f t="shared" si="98"/>
        <v>15023</v>
      </c>
    </row>
    <row r="128" spans="2:24" x14ac:dyDescent="0.2">
      <c r="B128" s="135" t="s">
        <v>95</v>
      </c>
      <c r="C128" s="171" t="s">
        <v>54</v>
      </c>
      <c r="D128" s="58">
        <f t="shared" ref="D128:O128" si="100">D120/1</f>
        <v>0</v>
      </c>
      <c r="E128" s="59">
        <f t="shared" si="100"/>
        <v>0</v>
      </c>
      <c r="F128" s="59">
        <f t="shared" si="100"/>
        <v>0</v>
      </c>
      <c r="G128" s="59">
        <f t="shared" si="100"/>
        <v>0</v>
      </c>
      <c r="H128" s="59">
        <f t="shared" si="100"/>
        <v>0</v>
      </c>
      <c r="I128" s="59">
        <f t="shared" si="100"/>
        <v>0</v>
      </c>
      <c r="J128" s="59">
        <f t="shared" si="100"/>
        <v>0</v>
      </c>
      <c r="K128" s="59">
        <f t="shared" si="100"/>
        <v>0</v>
      </c>
      <c r="L128" s="59">
        <f t="shared" si="100"/>
        <v>0</v>
      </c>
      <c r="M128" s="59">
        <f t="shared" si="100"/>
        <v>0</v>
      </c>
      <c r="N128" s="59">
        <f t="shared" si="100"/>
        <v>0</v>
      </c>
      <c r="O128" s="59">
        <f t="shared" si="100"/>
        <v>0</v>
      </c>
      <c r="P128" s="158">
        <f t="shared" si="98"/>
        <v>0</v>
      </c>
    </row>
    <row r="129" spans="2:16" x14ac:dyDescent="0.2">
      <c r="B129" s="61"/>
      <c r="C129" s="171" t="s">
        <v>55</v>
      </c>
      <c r="D129" s="62">
        <f t="shared" ref="D129:O129" si="101">D121/4</f>
        <v>0.75</v>
      </c>
      <c r="E129" s="60">
        <f t="shared" si="101"/>
        <v>1.75</v>
      </c>
      <c r="F129" s="60">
        <f t="shared" si="101"/>
        <v>2</v>
      </c>
      <c r="G129" s="60">
        <f t="shared" si="101"/>
        <v>0.75</v>
      </c>
      <c r="H129" s="60">
        <f t="shared" si="101"/>
        <v>2</v>
      </c>
      <c r="I129" s="60">
        <f t="shared" si="101"/>
        <v>1.25</v>
      </c>
      <c r="J129" s="60">
        <f t="shared" si="101"/>
        <v>1</v>
      </c>
      <c r="K129" s="60">
        <f t="shared" si="101"/>
        <v>0.75</v>
      </c>
      <c r="L129" s="60">
        <f t="shared" si="101"/>
        <v>0.5</v>
      </c>
      <c r="M129" s="60">
        <f t="shared" si="101"/>
        <v>0.75</v>
      </c>
      <c r="N129" s="60">
        <f t="shared" si="101"/>
        <v>1</v>
      </c>
      <c r="O129" s="60">
        <f t="shared" si="101"/>
        <v>0.75</v>
      </c>
      <c r="P129" s="158">
        <f t="shared" si="98"/>
        <v>13.25</v>
      </c>
    </row>
    <row r="130" spans="2:16" x14ac:dyDescent="0.2">
      <c r="B130" s="61"/>
      <c r="C130" s="171" t="s">
        <v>56</v>
      </c>
      <c r="D130" s="62">
        <f t="shared" ref="D130:O130" si="102">D122/4</f>
        <v>0.5</v>
      </c>
      <c r="E130" s="60">
        <f t="shared" si="102"/>
        <v>0.25</v>
      </c>
      <c r="F130" s="60">
        <f t="shared" si="102"/>
        <v>0.75</v>
      </c>
      <c r="G130" s="60">
        <f t="shared" si="102"/>
        <v>0.75</v>
      </c>
      <c r="H130" s="60">
        <f t="shared" si="102"/>
        <v>0.25</v>
      </c>
      <c r="I130" s="60">
        <f t="shared" si="102"/>
        <v>1.25</v>
      </c>
      <c r="J130" s="60">
        <f t="shared" si="102"/>
        <v>0.25</v>
      </c>
      <c r="K130" s="60">
        <f t="shared" si="102"/>
        <v>0.75</v>
      </c>
      <c r="L130" s="60">
        <f t="shared" si="102"/>
        <v>1</v>
      </c>
      <c r="M130" s="60">
        <f t="shared" si="102"/>
        <v>0</v>
      </c>
      <c r="N130" s="60">
        <f t="shared" si="102"/>
        <v>1</v>
      </c>
      <c r="O130" s="60">
        <f t="shared" si="102"/>
        <v>0.75</v>
      </c>
      <c r="P130" s="158">
        <f t="shared" si="98"/>
        <v>7.5</v>
      </c>
    </row>
    <row r="131" spans="2:16" x14ac:dyDescent="0.2">
      <c r="B131" s="61"/>
      <c r="C131" s="171" t="s">
        <v>57</v>
      </c>
      <c r="D131" s="62">
        <f t="shared" ref="D131:O131" si="103">D123/3</f>
        <v>0.33333333333333331</v>
      </c>
      <c r="E131" s="60">
        <f t="shared" si="103"/>
        <v>0</v>
      </c>
      <c r="F131" s="60">
        <f t="shared" si="103"/>
        <v>0.33333333333333331</v>
      </c>
      <c r="G131" s="60">
        <f t="shared" si="103"/>
        <v>0.33333333333333331</v>
      </c>
      <c r="H131" s="60">
        <f t="shared" si="103"/>
        <v>0</v>
      </c>
      <c r="I131" s="60">
        <f t="shared" si="103"/>
        <v>0</v>
      </c>
      <c r="J131" s="60">
        <f t="shared" si="103"/>
        <v>0</v>
      </c>
      <c r="K131" s="60">
        <f t="shared" si="103"/>
        <v>0.33333333333333331</v>
      </c>
      <c r="L131" s="60">
        <f t="shared" si="103"/>
        <v>0</v>
      </c>
      <c r="M131" s="60">
        <f t="shared" si="103"/>
        <v>0</v>
      </c>
      <c r="N131" s="60">
        <f t="shared" si="103"/>
        <v>0</v>
      </c>
      <c r="O131" s="60">
        <f t="shared" si="103"/>
        <v>0</v>
      </c>
      <c r="P131" s="158">
        <f t="shared" si="98"/>
        <v>1.3333333333333333</v>
      </c>
    </row>
    <row r="132" spans="2:16" x14ac:dyDescent="0.2">
      <c r="B132" s="61"/>
      <c r="C132" s="171" t="s">
        <v>58</v>
      </c>
      <c r="D132" s="62">
        <f t="shared" ref="D132:O132" si="104">D124/4</f>
        <v>0</v>
      </c>
      <c r="E132" s="60">
        <f t="shared" si="104"/>
        <v>0</v>
      </c>
      <c r="F132" s="60">
        <f t="shared" si="104"/>
        <v>0</v>
      </c>
      <c r="G132" s="60">
        <f t="shared" si="104"/>
        <v>0</v>
      </c>
      <c r="H132" s="60">
        <f t="shared" si="104"/>
        <v>0</v>
      </c>
      <c r="I132" s="60">
        <f t="shared" si="104"/>
        <v>0</v>
      </c>
      <c r="J132" s="60">
        <f t="shared" si="104"/>
        <v>0</v>
      </c>
      <c r="K132" s="60">
        <f t="shared" si="104"/>
        <v>0</v>
      </c>
      <c r="L132" s="60">
        <f t="shared" si="104"/>
        <v>0</v>
      </c>
      <c r="M132" s="60">
        <f t="shared" si="104"/>
        <v>0</v>
      </c>
      <c r="N132" s="60">
        <f t="shared" si="104"/>
        <v>0</v>
      </c>
      <c r="O132" s="60">
        <f t="shared" si="104"/>
        <v>0</v>
      </c>
      <c r="P132" s="158">
        <f t="shared" si="98"/>
        <v>0</v>
      </c>
    </row>
    <row r="133" spans="2:16" x14ac:dyDescent="0.2">
      <c r="B133" s="61"/>
      <c r="C133" s="174" t="s">
        <v>59</v>
      </c>
      <c r="D133" s="62">
        <f t="shared" ref="D133:O133" si="105">D125/3</f>
        <v>0</v>
      </c>
      <c r="E133" s="60">
        <f t="shared" si="105"/>
        <v>0</v>
      </c>
      <c r="F133" s="60">
        <f t="shared" si="105"/>
        <v>0</v>
      </c>
      <c r="G133" s="60">
        <f t="shared" si="105"/>
        <v>0</v>
      </c>
      <c r="H133" s="60">
        <f t="shared" si="105"/>
        <v>0</v>
      </c>
      <c r="I133" s="60">
        <f t="shared" si="105"/>
        <v>0</v>
      </c>
      <c r="J133" s="60">
        <f t="shared" si="105"/>
        <v>0</v>
      </c>
      <c r="K133" s="60">
        <f t="shared" si="105"/>
        <v>0</v>
      </c>
      <c r="L133" s="60">
        <f t="shared" si="105"/>
        <v>0</v>
      </c>
      <c r="M133" s="60">
        <f t="shared" si="105"/>
        <v>0</v>
      </c>
      <c r="N133" s="60">
        <f t="shared" si="105"/>
        <v>0</v>
      </c>
      <c r="O133" s="60">
        <f t="shared" si="105"/>
        <v>0</v>
      </c>
      <c r="P133" s="158">
        <f t="shared" si="98"/>
        <v>0</v>
      </c>
    </row>
    <row r="134" spans="2:16" x14ac:dyDescent="0.2">
      <c r="B134" s="61"/>
      <c r="C134" s="171" t="s">
        <v>177</v>
      </c>
      <c r="D134" s="64">
        <f t="shared" ref="D134:O134" si="106">D126/12</f>
        <v>0.5</v>
      </c>
      <c r="E134" s="65">
        <f t="shared" si="106"/>
        <v>0.66666666666666663</v>
      </c>
      <c r="F134" s="65">
        <f t="shared" si="106"/>
        <v>1</v>
      </c>
      <c r="G134" s="65">
        <f t="shared" si="106"/>
        <v>0.58333333333333337</v>
      </c>
      <c r="H134" s="65">
        <f t="shared" si="106"/>
        <v>0.75</v>
      </c>
      <c r="I134" s="65">
        <f t="shared" si="106"/>
        <v>0.83333333333333337</v>
      </c>
      <c r="J134" s="65">
        <f t="shared" si="106"/>
        <v>0.41666666666666669</v>
      </c>
      <c r="K134" s="65">
        <f t="shared" si="106"/>
        <v>0.58333333333333337</v>
      </c>
      <c r="L134" s="65">
        <f t="shared" si="106"/>
        <v>0.5</v>
      </c>
      <c r="M134" s="65">
        <f t="shared" si="106"/>
        <v>0.25</v>
      </c>
      <c r="N134" s="65">
        <f t="shared" si="106"/>
        <v>0.66666666666666663</v>
      </c>
      <c r="O134" s="65">
        <f t="shared" si="106"/>
        <v>0.5</v>
      </c>
      <c r="P134" s="159">
        <f t="shared" si="98"/>
        <v>7.25</v>
      </c>
    </row>
    <row r="135" spans="2:16" ht="13.8" thickBot="1" x14ac:dyDescent="0.25">
      <c r="B135" s="67"/>
      <c r="C135" s="175" t="s">
        <v>178</v>
      </c>
      <c r="D135" s="69">
        <f t="shared" ref="D135:O135" si="107">D127/931</f>
        <v>1.2964554242749731</v>
      </c>
      <c r="E135" s="70">
        <f t="shared" si="107"/>
        <v>1.1471535982814178</v>
      </c>
      <c r="F135" s="70">
        <f t="shared" si="107"/>
        <v>1.2975295381310419</v>
      </c>
      <c r="G135" s="70">
        <f t="shared" si="107"/>
        <v>1.2201933404940923</v>
      </c>
      <c r="H135" s="70">
        <f t="shared" si="107"/>
        <v>1.339419978517723</v>
      </c>
      <c r="I135" s="70">
        <f t="shared" si="107"/>
        <v>1.510204081632653</v>
      </c>
      <c r="J135" s="70">
        <f t="shared" si="107"/>
        <v>1.4844253490870032</v>
      </c>
      <c r="K135" s="70">
        <f t="shared" si="107"/>
        <v>1.5069817400644467</v>
      </c>
      <c r="L135" s="70">
        <f t="shared" si="107"/>
        <v>1.5338345864661653</v>
      </c>
      <c r="M135" s="70">
        <f t="shared" si="107"/>
        <v>1.3566058002148227</v>
      </c>
      <c r="N135" s="70">
        <f t="shared" si="107"/>
        <v>1.2857142857142858</v>
      </c>
      <c r="O135" s="70">
        <f t="shared" si="107"/>
        <v>1.1578947368421053</v>
      </c>
      <c r="P135" s="89">
        <f t="shared" si="98"/>
        <v>16.136412459720731</v>
      </c>
    </row>
    <row r="136" spans="2:16" ht="19.2" x14ac:dyDescent="0.2">
      <c r="B136" s="135" t="s">
        <v>96</v>
      </c>
      <c r="C136" s="171" t="s">
        <v>54</v>
      </c>
      <c r="D136" s="72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8"/>
        <v>0</v>
      </c>
    </row>
    <row r="137" spans="2:16" x14ac:dyDescent="0.2">
      <c r="B137" s="44"/>
      <c r="C137" s="171" t="s">
        <v>55</v>
      </c>
      <c r="D137" s="72">
        <v>0</v>
      </c>
      <c r="E137" s="48">
        <v>1</v>
      </c>
      <c r="F137" s="48">
        <v>1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73">
        <f t="shared" si="98"/>
        <v>2</v>
      </c>
    </row>
    <row r="138" spans="2:16" x14ac:dyDescent="0.2">
      <c r="B138" s="44"/>
      <c r="C138" s="171" t="s">
        <v>56</v>
      </c>
      <c r="D138" s="72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73">
        <f t="shared" si="98"/>
        <v>0</v>
      </c>
    </row>
    <row r="139" spans="2:16" x14ac:dyDescent="0.2">
      <c r="B139" s="44"/>
      <c r="C139" s="171" t="s">
        <v>57</v>
      </c>
      <c r="D139" s="72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8"/>
        <v>0</v>
      </c>
    </row>
    <row r="140" spans="2:16" x14ac:dyDescent="0.2">
      <c r="B140" s="44"/>
      <c r="C140" s="171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8"/>
        <v>0</v>
      </c>
    </row>
    <row r="141" spans="2:16" x14ac:dyDescent="0.2">
      <c r="B141" s="44"/>
      <c r="C141" s="174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8"/>
        <v>0</v>
      </c>
    </row>
    <row r="142" spans="2:16" x14ac:dyDescent="0.2">
      <c r="B142" s="53"/>
      <c r="C142" s="172" t="s">
        <v>121</v>
      </c>
      <c r="D142" s="55">
        <f t="shared" ref="D142:O142" si="108">SUM(D136:D141)</f>
        <v>0</v>
      </c>
      <c r="E142" s="56">
        <f t="shared" si="108"/>
        <v>1</v>
      </c>
      <c r="F142" s="56">
        <f t="shared" si="108"/>
        <v>1</v>
      </c>
      <c r="G142" s="56">
        <f t="shared" si="108"/>
        <v>0</v>
      </c>
      <c r="H142" s="56">
        <f t="shared" si="108"/>
        <v>0</v>
      </c>
      <c r="I142" s="56">
        <f t="shared" si="108"/>
        <v>0</v>
      </c>
      <c r="J142" s="56">
        <f t="shared" si="108"/>
        <v>0</v>
      </c>
      <c r="K142" s="56">
        <f t="shared" si="108"/>
        <v>0</v>
      </c>
      <c r="L142" s="56">
        <f t="shared" si="108"/>
        <v>0</v>
      </c>
      <c r="M142" s="56">
        <f t="shared" si="108"/>
        <v>0</v>
      </c>
      <c r="N142" s="56">
        <f t="shared" si="108"/>
        <v>0</v>
      </c>
      <c r="O142" s="56">
        <f t="shared" si="108"/>
        <v>0</v>
      </c>
      <c r="P142" s="74">
        <f t="shared" si="98"/>
        <v>2</v>
      </c>
    </row>
    <row r="143" spans="2:16" x14ac:dyDescent="0.2">
      <c r="B143" s="140"/>
      <c r="C143" s="173" t="s">
        <v>61</v>
      </c>
      <c r="D143" s="165">
        <v>314</v>
      </c>
      <c r="E143" s="166">
        <v>312</v>
      </c>
      <c r="F143" s="166">
        <v>337</v>
      </c>
      <c r="G143" s="144">
        <v>302</v>
      </c>
      <c r="H143" s="166">
        <v>338</v>
      </c>
      <c r="I143" s="144">
        <v>354</v>
      </c>
      <c r="J143" s="166">
        <v>370</v>
      </c>
      <c r="K143" s="144">
        <v>375</v>
      </c>
      <c r="L143" s="144">
        <v>347</v>
      </c>
      <c r="M143" s="144">
        <v>365</v>
      </c>
      <c r="N143" s="166">
        <v>329</v>
      </c>
      <c r="O143" s="144">
        <v>344</v>
      </c>
      <c r="P143" s="143">
        <f t="shared" si="98"/>
        <v>4087</v>
      </c>
    </row>
    <row r="144" spans="2:16" ht="19.2" x14ac:dyDescent="0.2">
      <c r="B144" s="135" t="s">
        <v>97</v>
      </c>
      <c r="C144" s="176" t="s">
        <v>54</v>
      </c>
      <c r="D144" s="58">
        <f t="shared" ref="D144:O144" si="109">D136/1</f>
        <v>0</v>
      </c>
      <c r="E144" s="59">
        <f t="shared" si="109"/>
        <v>0</v>
      </c>
      <c r="F144" s="59">
        <f t="shared" si="109"/>
        <v>0</v>
      </c>
      <c r="G144" s="59">
        <f t="shared" si="109"/>
        <v>0</v>
      </c>
      <c r="H144" s="59">
        <f t="shared" si="109"/>
        <v>0</v>
      </c>
      <c r="I144" s="59">
        <f t="shared" si="109"/>
        <v>0</v>
      </c>
      <c r="J144" s="59">
        <f t="shared" si="109"/>
        <v>0</v>
      </c>
      <c r="K144" s="59">
        <f t="shared" si="109"/>
        <v>0</v>
      </c>
      <c r="L144" s="59">
        <f t="shared" si="109"/>
        <v>0</v>
      </c>
      <c r="M144" s="59">
        <f t="shared" si="109"/>
        <v>0</v>
      </c>
      <c r="N144" s="59">
        <f t="shared" si="109"/>
        <v>0</v>
      </c>
      <c r="O144" s="59">
        <f t="shared" si="109"/>
        <v>0</v>
      </c>
      <c r="P144" s="158">
        <f t="shared" si="98"/>
        <v>0</v>
      </c>
    </row>
    <row r="145" spans="2:16" x14ac:dyDescent="0.2">
      <c r="B145" s="61"/>
      <c r="C145" s="171" t="s">
        <v>55</v>
      </c>
      <c r="D145" s="77">
        <f t="shared" ref="D145:O145" si="110">D137/4</f>
        <v>0</v>
      </c>
      <c r="E145" s="78">
        <f t="shared" si="110"/>
        <v>0.25</v>
      </c>
      <c r="F145" s="78">
        <f t="shared" si="110"/>
        <v>0.25</v>
      </c>
      <c r="G145" s="78">
        <f t="shared" si="110"/>
        <v>0</v>
      </c>
      <c r="H145" s="78">
        <f t="shared" si="110"/>
        <v>0</v>
      </c>
      <c r="I145" s="78">
        <f t="shared" si="110"/>
        <v>0</v>
      </c>
      <c r="J145" s="78">
        <f t="shared" si="110"/>
        <v>0</v>
      </c>
      <c r="K145" s="78">
        <f t="shared" si="110"/>
        <v>0</v>
      </c>
      <c r="L145" s="78">
        <f t="shared" si="110"/>
        <v>0</v>
      </c>
      <c r="M145" s="78">
        <f t="shared" si="110"/>
        <v>0</v>
      </c>
      <c r="N145" s="78">
        <f t="shared" si="110"/>
        <v>0</v>
      </c>
      <c r="O145" s="78">
        <f t="shared" si="110"/>
        <v>0</v>
      </c>
      <c r="P145" s="158">
        <f t="shared" si="98"/>
        <v>0.5</v>
      </c>
    </row>
    <row r="146" spans="2:16" x14ac:dyDescent="0.2">
      <c r="B146" s="61"/>
      <c r="C146" s="171" t="s">
        <v>56</v>
      </c>
      <c r="D146" s="77">
        <f t="shared" ref="D146:O146" si="111">D138/4</f>
        <v>0</v>
      </c>
      <c r="E146" s="78">
        <f t="shared" si="111"/>
        <v>0</v>
      </c>
      <c r="F146" s="78">
        <f t="shared" si="111"/>
        <v>0</v>
      </c>
      <c r="G146" s="78">
        <f t="shared" si="111"/>
        <v>0</v>
      </c>
      <c r="H146" s="78">
        <f t="shared" si="111"/>
        <v>0</v>
      </c>
      <c r="I146" s="78">
        <f t="shared" si="111"/>
        <v>0</v>
      </c>
      <c r="J146" s="78">
        <f t="shared" si="111"/>
        <v>0</v>
      </c>
      <c r="K146" s="78">
        <f t="shared" si="111"/>
        <v>0</v>
      </c>
      <c r="L146" s="78">
        <f t="shared" si="111"/>
        <v>0</v>
      </c>
      <c r="M146" s="78">
        <f t="shared" si="111"/>
        <v>0</v>
      </c>
      <c r="N146" s="78">
        <f t="shared" si="111"/>
        <v>0</v>
      </c>
      <c r="O146" s="78">
        <f t="shared" si="111"/>
        <v>0</v>
      </c>
      <c r="P146" s="158">
        <f t="shared" si="98"/>
        <v>0</v>
      </c>
    </row>
    <row r="147" spans="2:16" x14ac:dyDescent="0.2">
      <c r="B147" s="61"/>
      <c r="C147" s="171" t="s">
        <v>57</v>
      </c>
      <c r="D147" s="77">
        <f t="shared" ref="D147:O147" si="112">D139/3</f>
        <v>0</v>
      </c>
      <c r="E147" s="78">
        <f t="shared" si="112"/>
        <v>0</v>
      </c>
      <c r="F147" s="78">
        <f t="shared" si="112"/>
        <v>0</v>
      </c>
      <c r="G147" s="78">
        <f t="shared" si="112"/>
        <v>0</v>
      </c>
      <c r="H147" s="78">
        <f t="shared" si="112"/>
        <v>0</v>
      </c>
      <c r="I147" s="78">
        <f t="shared" si="112"/>
        <v>0</v>
      </c>
      <c r="J147" s="78">
        <f t="shared" si="112"/>
        <v>0</v>
      </c>
      <c r="K147" s="78">
        <f t="shared" si="112"/>
        <v>0</v>
      </c>
      <c r="L147" s="78">
        <f t="shared" si="112"/>
        <v>0</v>
      </c>
      <c r="M147" s="78">
        <f t="shared" si="112"/>
        <v>0</v>
      </c>
      <c r="N147" s="78">
        <f t="shared" si="112"/>
        <v>0</v>
      </c>
      <c r="O147" s="78">
        <f t="shared" si="112"/>
        <v>0</v>
      </c>
      <c r="P147" s="158">
        <f t="shared" si="98"/>
        <v>0</v>
      </c>
    </row>
    <row r="148" spans="2:16" x14ac:dyDescent="0.2">
      <c r="B148" s="61"/>
      <c r="C148" s="171" t="s">
        <v>58</v>
      </c>
      <c r="D148" s="77">
        <f t="shared" ref="D148:O148" si="113">D140/4</f>
        <v>0</v>
      </c>
      <c r="E148" s="78">
        <f t="shared" si="113"/>
        <v>0</v>
      </c>
      <c r="F148" s="78">
        <f t="shared" si="113"/>
        <v>0</v>
      </c>
      <c r="G148" s="78">
        <f t="shared" si="113"/>
        <v>0</v>
      </c>
      <c r="H148" s="78">
        <f t="shared" si="113"/>
        <v>0</v>
      </c>
      <c r="I148" s="78">
        <f t="shared" si="113"/>
        <v>0</v>
      </c>
      <c r="J148" s="78">
        <f t="shared" si="113"/>
        <v>0</v>
      </c>
      <c r="K148" s="78">
        <f t="shared" si="113"/>
        <v>0</v>
      </c>
      <c r="L148" s="78">
        <f t="shared" si="113"/>
        <v>0</v>
      </c>
      <c r="M148" s="78">
        <f t="shared" si="113"/>
        <v>0</v>
      </c>
      <c r="N148" s="78">
        <f t="shared" si="113"/>
        <v>0</v>
      </c>
      <c r="O148" s="78">
        <f t="shared" si="113"/>
        <v>0</v>
      </c>
      <c r="P148" s="158">
        <f t="shared" si="98"/>
        <v>0</v>
      </c>
    </row>
    <row r="149" spans="2:16" x14ac:dyDescent="0.2">
      <c r="B149" s="61"/>
      <c r="C149" s="171" t="s">
        <v>59</v>
      </c>
      <c r="D149" s="77">
        <f t="shared" ref="D149:O149" si="114">D141/3</f>
        <v>0</v>
      </c>
      <c r="E149" s="78">
        <f t="shared" si="114"/>
        <v>0</v>
      </c>
      <c r="F149" s="78">
        <f t="shared" si="114"/>
        <v>0</v>
      </c>
      <c r="G149" s="78">
        <f t="shared" si="114"/>
        <v>0</v>
      </c>
      <c r="H149" s="78">
        <f t="shared" si="114"/>
        <v>0</v>
      </c>
      <c r="I149" s="78">
        <f t="shared" si="114"/>
        <v>0</v>
      </c>
      <c r="J149" s="78">
        <f t="shared" si="114"/>
        <v>0</v>
      </c>
      <c r="K149" s="78">
        <f t="shared" si="114"/>
        <v>0</v>
      </c>
      <c r="L149" s="78">
        <f t="shared" si="114"/>
        <v>0</v>
      </c>
      <c r="M149" s="78">
        <f t="shared" si="114"/>
        <v>0</v>
      </c>
      <c r="N149" s="78">
        <f t="shared" si="114"/>
        <v>0</v>
      </c>
      <c r="O149" s="78">
        <f t="shared" si="114"/>
        <v>0</v>
      </c>
      <c r="P149" s="158">
        <f t="shared" si="98"/>
        <v>0</v>
      </c>
    </row>
    <row r="150" spans="2:16" x14ac:dyDescent="0.2">
      <c r="B150" s="61"/>
      <c r="C150" s="171" t="s">
        <v>121</v>
      </c>
      <c r="D150" s="80">
        <f t="shared" ref="D150:O150" si="115">D142/12</f>
        <v>0</v>
      </c>
      <c r="E150" s="81">
        <f t="shared" si="115"/>
        <v>8.3333333333333329E-2</v>
      </c>
      <c r="F150" s="81">
        <f t="shared" si="115"/>
        <v>8.3333333333333329E-2</v>
      </c>
      <c r="G150" s="81">
        <f t="shared" si="115"/>
        <v>0</v>
      </c>
      <c r="H150" s="81">
        <f t="shared" si="115"/>
        <v>0</v>
      </c>
      <c r="I150" s="81">
        <f t="shared" si="115"/>
        <v>0</v>
      </c>
      <c r="J150" s="81">
        <f t="shared" si="115"/>
        <v>0</v>
      </c>
      <c r="K150" s="81">
        <f t="shared" si="115"/>
        <v>0</v>
      </c>
      <c r="L150" s="81">
        <f t="shared" si="115"/>
        <v>0</v>
      </c>
      <c r="M150" s="81">
        <f t="shared" si="115"/>
        <v>0</v>
      </c>
      <c r="N150" s="81">
        <f t="shared" si="115"/>
        <v>0</v>
      </c>
      <c r="O150" s="81">
        <f t="shared" si="115"/>
        <v>0</v>
      </c>
      <c r="P150" s="159">
        <f t="shared" si="98"/>
        <v>0.16666666666666666</v>
      </c>
    </row>
    <row r="151" spans="2:16" ht="13.8" thickBot="1" x14ac:dyDescent="0.25">
      <c r="B151" s="53"/>
      <c r="C151" s="171" t="s">
        <v>61</v>
      </c>
      <c r="D151" s="69">
        <f t="shared" ref="D151:O151" si="116">D143/931</f>
        <v>0.33727175080558541</v>
      </c>
      <c r="E151" s="70">
        <f t="shared" si="116"/>
        <v>0.33512352309344789</v>
      </c>
      <c r="F151" s="70">
        <f t="shared" si="116"/>
        <v>0.36197636949516648</v>
      </c>
      <c r="G151" s="70">
        <f t="shared" si="116"/>
        <v>0.32438238453276047</v>
      </c>
      <c r="H151" s="70">
        <f t="shared" si="116"/>
        <v>0.36305048335123524</v>
      </c>
      <c r="I151" s="70">
        <f t="shared" si="116"/>
        <v>0.38023630504833511</v>
      </c>
      <c r="J151" s="70">
        <f t="shared" si="116"/>
        <v>0.39742212674543503</v>
      </c>
      <c r="K151" s="70">
        <f t="shared" si="116"/>
        <v>0.40279269602577872</v>
      </c>
      <c r="L151" s="70">
        <f t="shared" si="116"/>
        <v>0.37271750805585391</v>
      </c>
      <c r="M151" s="70">
        <f t="shared" si="116"/>
        <v>0.39205155746509129</v>
      </c>
      <c r="N151" s="70">
        <f t="shared" si="116"/>
        <v>0.35338345864661652</v>
      </c>
      <c r="O151" s="70">
        <f t="shared" si="116"/>
        <v>0.36949516648764769</v>
      </c>
      <c r="P151" s="160">
        <f t="shared" si="98"/>
        <v>4.3899033297529533</v>
      </c>
    </row>
    <row r="152" spans="2:16" x14ac:dyDescent="0.2">
      <c r="B152" s="136" t="s">
        <v>99</v>
      </c>
      <c r="C152" s="137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ref="P152:P183" si="117">SUM(D152:O152)</f>
        <v>0</v>
      </c>
    </row>
    <row r="153" spans="2:16" x14ac:dyDescent="0.2">
      <c r="B153" s="44"/>
      <c r="C153" s="174" t="s">
        <v>55</v>
      </c>
      <c r="D153" s="50">
        <v>0</v>
      </c>
      <c r="E153" s="48">
        <v>3</v>
      </c>
      <c r="F153" s="48">
        <v>1</v>
      </c>
      <c r="G153" s="48">
        <v>1</v>
      </c>
      <c r="H153" s="48">
        <v>0</v>
      </c>
      <c r="I153" s="48">
        <v>0</v>
      </c>
      <c r="J153" s="48">
        <v>0</v>
      </c>
      <c r="K153" s="48">
        <v>0</v>
      </c>
      <c r="L153" s="48">
        <v>3</v>
      </c>
      <c r="M153" s="48">
        <v>0</v>
      </c>
      <c r="N153" s="48">
        <v>0</v>
      </c>
      <c r="O153" s="48">
        <v>3</v>
      </c>
      <c r="P153" s="51">
        <f t="shared" si="117"/>
        <v>11</v>
      </c>
    </row>
    <row r="154" spans="2:16" x14ac:dyDescent="0.2">
      <c r="B154" s="44"/>
      <c r="C154" s="174" t="s">
        <v>56</v>
      </c>
      <c r="D154" s="50">
        <v>0</v>
      </c>
      <c r="E154" s="48">
        <v>1</v>
      </c>
      <c r="F154" s="48">
        <v>1</v>
      </c>
      <c r="G154" s="48">
        <v>0</v>
      </c>
      <c r="H154" s="48">
        <v>0</v>
      </c>
      <c r="I154" s="48">
        <v>0</v>
      </c>
      <c r="J154" s="48">
        <v>1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117"/>
        <v>3</v>
      </c>
    </row>
    <row r="155" spans="2:16" x14ac:dyDescent="0.2">
      <c r="B155" s="44"/>
      <c r="C155" s="174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117"/>
        <v>0</v>
      </c>
    </row>
    <row r="156" spans="2:16" x14ac:dyDescent="0.2">
      <c r="B156" s="44"/>
      <c r="C156" s="174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117"/>
        <v>0</v>
      </c>
    </row>
    <row r="157" spans="2:16" x14ac:dyDescent="0.2">
      <c r="B157" s="44"/>
      <c r="C157" s="174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117"/>
        <v>0</v>
      </c>
    </row>
    <row r="158" spans="2:16" x14ac:dyDescent="0.2">
      <c r="B158" s="53"/>
      <c r="C158" s="177" t="s">
        <v>121</v>
      </c>
      <c r="D158" s="55">
        <f t="shared" ref="D158:O158" si="118">SUM(D152:D157)</f>
        <v>0</v>
      </c>
      <c r="E158" s="56">
        <f t="shared" si="118"/>
        <v>4</v>
      </c>
      <c r="F158" s="56">
        <f t="shared" si="118"/>
        <v>2</v>
      </c>
      <c r="G158" s="56">
        <f t="shared" si="118"/>
        <v>1</v>
      </c>
      <c r="H158" s="56">
        <f t="shared" si="118"/>
        <v>0</v>
      </c>
      <c r="I158" s="56">
        <f t="shared" si="118"/>
        <v>0</v>
      </c>
      <c r="J158" s="56">
        <f t="shared" si="118"/>
        <v>1</v>
      </c>
      <c r="K158" s="56">
        <f t="shared" si="118"/>
        <v>0</v>
      </c>
      <c r="L158" s="56">
        <f t="shared" si="118"/>
        <v>3</v>
      </c>
      <c r="M158" s="56">
        <f t="shared" si="118"/>
        <v>0</v>
      </c>
      <c r="N158" s="56">
        <f t="shared" si="118"/>
        <v>0</v>
      </c>
      <c r="O158" s="56">
        <f t="shared" si="118"/>
        <v>3</v>
      </c>
      <c r="P158" s="57">
        <f t="shared" si="117"/>
        <v>14</v>
      </c>
    </row>
    <row r="159" spans="2:16" x14ac:dyDescent="0.2">
      <c r="B159" s="53"/>
      <c r="C159" s="177" t="s">
        <v>61</v>
      </c>
      <c r="D159" s="148">
        <v>288</v>
      </c>
      <c r="E159" s="149">
        <v>252</v>
      </c>
      <c r="F159" s="149">
        <v>297</v>
      </c>
      <c r="G159" s="149">
        <v>305</v>
      </c>
      <c r="H159" s="149">
        <v>307</v>
      </c>
      <c r="I159" s="149">
        <v>333</v>
      </c>
      <c r="J159" s="149">
        <v>368</v>
      </c>
      <c r="K159" s="149">
        <v>349</v>
      </c>
      <c r="L159" s="149">
        <v>345</v>
      </c>
      <c r="M159" s="149">
        <v>354</v>
      </c>
      <c r="N159" s="149">
        <v>295</v>
      </c>
      <c r="O159" s="149">
        <v>250</v>
      </c>
      <c r="P159" s="151">
        <f t="shared" si="117"/>
        <v>3743</v>
      </c>
    </row>
    <row r="160" spans="2:16" x14ac:dyDescent="0.2">
      <c r="B160" s="135" t="s">
        <v>164</v>
      </c>
      <c r="C160" s="135" t="s">
        <v>54</v>
      </c>
      <c r="D160" s="58">
        <f t="shared" ref="D160:O160" si="119">D152/1</f>
        <v>0</v>
      </c>
      <c r="E160" s="59">
        <f t="shared" si="119"/>
        <v>0</v>
      </c>
      <c r="F160" s="59">
        <f t="shared" si="119"/>
        <v>0</v>
      </c>
      <c r="G160" s="59">
        <f t="shared" si="119"/>
        <v>0</v>
      </c>
      <c r="H160" s="59">
        <f t="shared" si="119"/>
        <v>0</v>
      </c>
      <c r="I160" s="59">
        <f t="shared" si="119"/>
        <v>0</v>
      </c>
      <c r="J160" s="59">
        <f t="shared" si="119"/>
        <v>0</v>
      </c>
      <c r="K160" s="59">
        <f t="shared" si="119"/>
        <v>0</v>
      </c>
      <c r="L160" s="59">
        <f t="shared" si="119"/>
        <v>0</v>
      </c>
      <c r="M160" s="59">
        <f t="shared" si="119"/>
        <v>0</v>
      </c>
      <c r="N160" s="59">
        <f t="shared" si="119"/>
        <v>0</v>
      </c>
      <c r="O160" s="59">
        <f t="shared" si="119"/>
        <v>0</v>
      </c>
      <c r="P160" s="158">
        <f t="shared" si="117"/>
        <v>0</v>
      </c>
    </row>
    <row r="161" spans="2:16" x14ac:dyDescent="0.2">
      <c r="B161" s="61"/>
      <c r="C161" s="174" t="s">
        <v>55</v>
      </c>
      <c r="D161" s="77">
        <f t="shared" ref="D161:O161" si="120">D153/4</f>
        <v>0</v>
      </c>
      <c r="E161" s="78">
        <f t="shared" si="120"/>
        <v>0.75</v>
      </c>
      <c r="F161" s="78">
        <f t="shared" si="120"/>
        <v>0.25</v>
      </c>
      <c r="G161" s="78">
        <f t="shared" si="120"/>
        <v>0.25</v>
      </c>
      <c r="H161" s="78">
        <f t="shared" si="120"/>
        <v>0</v>
      </c>
      <c r="I161" s="78">
        <f t="shared" si="120"/>
        <v>0</v>
      </c>
      <c r="J161" s="78">
        <f t="shared" si="120"/>
        <v>0</v>
      </c>
      <c r="K161" s="78">
        <f t="shared" si="120"/>
        <v>0</v>
      </c>
      <c r="L161" s="78">
        <f t="shared" si="120"/>
        <v>0.75</v>
      </c>
      <c r="M161" s="78">
        <f t="shared" si="120"/>
        <v>0</v>
      </c>
      <c r="N161" s="78">
        <f t="shared" si="120"/>
        <v>0</v>
      </c>
      <c r="O161" s="78">
        <f t="shared" si="120"/>
        <v>0.75</v>
      </c>
      <c r="P161" s="158">
        <f t="shared" si="117"/>
        <v>2.75</v>
      </c>
    </row>
    <row r="162" spans="2:16" x14ac:dyDescent="0.2">
      <c r="B162" s="61"/>
      <c r="C162" s="174" t="s">
        <v>56</v>
      </c>
      <c r="D162" s="77">
        <f t="shared" ref="D162:O162" si="121">D154/4</f>
        <v>0</v>
      </c>
      <c r="E162" s="78">
        <f t="shared" si="121"/>
        <v>0.25</v>
      </c>
      <c r="F162" s="78">
        <f t="shared" si="121"/>
        <v>0.25</v>
      </c>
      <c r="G162" s="78">
        <f t="shared" si="121"/>
        <v>0</v>
      </c>
      <c r="H162" s="78">
        <f t="shared" si="121"/>
        <v>0</v>
      </c>
      <c r="I162" s="78">
        <f t="shared" si="121"/>
        <v>0</v>
      </c>
      <c r="J162" s="78">
        <f t="shared" si="121"/>
        <v>0.25</v>
      </c>
      <c r="K162" s="78">
        <f t="shared" si="121"/>
        <v>0</v>
      </c>
      <c r="L162" s="78">
        <f t="shared" si="121"/>
        <v>0</v>
      </c>
      <c r="M162" s="78">
        <f t="shared" si="121"/>
        <v>0</v>
      </c>
      <c r="N162" s="78">
        <f t="shared" si="121"/>
        <v>0</v>
      </c>
      <c r="O162" s="78">
        <f t="shared" si="121"/>
        <v>0</v>
      </c>
      <c r="P162" s="158">
        <f t="shared" si="117"/>
        <v>0.75</v>
      </c>
    </row>
    <row r="163" spans="2:16" x14ac:dyDescent="0.2">
      <c r="B163" s="61"/>
      <c r="C163" s="174" t="s">
        <v>57</v>
      </c>
      <c r="D163" s="77">
        <f t="shared" ref="D163:O163" si="122">D155/3</f>
        <v>0</v>
      </c>
      <c r="E163" s="78">
        <f t="shared" si="122"/>
        <v>0</v>
      </c>
      <c r="F163" s="78">
        <f t="shared" si="122"/>
        <v>0</v>
      </c>
      <c r="G163" s="78">
        <f t="shared" si="122"/>
        <v>0</v>
      </c>
      <c r="H163" s="78">
        <f t="shared" si="122"/>
        <v>0</v>
      </c>
      <c r="I163" s="78">
        <f t="shared" si="122"/>
        <v>0</v>
      </c>
      <c r="J163" s="78">
        <f t="shared" si="122"/>
        <v>0</v>
      </c>
      <c r="K163" s="78">
        <f t="shared" si="122"/>
        <v>0</v>
      </c>
      <c r="L163" s="78">
        <f t="shared" si="122"/>
        <v>0</v>
      </c>
      <c r="M163" s="78">
        <f t="shared" si="122"/>
        <v>0</v>
      </c>
      <c r="N163" s="78">
        <f t="shared" si="122"/>
        <v>0</v>
      </c>
      <c r="O163" s="78">
        <f t="shared" si="122"/>
        <v>0</v>
      </c>
      <c r="P163" s="158">
        <f t="shared" si="117"/>
        <v>0</v>
      </c>
    </row>
    <row r="164" spans="2:16" x14ac:dyDescent="0.2">
      <c r="B164" s="61"/>
      <c r="C164" s="174" t="s">
        <v>58</v>
      </c>
      <c r="D164" s="77">
        <f t="shared" ref="D164:O164" si="123">D156/4</f>
        <v>0</v>
      </c>
      <c r="E164" s="78">
        <f t="shared" si="123"/>
        <v>0</v>
      </c>
      <c r="F164" s="78">
        <f t="shared" si="123"/>
        <v>0</v>
      </c>
      <c r="G164" s="78">
        <f t="shared" si="123"/>
        <v>0</v>
      </c>
      <c r="H164" s="78">
        <f t="shared" si="123"/>
        <v>0</v>
      </c>
      <c r="I164" s="78">
        <f t="shared" si="123"/>
        <v>0</v>
      </c>
      <c r="J164" s="78">
        <f t="shared" si="123"/>
        <v>0</v>
      </c>
      <c r="K164" s="78">
        <f t="shared" si="123"/>
        <v>0</v>
      </c>
      <c r="L164" s="78">
        <f t="shared" si="123"/>
        <v>0</v>
      </c>
      <c r="M164" s="78">
        <f t="shared" si="123"/>
        <v>0</v>
      </c>
      <c r="N164" s="78">
        <f t="shared" si="123"/>
        <v>0</v>
      </c>
      <c r="O164" s="78">
        <f t="shared" si="123"/>
        <v>0</v>
      </c>
      <c r="P164" s="158">
        <f t="shared" si="117"/>
        <v>0</v>
      </c>
    </row>
    <row r="165" spans="2:16" x14ac:dyDescent="0.2">
      <c r="B165" s="61"/>
      <c r="C165" s="174" t="s">
        <v>59</v>
      </c>
      <c r="D165" s="77">
        <f t="shared" ref="D165:O165" si="124">D157/3</f>
        <v>0</v>
      </c>
      <c r="E165" s="78">
        <f t="shared" si="124"/>
        <v>0</v>
      </c>
      <c r="F165" s="78">
        <f t="shared" si="124"/>
        <v>0</v>
      </c>
      <c r="G165" s="78">
        <f t="shared" si="124"/>
        <v>0</v>
      </c>
      <c r="H165" s="78">
        <f t="shared" si="124"/>
        <v>0</v>
      </c>
      <c r="I165" s="78">
        <f t="shared" si="124"/>
        <v>0</v>
      </c>
      <c r="J165" s="78">
        <f t="shared" si="124"/>
        <v>0</v>
      </c>
      <c r="K165" s="78">
        <f t="shared" si="124"/>
        <v>0</v>
      </c>
      <c r="L165" s="78">
        <f t="shared" si="124"/>
        <v>0</v>
      </c>
      <c r="M165" s="78">
        <f t="shared" si="124"/>
        <v>0</v>
      </c>
      <c r="N165" s="78">
        <f t="shared" si="124"/>
        <v>0</v>
      </c>
      <c r="O165" s="78">
        <f t="shared" si="124"/>
        <v>0</v>
      </c>
      <c r="P165" s="158">
        <f t="shared" si="117"/>
        <v>0</v>
      </c>
    </row>
    <row r="166" spans="2:16" x14ac:dyDescent="0.2">
      <c r="B166" s="61"/>
      <c r="C166" s="174" t="s">
        <v>121</v>
      </c>
      <c r="D166" s="80">
        <f t="shared" ref="D166:O166" si="125">D158/12</f>
        <v>0</v>
      </c>
      <c r="E166" s="81">
        <f t="shared" si="125"/>
        <v>0.33333333333333331</v>
      </c>
      <c r="F166" s="81">
        <f t="shared" si="125"/>
        <v>0.16666666666666666</v>
      </c>
      <c r="G166" s="81">
        <f t="shared" si="125"/>
        <v>8.3333333333333329E-2</v>
      </c>
      <c r="H166" s="81">
        <f t="shared" si="125"/>
        <v>0</v>
      </c>
      <c r="I166" s="81">
        <f t="shared" si="125"/>
        <v>0</v>
      </c>
      <c r="J166" s="81">
        <f t="shared" si="125"/>
        <v>8.3333333333333329E-2</v>
      </c>
      <c r="K166" s="81">
        <f t="shared" si="125"/>
        <v>0</v>
      </c>
      <c r="L166" s="81">
        <f t="shared" si="125"/>
        <v>0.25</v>
      </c>
      <c r="M166" s="81">
        <f t="shared" si="125"/>
        <v>0</v>
      </c>
      <c r="N166" s="81">
        <f t="shared" si="125"/>
        <v>0</v>
      </c>
      <c r="O166" s="81">
        <f t="shared" si="125"/>
        <v>0.25</v>
      </c>
      <c r="P166" s="159">
        <f t="shared" si="117"/>
        <v>1.1666666666666667</v>
      </c>
    </row>
    <row r="167" spans="2:16" ht="13.8" thickBot="1" x14ac:dyDescent="0.25">
      <c r="B167" s="53"/>
      <c r="C167" s="178" t="s">
        <v>61</v>
      </c>
      <c r="D167" s="69">
        <f t="shared" ref="D167:O167" si="126">D159/931</f>
        <v>0.30934479054779807</v>
      </c>
      <c r="E167" s="70">
        <f t="shared" si="126"/>
        <v>0.27067669172932329</v>
      </c>
      <c r="F167" s="70">
        <f t="shared" si="126"/>
        <v>0.31901181525241673</v>
      </c>
      <c r="G167" s="70">
        <f t="shared" si="126"/>
        <v>0.32760472610096669</v>
      </c>
      <c r="H167" s="70">
        <f t="shared" si="126"/>
        <v>0.32975295381310421</v>
      </c>
      <c r="I167" s="70">
        <f t="shared" si="126"/>
        <v>0.3576799140708915</v>
      </c>
      <c r="J167" s="70">
        <f t="shared" si="126"/>
        <v>0.39527389903329752</v>
      </c>
      <c r="K167" s="70">
        <f t="shared" si="126"/>
        <v>0.37486573576799143</v>
      </c>
      <c r="L167" s="70">
        <f t="shared" si="126"/>
        <v>0.37056928034371645</v>
      </c>
      <c r="M167" s="70">
        <f t="shared" si="126"/>
        <v>0.38023630504833511</v>
      </c>
      <c r="N167" s="70">
        <f t="shared" si="126"/>
        <v>0.31686358754027927</v>
      </c>
      <c r="O167" s="70">
        <f t="shared" si="126"/>
        <v>0.26852846401718583</v>
      </c>
      <c r="P167" s="89">
        <f t="shared" si="117"/>
        <v>4.0204081632653059</v>
      </c>
    </row>
    <row r="168" spans="2:16" x14ac:dyDescent="0.2">
      <c r="B168" s="136" t="s">
        <v>101</v>
      </c>
      <c r="C168" s="171" t="s">
        <v>54</v>
      </c>
      <c r="D168" s="50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2</v>
      </c>
      <c r="O168" s="48">
        <v>0</v>
      </c>
      <c r="P168" s="51">
        <f t="shared" si="117"/>
        <v>2</v>
      </c>
    </row>
    <row r="169" spans="2:16" x14ac:dyDescent="0.2">
      <c r="B169" s="44"/>
      <c r="C169" s="171" t="s">
        <v>55</v>
      </c>
      <c r="D169" s="50">
        <v>4</v>
      </c>
      <c r="E169" s="48">
        <v>5</v>
      </c>
      <c r="F169" s="48">
        <v>4</v>
      </c>
      <c r="G169" s="48">
        <v>2</v>
      </c>
      <c r="H169" s="48">
        <v>7</v>
      </c>
      <c r="I169" s="48">
        <v>4</v>
      </c>
      <c r="J169" s="48">
        <v>2</v>
      </c>
      <c r="K169" s="48">
        <v>3</v>
      </c>
      <c r="L169" s="48">
        <v>0</v>
      </c>
      <c r="M169" s="48">
        <v>2</v>
      </c>
      <c r="N169" s="48">
        <v>3</v>
      </c>
      <c r="O169" s="48">
        <v>3</v>
      </c>
      <c r="P169" s="51">
        <f t="shared" si="117"/>
        <v>39</v>
      </c>
    </row>
    <row r="170" spans="2:16" x14ac:dyDescent="0.2">
      <c r="B170" s="44"/>
      <c r="C170" s="171" t="s">
        <v>56</v>
      </c>
      <c r="D170" s="50">
        <v>4</v>
      </c>
      <c r="E170" s="48">
        <v>3</v>
      </c>
      <c r="F170" s="48">
        <v>0</v>
      </c>
      <c r="G170" s="48">
        <v>5</v>
      </c>
      <c r="H170" s="48">
        <v>3</v>
      </c>
      <c r="I170" s="48">
        <v>3</v>
      </c>
      <c r="J170" s="48">
        <v>1</v>
      </c>
      <c r="K170" s="48">
        <v>4</v>
      </c>
      <c r="L170" s="48">
        <v>1</v>
      </c>
      <c r="M170" s="48">
        <v>0</v>
      </c>
      <c r="N170" s="48">
        <v>0</v>
      </c>
      <c r="O170" s="48">
        <v>2</v>
      </c>
      <c r="P170" s="51">
        <f t="shared" si="117"/>
        <v>26</v>
      </c>
    </row>
    <row r="171" spans="2:16" x14ac:dyDescent="0.2">
      <c r="B171" s="44"/>
      <c r="C171" s="171" t="s">
        <v>57</v>
      </c>
      <c r="D171" s="50">
        <v>3</v>
      </c>
      <c r="E171" s="48">
        <v>0</v>
      </c>
      <c r="F171" s="48">
        <v>0</v>
      </c>
      <c r="G171" s="48">
        <v>1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0</v>
      </c>
      <c r="O171" s="48">
        <v>0</v>
      </c>
      <c r="P171" s="51">
        <f t="shared" si="117"/>
        <v>5</v>
      </c>
    </row>
    <row r="172" spans="2:16" x14ac:dyDescent="0.2">
      <c r="B172" s="44"/>
      <c r="C172" s="171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117"/>
        <v>0</v>
      </c>
    </row>
    <row r="173" spans="2:16" x14ac:dyDescent="0.2">
      <c r="B173" s="44"/>
      <c r="C173" s="171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117"/>
        <v>0</v>
      </c>
    </row>
    <row r="174" spans="2:16" x14ac:dyDescent="0.2">
      <c r="B174" s="53"/>
      <c r="C174" s="172" t="s">
        <v>121</v>
      </c>
      <c r="D174" s="55">
        <f t="shared" ref="D174:O174" si="127">SUM(D168:D173)</f>
        <v>11</v>
      </c>
      <c r="E174" s="56">
        <f t="shared" si="127"/>
        <v>8</v>
      </c>
      <c r="F174" s="56">
        <f t="shared" si="127"/>
        <v>4</v>
      </c>
      <c r="G174" s="56">
        <f t="shared" si="127"/>
        <v>8</v>
      </c>
      <c r="H174" s="56">
        <f t="shared" si="127"/>
        <v>10</v>
      </c>
      <c r="I174" s="56">
        <f t="shared" si="127"/>
        <v>7</v>
      </c>
      <c r="J174" s="56">
        <f t="shared" si="127"/>
        <v>3</v>
      </c>
      <c r="K174" s="56">
        <f t="shared" si="127"/>
        <v>7</v>
      </c>
      <c r="L174" s="56">
        <f t="shared" si="127"/>
        <v>1</v>
      </c>
      <c r="M174" s="56">
        <f t="shared" si="127"/>
        <v>3</v>
      </c>
      <c r="N174" s="56">
        <f t="shared" si="127"/>
        <v>5</v>
      </c>
      <c r="O174" s="56">
        <f t="shared" si="127"/>
        <v>5</v>
      </c>
      <c r="P174" s="57">
        <f t="shared" si="117"/>
        <v>72</v>
      </c>
    </row>
    <row r="175" spans="2:16" x14ac:dyDescent="0.2">
      <c r="B175" s="53"/>
      <c r="C175" s="172" t="s">
        <v>61</v>
      </c>
      <c r="D175" s="148">
        <v>1185</v>
      </c>
      <c r="E175" s="149">
        <v>1152</v>
      </c>
      <c r="F175" s="149">
        <v>1010</v>
      </c>
      <c r="G175" s="149">
        <v>929</v>
      </c>
      <c r="H175" s="149">
        <v>1017</v>
      </c>
      <c r="I175" s="149">
        <v>1005</v>
      </c>
      <c r="J175" s="149">
        <v>1066</v>
      </c>
      <c r="K175" s="149">
        <v>1122</v>
      </c>
      <c r="L175" s="149">
        <v>1040</v>
      </c>
      <c r="M175" s="149">
        <v>1111</v>
      </c>
      <c r="N175" s="149">
        <v>940</v>
      </c>
      <c r="O175" s="149">
        <v>914</v>
      </c>
      <c r="P175" s="151">
        <f t="shared" si="117"/>
        <v>12491</v>
      </c>
    </row>
    <row r="176" spans="2:16" x14ac:dyDescent="0.2">
      <c r="B176" s="135" t="s">
        <v>102</v>
      </c>
      <c r="C176" s="176" t="s">
        <v>54</v>
      </c>
      <c r="D176" s="58">
        <f t="shared" ref="D176:O176" si="128">D168/1</f>
        <v>0</v>
      </c>
      <c r="E176" s="59">
        <f t="shared" si="128"/>
        <v>0</v>
      </c>
      <c r="F176" s="59">
        <f t="shared" si="128"/>
        <v>0</v>
      </c>
      <c r="G176" s="59">
        <f t="shared" si="128"/>
        <v>0</v>
      </c>
      <c r="H176" s="59">
        <f t="shared" si="128"/>
        <v>0</v>
      </c>
      <c r="I176" s="59">
        <f t="shared" si="128"/>
        <v>0</v>
      </c>
      <c r="J176" s="59">
        <f t="shared" si="128"/>
        <v>0</v>
      </c>
      <c r="K176" s="59">
        <f t="shared" si="128"/>
        <v>0</v>
      </c>
      <c r="L176" s="59">
        <f t="shared" si="128"/>
        <v>0</v>
      </c>
      <c r="M176" s="59">
        <f t="shared" si="128"/>
        <v>0</v>
      </c>
      <c r="N176" s="59">
        <f t="shared" si="128"/>
        <v>2</v>
      </c>
      <c r="O176" s="59">
        <f t="shared" si="128"/>
        <v>0</v>
      </c>
      <c r="P176" s="158">
        <f t="shared" si="117"/>
        <v>2</v>
      </c>
    </row>
    <row r="177" spans="2:16" x14ac:dyDescent="0.2">
      <c r="B177" s="61"/>
      <c r="C177" s="171" t="s">
        <v>55</v>
      </c>
      <c r="D177" s="77">
        <f t="shared" ref="D177:O177" si="129">D169/4</f>
        <v>1</v>
      </c>
      <c r="E177" s="78">
        <f t="shared" si="129"/>
        <v>1.25</v>
      </c>
      <c r="F177" s="78">
        <f t="shared" si="129"/>
        <v>1</v>
      </c>
      <c r="G177" s="78">
        <f t="shared" si="129"/>
        <v>0.5</v>
      </c>
      <c r="H177" s="78">
        <f t="shared" si="129"/>
        <v>1.75</v>
      </c>
      <c r="I177" s="78">
        <f t="shared" si="129"/>
        <v>1</v>
      </c>
      <c r="J177" s="78">
        <f t="shared" si="129"/>
        <v>0.5</v>
      </c>
      <c r="K177" s="78">
        <f t="shared" si="129"/>
        <v>0.75</v>
      </c>
      <c r="L177" s="78">
        <f t="shared" si="129"/>
        <v>0</v>
      </c>
      <c r="M177" s="78">
        <f t="shared" si="129"/>
        <v>0.5</v>
      </c>
      <c r="N177" s="78">
        <f t="shared" si="129"/>
        <v>0.75</v>
      </c>
      <c r="O177" s="78">
        <f t="shared" si="129"/>
        <v>0.75</v>
      </c>
      <c r="P177" s="158">
        <f t="shared" si="117"/>
        <v>9.75</v>
      </c>
    </row>
    <row r="178" spans="2:16" x14ac:dyDescent="0.2">
      <c r="B178" s="61"/>
      <c r="C178" s="171" t="s">
        <v>56</v>
      </c>
      <c r="D178" s="77">
        <f t="shared" ref="D178:O178" si="130">D170/4</f>
        <v>1</v>
      </c>
      <c r="E178" s="78">
        <f t="shared" si="130"/>
        <v>0.75</v>
      </c>
      <c r="F178" s="78">
        <f t="shared" si="130"/>
        <v>0</v>
      </c>
      <c r="G178" s="78">
        <f t="shared" si="130"/>
        <v>1.25</v>
      </c>
      <c r="H178" s="78">
        <f t="shared" si="130"/>
        <v>0.75</v>
      </c>
      <c r="I178" s="78">
        <f t="shared" si="130"/>
        <v>0.75</v>
      </c>
      <c r="J178" s="78">
        <f t="shared" si="130"/>
        <v>0.25</v>
      </c>
      <c r="K178" s="78">
        <f t="shared" si="130"/>
        <v>1</v>
      </c>
      <c r="L178" s="78">
        <f t="shared" si="130"/>
        <v>0.25</v>
      </c>
      <c r="M178" s="78">
        <f t="shared" si="130"/>
        <v>0</v>
      </c>
      <c r="N178" s="78">
        <f t="shared" si="130"/>
        <v>0</v>
      </c>
      <c r="O178" s="78">
        <f t="shared" si="130"/>
        <v>0.5</v>
      </c>
      <c r="P178" s="158">
        <f t="shared" si="117"/>
        <v>6.5</v>
      </c>
    </row>
    <row r="179" spans="2:16" x14ac:dyDescent="0.2">
      <c r="B179" s="61"/>
      <c r="C179" s="171" t="s">
        <v>57</v>
      </c>
      <c r="D179" s="77">
        <f t="shared" ref="D179:O179" si="131">D171/3</f>
        <v>1</v>
      </c>
      <c r="E179" s="78">
        <f t="shared" si="131"/>
        <v>0</v>
      </c>
      <c r="F179" s="78">
        <f t="shared" si="131"/>
        <v>0</v>
      </c>
      <c r="G179" s="78">
        <f t="shared" si="131"/>
        <v>0.33333333333333331</v>
      </c>
      <c r="H179" s="78">
        <f t="shared" si="131"/>
        <v>0</v>
      </c>
      <c r="I179" s="78">
        <f t="shared" si="131"/>
        <v>0</v>
      </c>
      <c r="J179" s="78">
        <f t="shared" si="131"/>
        <v>0</v>
      </c>
      <c r="K179" s="78">
        <f t="shared" si="131"/>
        <v>0</v>
      </c>
      <c r="L179" s="78">
        <f t="shared" si="131"/>
        <v>0</v>
      </c>
      <c r="M179" s="78">
        <f t="shared" si="131"/>
        <v>0.33333333333333331</v>
      </c>
      <c r="N179" s="78">
        <f t="shared" si="131"/>
        <v>0</v>
      </c>
      <c r="O179" s="78">
        <f t="shared" si="131"/>
        <v>0</v>
      </c>
      <c r="P179" s="158">
        <f t="shared" si="117"/>
        <v>1.6666666666666665</v>
      </c>
    </row>
    <row r="180" spans="2:16" x14ac:dyDescent="0.2">
      <c r="B180" s="61"/>
      <c r="C180" s="171" t="s">
        <v>58</v>
      </c>
      <c r="D180" s="77">
        <f t="shared" ref="D180:O180" si="132">D172/4</f>
        <v>0</v>
      </c>
      <c r="E180" s="78">
        <f t="shared" si="132"/>
        <v>0</v>
      </c>
      <c r="F180" s="78">
        <f t="shared" si="132"/>
        <v>0</v>
      </c>
      <c r="G180" s="78">
        <f t="shared" si="132"/>
        <v>0</v>
      </c>
      <c r="H180" s="78">
        <f t="shared" si="132"/>
        <v>0</v>
      </c>
      <c r="I180" s="78">
        <f t="shared" si="132"/>
        <v>0</v>
      </c>
      <c r="J180" s="78">
        <f t="shared" si="132"/>
        <v>0</v>
      </c>
      <c r="K180" s="78">
        <f t="shared" si="132"/>
        <v>0</v>
      </c>
      <c r="L180" s="78">
        <f t="shared" si="132"/>
        <v>0</v>
      </c>
      <c r="M180" s="78">
        <f t="shared" si="132"/>
        <v>0</v>
      </c>
      <c r="N180" s="78">
        <f t="shared" si="132"/>
        <v>0</v>
      </c>
      <c r="O180" s="78">
        <f t="shared" si="132"/>
        <v>0</v>
      </c>
      <c r="P180" s="158">
        <f t="shared" si="117"/>
        <v>0</v>
      </c>
    </row>
    <row r="181" spans="2:16" x14ac:dyDescent="0.2">
      <c r="B181" s="61"/>
      <c r="C181" s="171" t="s">
        <v>59</v>
      </c>
      <c r="D181" s="77">
        <f t="shared" ref="D181:O181" si="133">D173/3</f>
        <v>0</v>
      </c>
      <c r="E181" s="78">
        <f t="shared" si="133"/>
        <v>0</v>
      </c>
      <c r="F181" s="78">
        <f t="shared" si="133"/>
        <v>0</v>
      </c>
      <c r="G181" s="78">
        <f t="shared" si="133"/>
        <v>0</v>
      </c>
      <c r="H181" s="78">
        <f t="shared" si="133"/>
        <v>0</v>
      </c>
      <c r="I181" s="78">
        <f t="shared" si="133"/>
        <v>0</v>
      </c>
      <c r="J181" s="78">
        <f t="shared" si="133"/>
        <v>0</v>
      </c>
      <c r="K181" s="78">
        <f t="shared" si="133"/>
        <v>0</v>
      </c>
      <c r="L181" s="78">
        <f t="shared" si="133"/>
        <v>0</v>
      </c>
      <c r="M181" s="78">
        <f t="shared" si="133"/>
        <v>0</v>
      </c>
      <c r="N181" s="78">
        <f t="shared" si="133"/>
        <v>0</v>
      </c>
      <c r="O181" s="78">
        <f t="shared" si="133"/>
        <v>0</v>
      </c>
      <c r="P181" s="158">
        <f t="shared" si="117"/>
        <v>0</v>
      </c>
    </row>
    <row r="182" spans="2:16" x14ac:dyDescent="0.2">
      <c r="B182" s="61"/>
      <c r="C182" s="171" t="s">
        <v>121</v>
      </c>
      <c r="D182" s="80">
        <f t="shared" ref="D182:O182" si="134">D174/12</f>
        <v>0.91666666666666663</v>
      </c>
      <c r="E182" s="81">
        <f t="shared" si="134"/>
        <v>0.66666666666666663</v>
      </c>
      <c r="F182" s="81">
        <f t="shared" si="134"/>
        <v>0.33333333333333331</v>
      </c>
      <c r="G182" s="81">
        <f t="shared" si="134"/>
        <v>0.66666666666666663</v>
      </c>
      <c r="H182" s="81">
        <f t="shared" si="134"/>
        <v>0.83333333333333337</v>
      </c>
      <c r="I182" s="81">
        <f t="shared" si="134"/>
        <v>0.58333333333333337</v>
      </c>
      <c r="J182" s="81">
        <f t="shared" si="134"/>
        <v>0.25</v>
      </c>
      <c r="K182" s="81">
        <f t="shared" si="134"/>
        <v>0.58333333333333337</v>
      </c>
      <c r="L182" s="81">
        <f t="shared" si="134"/>
        <v>8.3333333333333329E-2</v>
      </c>
      <c r="M182" s="81">
        <f t="shared" si="134"/>
        <v>0.25</v>
      </c>
      <c r="N182" s="81">
        <f t="shared" si="134"/>
        <v>0.41666666666666669</v>
      </c>
      <c r="O182" s="81">
        <f t="shared" si="134"/>
        <v>0.41666666666666669</v>
      </c>
      <c r="P182" s="159">
        <f t="shared" si="117"/>
        <v>6</v>
      </c>
    </row>
    <row r="183" spans="2:16" ht="13.8" thickBot="1" x14ac:dyDescent="0.25">
      <c r="B183" s="53"/>
      <c r="C183" s="171" t="s">
        <v>61</v>
      </c>
      <c r="D183" s="69">
        <f t="shared" ref="D183:O183" si="135">D175/931</f>
        <v>1.2728249194414607</v>
      </c>
      <c r="E183" s="70">
        <f t="shared" si="135"/>
        <v>1.2373791621911923</v>
      </c>
      <c r="F183" s="70">
        <f t="shared" si="135"/>
        <v>1.0848549946294308</v>
      </c>
      <c r="G183" s="70">
        <f t="shared" si="135"/>
        <v>0.99785177228786248</v>
      </c>
      <c r="H183" s="70">
        <f t="shared" si="135"/>
        <v>1.0923737916219118</v>
      </c>
      <c r="I183" s="70">
        <f t="shared" si="135"/>
        <v>1.079484425349087</v>
      </c>
      <c r="J183" s="70">
        <f t="shared" si="135"/>
        <v>1.1450053705692804</v>
      </c>
      <c r="K183" s="70">
        <f t="shared" si="135"/>
        <v>1.20515574650913</v>
      </c>
      <c r="L183" s="70">
        <f t="shared" si="135"/>
        <v>1.117078410311493</v>
      </c>
      <c r="M183" s="70">
        <f t="shared" si="135"/>
        <v>1.1933404940923737</v>
      </c>
      <c r="N183" s="70">
        <f t="shared" si="135"/>
        <v>1.0096670247046187</v>
      </c>
      <c r="O183" s="70">
        <f t="shared" si="135"/>
        <v>0.98174006444683137</v>
      </c>
      <c r="P183" s="89">
        <f t="shared" si="117"/>
        <v>13.416756176154673</v>
      </c>
    </row>
    <row r="184" spans="2:16" ht="19.2" x14ac:dyDescent="0.2">
      <c r="B184" s="195" t="s">
        <v>103</v>
      </c>
      <c r="C184" s="137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ref="P184:P190" si="136">SUM(D184:O184)</f>
        <v>0</v>
      </c>
    </row>
    <row r="185" spans="2:16" x14ac:dyDescent="0.2">
      <c r="B185" s="61"/>
      <c r="C185" s="174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136"/>
        <v>0</v>
      </c>
    </row>
    <row r="186" spans="2:16" x14ac:dyDescent="0.2">
      <c r="B186" s="61"/>
      <c r="C186" s="174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136"/>
        <v>0</v>
      </c>
    </row>
    <row r="187" spans="2:16" x14ac:dyDescent="0.2">
      <c r="B187" s="61"/>
      <c r="C187" s="174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136"/>
        <v>0</v>
      </c>
    </row>
    <row r="188" spans="2:16" x14ac:dyDescent="0.2">
      <c r="B188" s="61"/>
      <c r="C188" s="174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si="136"/>
        <v>0</v>
      </c>
    </row>
    <row r="189" spans="2:16" x14ac:dyDescent="0.2">
      <c r="B189" s="61"/>
      <c r="C189" s="174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6"/>
        <v>0</v>
      </c>
    </row>
    <row r="190" spans="2:16" x14ac:dyDescent="0.2">
      <c r="B190" s="53"/>
      <c r="C190" s="177" t="s">
        <v>60</v>
      </c>
      <c r="D190" s="55">
        <f t="shared" ref="D190:O190" si="137">SUM(D184:D189)</f>
        <v>0</v>
      </c>
      <c r="E190" s="56">
        <f t="shared" si="137"/>
        <v>0</v>
      </c>
      <c r="F190" s="56">
        <f t="shared" si="137"/>
        <v>0</v>
      </c>
      <c r="G190" s="56">
        <f t="shared" si="137"/>
        <v>0</v>
      </c>
      <c r="H190" s="56">
        <f t="shared" si="137"/>
        <v>0</v>
      </c>
      <c r="I190" s="56">
        <f t="shared" si="137"/>
        <v>0</v>
      </c>
      <c r="J190" s="56">
        <f t="shared" si="137"/>
        <v>0</v>
      </c>
      <c r="K190" s="56">
        <f t="shared" si="137"/>
        <v>0</v>
      </c>
      <c r="L190" s="56">
        <f t="shared" si="137"/>
        <v>0</v>
      </c>
      <c r="M190" s="56">
        <f t="shared" si="137"/>
        <v>0</v>
      </c>
      <c r="N190" s="56">
        <f t="shared" si="137"/>
        <v>0</v>
      </c>
      <c r="O190" s="56">
        <f t="shared" si="137"/>
        <v>0</v>
      </c>
      <c r="P190" s="88">
        <f t="shared" si="136"/>
        <v>0</v>
      </c>
    </row>
    <row r="191" spans="2:16" x14ac:dyDescent="0.2">
      <c r="B191" s="53"/>
      <c r="C191" s="177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19.2" x14ac:dyDescent="0.2">
      <c r="B192" s="135" t="s">
        <v>165</v>
      </c>
      <c r="C192" s="135" t="s">
        <v>54</v>
      </c>
      <c r="D192" s="58">
        <f t="shared" ref="D192:O192" si="138">ROUND(D184/1,2)</f>
        <v>0</v>
      </c>
      <c r="E192" s="58">
        <f t="shared" si="138"/>
        <v>0</v>
      </c>
      <c r="F192" s="58">
        <f t="shared" si="138"/>
        <v>0</v>
      </c>
      <c r="G192" s="58">
        <f t="shared" si="138"/>
        <v>0</v>
      </c>
      <c r="H192" s="58">
        <f t="shared" si="138"/>
        <v>0</v>
      </c>
      <c r="I192" s="58">
        <f t="shared" si="138"/>
        <v>0</v>
      </c>
      <c r="J192" s="58">
        <f t="shared" si="138"/>
        <v>0</v>
      </c>
      <c r="K192" s="58">
        <f t="shared" si="138"/>
        <v>0</v>
      </c>
      <c r="L192" s="58">
        <f t="shared" si="138"/>
        <v>0</v>
      </c>
      <c r="M192" s="58">
        <f t="shared" si="138"/>
        <v>0</v>
      </c>
      <c r="N192" s="58">
        <f t="shared" si="138"/>
        <v>0</v>
      </c>
      <c r="O192" s="58">
        <f t="shared" si="138"/>
        <v>0</v>
      </c>
      <c r="P192" s="63">
        <f t="shared" ref="P192:P206" si="139">SUM(D192:O192)</f>
        <v>0</v>
      </c>
    </row>
    <row r="193" spans="2:16" x14ac:dyDescent="0.2">
      <c r="B193" s="61"/>
      <c r="C193" s="174" t="s">
        <v>55</v>
      </c>
      <c r="D193" s="77">
        <f t="shared" ref="D193:O193" si="140">ROUND(D185/2,2)</f>
        <v>0</v>
      </c>
      <c r="E193" s="77">
        <f t="shared" si="140"/>
        <v>0</v>
      </c>
      <c r="F193" s="77">
        <f t="shared" si="140"/>
        <v>0</v>
      </c>
      <c r="G193" s="77">
        <f t="shared" si="140"/>
        <v>0</v>
      </c>
      <c r="H193" s="77">
        <f t="shared" si="140"/>
        <v>0</v>
      </c>
      <c r="I193" s="77">
        <f t="shared" si="140"/>
        <v>0</v>
      </c>
      <c r="J193" s="77">
        <f t="shared" si="140"/>
        <v>0</v>
      </c>
      <c r="K193" s="77">
        <f t="shared" si="140"/>
        <v>0</v>
      </c>
      <c r="L193" s="77">
        <f t="shared" si="140"/>
        <v>0</v>
      </c>
      <c r="M193" s="77">
        <f t="shared" si="140"/>
        <v>0</v>
      </c>
      <c r="N193" s="77">
        <f t="shared" si="140"/>
        <v>0</v>
      </c>
      <c r="O193" s="77">
        <f t="shared" si="140"/>
        <v>0</v>
      </c>
      <c r="P193" s="63">
        <f t="shared" si="139"/>
        <v>0</v>
      </c>
    </row>
    <row r="194" spans="2:16" x14ac:dyDescent="0.2">
      <c r="B194" s="61"/>
      <c r="C194" s="174" t="s">
        <v>56</v>
      </c>
      <c r="D194" s="77">
        <f t="shared" ref="D194:O194" si="141">ROUND(D186/1,2)</f>
        <v>0</v>
      </c>
      <c r="E194" s="77">
        <f t="shared" si="141"/>
        <v>0</v>
      </c>
      <c r="F194" s="77">
        <f t="shared" si="141"/>
        <v>0</v>
      </c>
      <c r="G194" s="77">
        <f t="shared" si="141"/>
        <v>0</v>
      </c>
      <c r="H194" s="77">
        <f t="shared" si="141"/>
        <v>0</v>
      </c>
      <c r="I194" s="77">
        <f t="shared" si="141"/>
        <v>0</v>
      </c>
      <c r="J194" s="77">
        <f t="shared" si="141"/>
        <v>0</v>
      </c>
      <c r="K194" s="77">
        <f t="shared" si="141"/>
        <v>0</v>
      </c>
      <c r="L194" s="77">
        <f t="shared" si="141"/>
        <v>0</v>
      </c>
      <c r="M194" s="77">
        <f t="shared" si="141"/>
        <v>0</v>
      </c>
      <c r="N194" s="77">
        <f t="shared" si="141"/>
        <v>0</v>
      </c>
      <c r="O194" s="77">
        <f t="shared" si="141"/>
        <v>0</v>
      </c>
      <c r="P194" s="63">
        <f t="shared" si="139"/>
        <v>0</v>
      </c>
    </row>
    <row r="195" spans="2:16" x14ac:dyDescent="0.2">
      <c r="B195" s="61"/>
      <c r="C195" s="174" t="s">
        <v>57</v>
      </c>
      <c r="D195" s="77">
        <f t="shared" ref="D195:O195" si="142">ROUND(D187/1,2)</f>
        <v>0</v>
      </c>
      <c r="E195" s="77">
        <f t="shared" si="142"/>
        <v>0</v>
      </c>
      <c r="F195" s="77">
        <f t="shared" si="142"/>
        <v>0</v>
      </c>
      <c r="G195" s="77">
        <f t="shared" si="142"/>
        <v>0</v>
      </c>
      <c r="H195" s="77">
        <f t="shared" si="142"/>
        <v>0</v>
      </c>
      <c r="I195" s="77">
        <f t="shared" si="142"/>
        <v>0</v>
      </c>
      <c r="J195" s="77">
        <f t="shared" si="142"/>
        <v>0</v>
      </c>
      <c r="K195" s="77">
        <f t="shared" si="142"/>
        <v>0</v>
      </c>
      <c r="L195" s="77">
        <f t="shared" si="142"/>
        <v>0</v>
      </c>
      <c r="M195" s="77">
        <f t="shared" si="142"/>
        <v>0</v>
      </c>
      <c r="N195" s="77">
        <f t="shared" si="142"/>
        <v>0</v>
      </c>
      <c r="O195" s="77">
        <f t="shared" si="142"/>
        <v>0</v>
      </c>
      <c r="P195" s="63">
        <f t="shared" si="139"/>
        <v>0</v>
      </c>
    </row>
    <row r="196" spans="2:16" x14ac:dyDescent="0.2">
      <c r="B196" s="61"/>
      <c r="C196" s="174" t="s">
        <v>58</v>
      </c>
      <c r="D196" s="77">
        <f t="shared" ref="D196:O196" si="143">ROUND(D188/1,2)</f>
        <v>0</v>
      </c>
      <c r="E196" s="77">
        <f t="shared" si="143"/>
        <v>0</v>
      </c>
      <c r="F196" s="77">
        <f t="shared" si="143"/>
        <v>0</v>
      </c>
      <c r="G196" s="77">
        <f t="shared" si="143"/>
        <v>0</v>
      </c>
      <c r="H196" s="77">
        <f t="shared" si="143"/>
        <v>0</v>
      </c>
      <c r="I196" s="77">
        <f t="shared" si="143"/>
        <v>0</v>
      </c>
      <c r="J196" s="77">
        <f t="shared" si="143"/>
        <v>0</v>
      </c>
      <c r="K196" s="77">
        <f t="shared" si="143"/>
        <v>0</v>
      </c>
      <c r="L196" s="77">
        <f t="shared" si="143"/>
        <v>0</v>
      </c>
      <c r="M196" s="77">
        <f t="shared" si="143"/>
        <v>0</v>
      </c>
      <c r="N196" s="77">
        <f t="shared" si="143"/>
        <v>0</v>
      </c>
      <c r="O196" s="77">
        <f t="shared" si="143"/>
        <v>0</v>
      </c>
      <c r="P196" s="63">
        <f t="shared" si="139"/>
        <v>0</v>
      </c>
    </row>
    <row r="197" spans="2:16" x14ac:dyDescent="0.2">
      <c r="B197" s="61"/>
      <c r="C197" s="174" t="s">
        <v>59</v>
      </c>
      <c r="D197" s="77">
        <f t="shared" ref="D197:O197" si="144">ROUND(D189/1,2)</f>
        <v>0</v>
      </c>
      <c r="E197" s="77">
        <f t="shared" si="144"/>
        <v>0</v>
      </c>
      <c r="F197" s="77">
        <f t="shared" si="144"/>
        <v>0</v>
      </c>
      <c r="G197" s="77">
        <f t="shared" si="144"/>
        <v>0</v>
      </c>
      <c r="H197" s="77">
        <f t="shared" si="144"/>
        <v>0</v>
      </c>
      <c r="I197" s="77">
        <f t="shared" si="144"/>
        <v>0</v>
      </c>
      <c r="J197" s="77">
        <f t="shared" si="144"/>
        <v>0</v>
      </c>
      <c r="K197" s="77">
        <f t="shared" si="144"/>
        <v>0</v>
      </c>
      <c r="L197" s="77">
        <f t="shared" si="144"/>
        <v>0</v>
      </c>
      <c r="M197" s="77">
        <f t="shared" si="144"/>
        <v>0</v>
      </c>
      <c r="N197" s="77">
        <f t="shared" si="144"/>
        <v>0</v>
      </c>
      <c r="O197" s="77">
        <f t="shared" si="144"/>
        <v>0</v>
      </c>
      <c r="P197" s="63">
        <f t="shared" si="139"/>
        <v>0</v>
      </c>
    </row>
    <row r="198" spans="2:16" x14ac:dyDescent="0.2">
      <c r="B198" s="61"/>
      <c r="C198" s="174" t="s">
        <v>60</v>
      </c>
      <c r="D198" s="80">
        <f t="shared" ref="D198:O198" si="145">ROUND(D190/7,2)</f>
        <v>0</v>
      </c>
      <c r="E198" s="80">
        <f t="shared" si="145"/>
        <v>0</v>
      </c>
      <c r="F198" s="80">
        <f t="shared" si="145"/>
        <v>0</v>
      </c>
      <c r="G198" s="80">
        <f t="shared" si="145"/>
        <v>0</v>
      </c>
      <c r="H198" s="80">
        <f t="shared" si="145"/>
        <v>0</v>
      </c>
      <c r="I198" s="80">
        <f t="shared" si="145"/>
        <v>0</v>
      </c>
      <c r="J198" s="80">
        <f t="shared" si="145"/>
        <v>0</v>
      </c>
      <c r="K198" s="80">
        <f t="shared" si="145"/>
        <v>0</v>
      </c>
      <c r="L198" s="80">
        <f t="shared" si="145"/>
        <v>0</v>
      </c>
      <c r="M198" s="80">
        <f t="shared" si="145"/>
        <v>0</v>
      </c>
      <c r="N198" s="80">
        <f t="shared" si="145"/>
        <v>0</v>
      </c>
      <c r="O198" s="80">
        <f t="shared" si="145"/>
        <v>0</v>
      </c>
      <c r="P198" s="66">
        <f t="shared" si="139"/>
        <v>0</v>
      </c>
    </row>
    <row r="199" spans="2:16" ht="13.8" thickBot="1" x14ac:dyDescent="0.25">
      <c r="B199" s="53"/>
      <c r="C199" s="178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9"/>
        <v>43.460000000000008</v>
      </c>
    </row>
    <row r="200" spans="2:16" ht="19.2" x14ac:dyDescent="0.2">
      <c r="B200" s="137" t="s">
        <v>130</v>
      </c>
      <c r="C200" s="171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9"/>
        <v>0</v>
      </c>
    </row>
    <row r="201" spans="2:16" x14ac:dyDescent="0.2">
      <c r="B201" s="61"/>
      <c r="C201" s="171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9"/>
        <v>0</v>
      </c>
    </row>
    <row r="202" spans="2:16" x14ac:dyDescent="0.2">
      <c r="B202" s="61"/>
      <c r="C202" s="171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9"/>
        <v>0</v>
      </c>
    </row>
    <row r="203" spans="2:16" x14ac:dyDescent="0.2">
      <c r="B203" s="61"/>
      <c r="C203" s="171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9"/>
        <v>0</v>
      </c>
    </row>
    <row r="204" spans="2:16" x14ac:dyDescent="0.2">
      <c r="B204" s="61"/>
      <c r="C204" s="171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9"/>
        <v>0</v>
      </c>
    </row>
    <row r="205" spans="2:16" x14ac:dyDescent="0.2">
      <c r="B205" s="61"/>
      <c r="C205" s="171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9"/>
        <v>0</v>
      </c>
    </row>
    <row r="206" spans="2:16" x14ac:dyDescent="0.2">
      <c r="B206" s="53"/>
      <c r="C206" s="172" t="s">
        <v>60</v>
      </c>
      <c r="D206" s="55">
        <f t="shared" ref="D206:O206" si="146">SUM(D200:D205)</f>
        <v>0</v>
      </c>
      <c r="E206" s="56">
        <f t="shared" si="146"/>
        <v>0</v>
      </c>
      <c r="F206" s="56">
        <f t="shared" si="146"/>
        <v>0</v>
      </c>
      <c r="G206" s="56">
        <f t="shared" si="146"/>
        <v>0</v>
      </c>
      <c r="H206" s="91">
        <f t="shared" si="146"/>
        <v>0</v>
      </c>
      <c r="I206" s="56">
        <f t="shared" si="146"/>
        <v>0</v>
      </c>
      <c r="J206" s="56">
        <f t="shared" si="146"/>
        <v>0</v>
      </c>
      <c r="K206" s="56">
        <f t="shared" si="146"/>
        <v>0</v>
      </c>
      <c r="L206" s="56">
        <f t="shared" si="146"/>
        <v>0</v>
      </c>
      <c r="M206" s="56">
        <f t="shared" si="146"/>
        <v>0</v>
      </c>
      <c r="N206" s="56">
        <f t="shared" si="146"/>
        <v>0</v>
      </c>
      <c r="O206" s="56">
        <f t="shared" si="146"/>
        <v>0</v>
      </c>
      <c r="P206" s="88">
        <f t="shared" si="139"/>
        <v>0</v>
      </c>
    </row>
    <row r="207" spans="2:16" x14ac:dyDescent="0.2">
      <c r="B207" s="53"/>
      <c r="C207" s="172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2">
      <c r="B208" s="135" t="s">
        <v>166</v>
      </c>
      <c r="C208" s="176" t="s">
        <v>54</v>
      </c>
      <c r="D208" s="58">
        <f t="shared" ref="D208:O208" si="147">ROUND(D200/1,2)</f>
        <v>0</v>
      </c>
      <c r="E208" s="59">
        <f t="shared" si="147"/>
        <v>0</v>
      </c>
      <c r="F208" s="59">
        <f t="shared" si="147"/>
        <v>0</v>
      </c>
      <c r="G208" s="59">
        <f t="shared" si="147"/>
        <v>0</v>
      </c>
      <c r="H208" s="76">
        <f t="shared" si="147"/>
        <v>0</v>
      </c>
      <c r="I208" s="59">
        <f t="shared" si="147"/>
        <v>0</v>
      </c>
      <c r="J208" s="59">
        <f t="shared" si="147"/>
        <v>0</v>
      </c>
      <c r="K208" s="59">
        <f t="shared" si="147"/>
        <v>0</v>
      </c>
      <c r="L208" s="59">
        <f t="shared" si="147"/>
        <v>0</v>
      </c>
      <c r="M208" s="59">
        <f t="shared" si="147"/>
        <v>0</v>
      </c>
      <c r="N208" s="59">
        <f t="shared" si="147"/>
        <v>0</v>
      </c>
      <c r="O208" s="59">
        <f t="shared" si="147"/>
        <v>0</v>
      </c>
      <c r="P208" s="63">
        <f t="shared" ref="P208:P222" si="148">SUM(D208:O208)</f>
        <v>0</v>
      </c>
    </row>
    <row r="209" spans="2:16" x14ac:dyDescent="0.2">
      <c r="B209" s="61"/>
      <c r="C209" s="171" t="s">
        <v>55</v>
      </c>
      <c r="D209" s="77">
        <f t="shared" ref="D209:O209" si="149">ROUND(D201/2,2)</f>
        <v>0</v>
      </c>
      <c r="E209" s="78">
        <f t="shared" si="149"/>
        <v>0</v>
      </c>
      <c r="F209" s="78">
        <f t="shared" si="149"/>
        <v>0</v>
      </c>
      <c r="G209" s="78">
        <f t="shared" si="149"/>
        <v>0</v>
      </c>
      <c r="H209" s="79">
        <f t="shared" si="149"/>
        <v>0</v>
      </c>
      <c r="I209" s="78">
        <f t="shared" si="149"/>
        <v>0</v>
      </c>
      <c r="J209" s="78">
        <f t="shared" si="149"/>
        <v>0</v>
      </c>
      <c r="K209" s="78">
        <f t="shared" si="149"/>
        <v>0</v>
      </c>
      <c r="L209" s="78">
        <f t="shared" si="149"/>
        <v>0</v>
      </c>
      <c r="M209" s="78">
        <f t="shared" si="149"/>
        <v>0</v>
      </c>
      <c r="N209" s="78">
        <f t="shared" si="149"/>
        <v>0</v>
      </c>
      <c r="O209" s="78">
        <f t="shared" si="149"/>
        <v>0</v>
      </c>
      <c r="P209" s="63">
        <f t="shared" si="148"/>
        <v>0</v>
      </c>
    </row>
    <row r="210" spans="2:16" x14ac:dyDescent="0.2">
      <c r="B210" s="61"/>
      <c r="C210" s="171" t="s">
        <v>56</v>
      </c>
      <c r="D210" s="77">
        <f t="shared" ref="D210:O210" si="150">ROUND(D202/1,2)</f>
        <v>0</v>
      </c>
      <c r="E210" s="78">
        <f t="shared" si="150"/>
        <v>0</v>
      </c>
      <c r="F210" s="78">
        <f t="shared" si="150"/>
        <v>0</v>
      </c>
      <c r="G210" s="78">
        <f t="shared" si="150"/>
        <v>0</v>
      </c>
      <c r="H210" s="79">
        <f t="shared" si="150"/>
        <v>0</v>
      </c>
      <c r="I210" s="78">
        <f t="shared" si="150"/>
        <v>0</v>
      </c>
      <c r="J210" s="78">
        <f t="shared" si="150"/>
        <v>0</v>
      </c>
      <c r="K210" s="78">
        <f t="shared" si="150"/>
        <v>0</v>
      </c>
      <c r="L210" s="78">
        <f t="shared" si="150"/>
        <v>0</v>
      </c>
      <c r="M210" s="78">
        <f t="shared" si="150"/>
        <v>0</v>
      </c>
      <c r="N210" s="78">
        <f t="shared" si="150"/>
        <v>0</v>
      </c>
      <c r="O210" s="78">
        <f t="shared" si="150"/>
        <v>0</v>
      </c>
      <c r="P210" s="63">
        <f t="shared" si="148"/>
        <v>0</v>
      </c>
    </row>
    <row r="211" spans="2:16" x14ac:dyDescent="0.2">
      <c r="B211" s="61"/>
      <c r="C211" s="171" t="s">
        <v>57</v>
      </c>
      <c r="D211" s="77">
        <f t="shared" ref="D211:O211" si="151">ROUND(D203/1,2)</f>
        <v>0</v>
      </c>
      <c r="E211" s="78">
        <f t="shared" si="151"/>
        <v>0</v>
      </c>
      <c r="F211" s="78">
        <f t="shared" si="151"/>
        <v>0</v>
      </c>
      <c r="G211" s="78">
        <f t="shared" si="151"/>
        <v>0</v>
      </c>
      <c r="H211" s="79">
        <f t="shared" si="151"/>
        <v>0</v>
      </c>
      <c r="I211" s="78">
        <f t="shared" si="151"/>
        <v>0</v>
      </c>
      <c r="J211" s="78">
        <f t="shared" si="151"/>
        <v>0</v>
      </c>
      <c r="K211" s="78">
        <f t="shared" si="151"/>
        <v>0</v>
      </c>
      <c r="L211" s="78">
        <f t="shared" si="151"/>
        <v>0</v>
      </c>
      <c r="M211" s="78">
        <f t="shared" si="151"/>
        <v>0</v>
      </c>
      <c r="N211" s="78">
        <f t="shared" si="151"/>
        <v>0</v>
      </c>
      <c r="O211" s="78">
        <f t="shared" si="151"/>
        <v>0</v>
      </c>
      <c r="P211" s="63">
        <f t="shared" si="148"/>
        <v>0</v>
      </c>
    </row>
    <row r="212" spans="2:16" x14ac:dyDescent="0.2">
      <c r="B212" s="61"/>
      <c r="C212" s="171" t="s">
        <v>58</v>
      </c>
      <c r="D212" s="77">
        <f t="shared" ref="D212:O212" si="152">ROUND(D204/1,2)</f>
        <v>0</v>
      </c>
      <c r="E212" s="78">
        <f t="shared" si="152"/>
        <v>0</v>
      </c>
      <c r="F212" s="78">
        <f t="shared" si="152"/>
        <v>0</v>
      </c>
      <c r="G212" s="78">
        <f t="shared" si="152"/>
        <v>0</v>
      </c>
      <c r="H212" s="79">
        <f t="shared" si="152"/>
        <v>0</v>
      </c>
      <c r="I212" s="78">
        <f t="shared" si="152"/>
        <v>0</v>
      </c>
      <c r="J212" s="78">
        <f t="shared" si="152"/>
        <v>0</v>
      </c>
      <c r="K212" s="78">
        <f t="shared" si="152"/>
        <v>0</v>
      </c>
      <c r="L212" s="78">
        <f t="shared" si="152"/>
        <v>0</v>
      </c>
      <c r="M212" s="78">
        <f t="shared" si="152"/>
        <v>0</v>
      </c>
      <c r="N212" s="78">
        <f t="shared" si="152"/>
        <v>0</v>
      </c>
      <c r="O212" s="78">
        <f t="shared" si="152"/>
        <v>0</v>
      </c>
      <c r="P212" s="63">
        <f t="shared" si="148"/>
        <v>0</v>
      </c>
    </row>
    <row r="213" spans="2:16" x14ac:dyDescent="0.2">
      <c r="B213" s="61"/>
      <c r="C213" s="171" t="s">
        <v>59</v>
      </c>
      <c r="D213" s="77">
        <f t="shared" ref="D213:O213" si="153">ROUND(D205/1,2)</f>
        <v>0</v>
      </c>
      <c r="E213" s="78">
        <f t="shared" si="153"/>
        <v>0</v>
      </c>
      <c r="F213" s="78">
        <f t="shared" si="153"/>
        <v>0</v>
      </c>
      <c r="G213" s="78">
        <f t="shared" si="153"/>
        <v>0</v>
      </c>
      <c r="H213" s="79">
        <f t="shared" si="153"/>
        <v>0</v>
      </c>
      <c r="I213" s="78">
        <f t="shared" si="153"/>
        <v>0</v>
      </c>
      <c r="J213" s="78">
        <f t="shared" si="153"/>
        <v>0</v>
      </c>
      <c r="K213" s="78">
        <f t="shared" si="153"/>
        <v>0</v>
      </c>
      <c r="L213" s="78">
        <f t="shared" si="153"/>
        <v>0</v>
      </c>
      <c r="M213" s="78">
        <f t="shared" si="153"/>
        <v>0</v>
      </c>
      <c r="N213" s="78">
        <f t="shared" si="153"/>
        <v>0</v>
      </c>
      <c r="O213" s="78">
        <f t="shared" si="153"/>
        <v>0</v>
      </c>
      <c r="P213" s="63">
        <f t="shared" si="148"/>
        <v>0</v>
      </c>
    </row>
    <row r="214" spans="2:16" x14ac:dyDescent="0.2">
      <c r="B214" s="61"/>
      <c r="C214" s="171" t="s">
        <v>60</v>
      </c>
      <c r="D214" s="80">
        <f t="shared" ref="D214:O214" si="154">ROUND(D206/7,2)</f>
        <v>0</v>
      </c>
      <c r="E214" s="81">
        <f t="shared" si="154"/>
        <v>0</v>
      </c>
      <c r="F214" s="81">
        <f t="shared" si="154"/>
        <v>0</v>
      </c>
      <c r="G214" s="81">
        <f t="shared" si="154"/>
        <v>0</v>
      </c>
      <c r="H214" s="82">
        <f t="shared" si="154"/>
        <v>0</v>
      </c>
      <c r="I214" s="81">
        <f t="shared" si="154"/>
        <v>0</v>
      </c>
      <c r="J214" s="81">
        <f t="shared" si="154"/>
        <v>0</v>
      </c>
      <c r="K214" s="81">
        <f t="shared" si="154"/>
        <v>0</v>
      </c>
      <c r="L214" s="81">
        <f t="shared" si="154"/>
        <v>0</v>
      </c>
      <c r="M214" s="81">
        <f t="shared" si="154"/>
        <v>0</v>
      </c>
      <c r="N214" s="81">
        <f t="shared" si="154"/>
        <v>0</v>
      </c>
      <c r="O214" s="81">
        <f t="shared" si="154"/>
        <v>0</v>
      </c>
      <c r="P214" s="66">
        <f t="shared" si="148"/>
        <v>0</v>
      </c>
    </row>
    <row r="215" spans="2:16" ht="13.8" thickBot="1" x14ac:dyDescent="0.25">
      <c r="B215" s="53"/>
      <c r="C215" s="171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48"/>
        <v>13.179999999999998</v>
      </c>
    </row>
    <row r="216" spans="2:16" x14ac:dyDescent="0.2">
      <c r="B216" s="136" t="s">
        <v>106</v>
      </c>
      <c r="C216" s="137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48"/>
        <v>0</v>
      </c>
    </row>
    <row r="217" spans="2:16" x14ac:dyDescent="0.2">
      <c r="B217" s="44"/>
      <c r="C217" s="174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48"/>
        <v>0</v>
      </c>
    </row>
    <row r="218" spans="2:16" x14ac:dyDescent="0.2">
      <c r="B218" s="44"/>
      <c r="C218" s="174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48"/>
        <v>0</v>
      </c>
    </row>
    <row r="219" spans="2:16" x14ac:dyDescent="0.2">
      <c r="B219" s="44"/>
      <c r="C219" s="174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48"/>
        <v>0</v>
      </c>
    </row>
    <row r="220" spans="2:16" x14ac:dyDescent="0.2">
      <c r="B220" s="44"/>
      <c r="C220" s="174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48"/>
        <v>0</v>
      </c>
    </row>
    <row r="221" spans="2:16" x14ac:dyDescent="0.2">
      <c r="B221" s="44"/>
      <c r="C221" s="174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48"/>
        <v>0</v>
      </c>
    </row>
    <row r="222" spans="2:16" x14ac:dyDescent="0.2">
      <c r="B222" s="53"/>
      <c r="C222" s="177" t="s">
        <v>60</v>
      </c>
      <c r="D222" s="55">
        <f t="shared" ref="D222:O222" si="155">SUM(D216:D221)</f>
        <v>0</v>
      </c>
      <c r="E222" s="56">
        <f t="shared" si="155"/>
        <v>0</v>
      </c>
      <c r="F222" s="56">
        <f t="shared" si="155"/>
        <v>0</v>
      </c>
      <c r="G222" s="56">
        <f t="shared" si="155"/>
        <v>0</v>
      </c>
      <c r="H222" s="56">
        <f t="shared" si="155"/>
        <v>0</v>
      </c>
      <c r="I222" s="56">
        <f t="shared" si="155"/>
        <v>0</v>
      </c>
      <c r="J222" s="56">
        <f t="shared" si="155"/>
        <v>0</v>
      </c>
      <c r="K222" s="56">
        <f t="shared" si="155"/>
        <v>0</v>
      </c>
      <c r="L222" s="56">
        <f t="shared" si="155"/>
        <v>0</v>
      </c>
      <c r="M222" s="56">
        <f t="shared" si="155"/>
        <v>0</v>
      </c>
      <c r="N222" s="56">
        <f t="shared" si="155"/>
        <v>0</v>
      </c>
      <c r="O222" s="56">
        <f t="shared" si="155"/>
        <v>0</v>
      </c>
      <c r="P222" s="88">
        <f t="shared" si="148"/>
        <v>0</v>
      </c>
    </row>
    <row r="223" spans="2:16" x14ac:dyDescent="0.2">
      <c r="B223" s="53"/>
      <c r="C223" s="177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2">
      <c r="B224" s="135" t="s">
        <v>167</v>
      </c>
      <c r="C224" s="135" t="s">
        <v>54</v>
      </c>
      <c r="D224" s="58">
        <f t="shared" ref="D224:O224" si="156">ROUND(D216/1,2)</f>
        <v>0</v>
      </c>
      <c r="E224" s="59">
        <f t="shared" si="156"/>
        <v>0</v>
      </c>
      <c r="F224" s="59">
        <f t="shared" si="156"/>
        <v>0</v>
      </c>
      <c r="G224" s="59">
        <f t="shared" si="156"/>
        <v>0</v>
      </c>
      <c r="H224" s="59">
        <f t="shared" si="156"/>
        <v>0</v>
      </c>
      <c r="I224" s="59">
        <f t="shared" si="156"/>
        <v>0</v>
      </c>
      <c r="J224" s="59">
        <f t="shared" si="156"/>
        <v>0</v>
      </c>
      <c r="K224" s="59">
        <f t="shared" si="156"/>
        <v>0</v>
      </c>
      <c r="L224" s="59">
        <f t="shared" si="156"/>
        <v>0</v>
      </c>
      <c r="M224" s="59">
        <f t="shared" si="156"/>
        <v>0</v>
      </c>
      <c r="N224" s="59">
        <f t="shared" si="156"/>
        <v>0</v>
      </c>
      <c r="O224" s="59">
        <f t="shared" si="156"/>
        <v>0</v>
      </c>
      <c r="P224" s="63">
        <f t="shared" ref="P224:P231" si="157">SUM(D224:O224)</f>
        <v>0</v>
      </c>
    </row>
    <row r="225" spans="2:16" x14ac:dyDescent="0.2">
      <c r="B225" s="61"/>
      <c r="C225" s="174" t="s">
        <v>55</v>
      </c>
      <c r="D225" s="77">
        <f t="shared" ref="D225:O225" si="158">ROUND(D217/2,2)</f>
        <v>0</v>
      </c>
      <c r="E225" s="78">
        <f t="shared" si="158"/>
        <v>0</v>
      </c>
      <c r="F225" s="78">
        <f t="shared" si="158"/>
        <v>0</v>
      </c>
      <c r="G225" s="78">
        <f t="shared" si="158"/>
        <v>0</v>
      </c>
      <c r="H225" s="78">
        <f t="shared" si="158"/>
        <v>0</v>
      </c>
      <c r="I225" s="78">
        <f t="shared" si="158"/>
        <v>0</v>
      </c>
      <c r="J225" s="78">
        <f t="shared" si="158"/>
        <v>0</v>
      </c>
      <c r="K225" s="78">
        <f t="shared" si="158"/>
        <v>0</v>
      </c>
      <c r="L225" s="78">
        <f t="shared" si="158"/>
        <v>0</v>
      </c>
      <c r="M225" s="78">
        <f t="shared" si="158"/>
        <v>0</v>
      </c>
      <c r="N225" s="78">
        <f t="shared" si="158"/>
        <v>0</v>
      </c>
      <c r="O225" s="78">
        <f t="shared" si="158"/>
        <v>0</v>
      </c>
      <c r="P225" s="63">
        <f t="shared" si="157"/>
        <v>0</v>
      </c>
    </row>
    <row r="226" spans="2:16" ht="11.25" customHeight="1" x14ac:dyDescent="0.2">
      <c r="B226" s="61"/>
      <c r="C226" s="174" t="s">
        <v>56</v>
      </c>
      <c r="D226" s="77">
        <f t="shared" ref="D226:O226" si="159">ROUND(D218/1,2)</f>
        <v>0</v>
      </c>
      <c r="E226" s="78">
        <f t="shared" si="159"/>
        <v>0</v>
      </c>
      <c r="F226" s="78">
        <f t="shared" si="159"/>
        <v>0</v>
      </c>
      <c r="G226" s="78">
        <f t="shared" si="159"/>
        <v>0</v>
      </c>
      <c r="H226" s="78">
        <f t="shared" si="159"/>
        <v>0</v>
      </c>
      <c r="I226" s="78">
        <f t="shared" si="159"/>
        <v>0</v>
      </c>
      <c r="J226" s="78">
        <f t="shared" si="159"/>
        <v>0</v>
      </c>
      <c r="K226" s="78">
        <f t="shared" si="159"/>
        <v>0</v>
      </c>
      <c r="L226" s="78">
        <f t="shared" si="159"/>
        <v>0</v>
      </c>
      <c r="M226" s="78">
        <f t="shared" si="159"/>
        <v>0</v>
      </c>
      <c r="N226" s="78">
        <f t="shared" si="159"/>
        <v>0</v>
      </c>
      <c r="O226" s="78">
        <f t="shared" si="159"/>
        <v>0</v>
      </c>
      <c r="P226" s="63">
        <f t="shared" si="157"/>
        <v>0</v>
      </c>
    </row>
    <row r="227" spans="2:16" x14ac:dyDescent="0.2">
      <c r="B227" s="61"/>
      <c r="C227" s="174" t="s">
        <v>57</v>
      </c>
      <c r="D227" s="77">
        <f t="shared" ref="D227:O227" si="160">ROUND(D219/1,2)</f>
        <v>0</v>
      </c>
      <c r="E227" s="78">
        <f t="shared" si="160"/>
        <v>0</v>
      </c>
      <c r="F227" s="78">
        <f t="shared" si="160"/>
        <v>0</v>
      </c>
      <c r="G227" s="78">
        <f t="shared" si="160"/>
        <v>0</v>
      </c>
      <c r="H227" s="78">
        <f t="shared" si="160"/>
        <v>0</v>
      </c>
      <c r="I227" s="78">
        <f t="shared" si="160"/>
        <v>0</v>
      </c>
      <c r="J227" s="78">
        <f t="shared" si="160"/>
        <v>0</v>
      </c>
      <c r="K227" s="78">
        <f t="shared" si="160"/>
        <v>0</v>
      </c>
      <c r="L227" s="78">
        <f t="shared" si="160"/>
        <v>0</v>
      </c>
      <c r="M227" s="78">
        <f t="shared" si="160"/>
        <v>0</v>
      </c>
      <c r="N227" s="78">
        <f t="shared" si="160"/>
        <v>0</v>
      </c>
      <c r="O227" s="78">
        <f t="shared" si="160"/>
        <v>0</v>
      </c>
      <c r="P227" s="63">
        <f t="shared" si="157"/>
        <v>0</v>
      </c>
    </row>
    <row r="228" spans="2:16" x14ac:dyDescent="0.2">
      <c r="B228" s="61"/>
      <c r="C228" s="174" t="s">
        <v>58</v>
      </c>
      <c r="D228" s="77">
        <f t="shared" ref="D228:O228" si="161">ROUND(D220/1,2)</f>
        <v>0</v>
      </c>
      <c r="E228" s="78">
        <f t="shared" si="161"/>
        <v>0</v>
      </c>
      <c r="F228" s="78">
        <f t="shared" si="161"/>
        <v>0</v>
      </c>
      <c r="G228" s="78">
        <f t="shared" si="161"/>
        <v>0</v>
      </c>
      <c r="H228" s="78">
        <f t="shared" si="161"/>
        <v>0</v>
      </c>
      <c r="I228" s="78">
        <f t="shared" si="161"/>
        <v>0</v>
      </c>
      <c r="J228" s="78">
        <f t="shared" si="161"/>
        <v>0</v>
      </c>
      <c r="K228" s="78">
        <f t="shared" si="161"/>
        <v>0</v>
      </c>
      <c r="L228" s="78">
        <f t="shared" si="161"/>
        <v>0</v>
      </c>
      <c r="M228" s="78">
        <f t="shared" si="161"/>
        <v>0</v>
      </c>
      <c r="N228" s="78">
        <f t="shared" si="161"/>
        <v>0</v>
      </c>
      <c r="O228" s="78">
        <f t="shared" si="161"/>
        <v>0</v>
      </c>
      <c r="P228" s="63">
        <f t="shared" si="157"/>
        <v>0</v>
      </c>
    </row>
    <row r="229" spans="2:16" x14ac:dyDescent="0.2">
      <c r="B229" s="61"/>
      <c r="C229" s="174" t="s">
        <v>59</v>
      </c>
      <c r="D229" s="77">
        <f t="shared" ref="D229:O229" si="162">ROUND(D221/1,2)</f>
        <v>0</v>
      </c>
      <c r="E229" s="78">
        <f t="shared" si="162"/>
        <v>0</v>
      </c>
      <c r="F229" s="78">
        <f t="shared" si="162"/>
        <v>0</v>
      </c>
      <c r="G229" s="78">
        <f t="shared" si="162"/>
        <v>0</v>
      </c>
      <c r="H229" s="78">
        <f t="shared" si="162"/>
        <v>0</v>
      </c>
      <c r="I229" s="78">
        <f t="shared" si="162"/>
        <v>0</v>
      </c>
      <c r="J229" s="78">
        <f t="shared" si="162"/>
        <v>0</v>
      </c>
      <c r="K229" s="78">
        <f t="shared" si="162"/>
        <v>0</v>
      </c>
      <c r="L229" s="78">
        <f t="shared" si="162"/>
        <v>0</v>
      </c>
      <c r="M229" s="78">
        <f t="shared" si="162"/>
        <v>0</v>
      </c>
      <c r="N229" s="78">
        <f t="shared" si="162"/>
        <v>0</v>
      </c>
      <c r="O229" s="78">
        <f t="shared" si="162"/>
        <v>0</v>
      </c>
      <c r="P229" s="63">
        <f t="shared" si="157"/>
        <v>0</v>
      </c>
    </row>
    <row r="230" spans="2:16" x14ac:dyDescent="0.2">
      <c r="B230" s="61"/>
      <c r="C230" s="174" t="s">
        <v>60</v>
      </c>
      <c r="D230" s="80">
        <f t="shared" ref="D230:O230" si="163">ROUND(D222/7,2)</f>
        <v>0</v>
      </c>
      <c r="E230" s="81">
        <f t="shared" si="163"/>
        <v>0</v>
      </c>
      <c r="F230" s="81">
        <f t="shared" si="163"/>
        <v>0</v>
      </c>
      <c r="G230" s="81">
        <f t="shared" si="163"/>
        <v>0</v>
      </c>
      <c r="H230" s="81">
        <f t="shared" si="163"/>
        <v>0</v>
      </c>
      <c r="I230" s="81">
        <f t="shared" si="163"/>
        <v>0</v>
      </c>
      <c r="J230" s="81">
        <f t="shared" si="163"/>
        <v>0</v>
      </c>
      <c r="K230" s="81">
        <f t="shared" si="163"/>
        <v>0</v>
      </c>
      <c r="L230" s="81">
        <f t="shared" si="163"/>
        <v>0</v>
      </c>
      <c r="M230" s="81">
        <f t="shared" si="163"/>
        <v>0</v>
      </c>
      <c r="N230" s="81">
        <f t="shared" si="163"/>
        <v>0</v>
      </c>
      <c r="O230" s="81">
        <f t="shared" si="163"/>
        <v>0</v>
      </c>
      <c r="P230" s="66">
        <f t="shared" si="157"/>
        <v>0</v>
      </c>
    </row>
    <row r="231" spans="2:16" ht="13.8" thickBot="1" x14ac:dyDescent="0.25">
      <c r="B231" s="53"/>
      <c r="C231" s="178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57"/>
        <v>1.54</v>
      </c>
    </row>
    <row r="234" spans="2:16" ht="16.8" thickBot="1" x14ac:dyDescent="0.25">
      <c r="B234" s="131" t="s">
        <v>191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157"/>
      <c r="M234" s="157"/>
      <c r="N234" s="37"/>
      <c r="O234" s="37"/>
      <c r="P234" s="33"/>
    </row>
    <row r="235" spans="2:16" ht="24.6" thickBot="1" x14ac:dyDescent="0.25">
      <c r="B235" s="39" t="s">
        <v>62</v>
      </c>
      <c r="C235" s="179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2">
      <c r="B236" s="133" t="s">
        <v>94</v>
      </c>
      <c r="C236" s="180" t="s">
        <v>54</v>
      </c>
      <c r="D236" s="46">
        <v>0</v>
      </c>
      <c r="E236" s="47">
        <v>0</v>
      </c>
      <c r="F236" s="48">
        <v>0</v>
      </c>
      <c r="G236" s="47">
        <v>0</v>
      </c>
      <c r="H236" s="47">
        <v>0</v>
      </c>
      <c r="I236" s="47">
        <v>1</v>
      </c>
      <c r="J236" s="47">
        <v>0</v>
      </c>
      <c r="K236" s="47">
        <v>4</v>
      </c>
      <c r="L236" s="47">
        <v>4</v>
      </c>
      <c r="M236" s="47">
        <v>1</v>
      </c>
      <c r="N236" s="47">
        <v>3</v>
      </c>
      <c r="O236" s="47">
        <v>2</v>
      </c>
      <c r="P236" s="49">
        <f t="shared" ref="P236:P267" si="164">SUM(D236:O236)</f>
        <v>15</v>
      </c>
    </row>
    <row r="237" spans="2:16" x14ac:dyDescent="0.2">
      <c r="B237" s="44"/>
      <c r="C237" s="180" t="s">
        <v>55</v>
      </c>
      <c r="D237" s="50">
        <v>24</v>
      </c>
      <c r="E237" s="48">
        <v>26</v>
      </c>
      <c r="F237" s="48">
        <v>23</v>
      </c>
      <c r="G237" s="48">
        <v>16</v>
      </c>
      <c r="H237" s="48">
        <v>26</v>
      </c>
      <c r="I237" s="48">
        <v>29</v>
      </c>
      <c r="J237" s="48">
        <v>27</v>
      </c>
      <c r="K237" s="48">
        <v>21</v>
      </c>
      <c r="L237" s="48">
        <v>21</v>
      </c>
      <c r="M237" s="48">
        <v>18</v>
      </c>
      <c r="N237" s="48">
        <v>25</v>
      </c>
      <c r="O237" s="48">
        <v>23</v>
      </c>
      <c r="P237" s="51">
        <f t="shared" si="164"/>
        <v>279</v>
      </c>
    </row>
    <row r="238" spans="2:16" x14ac:dyDescent="0.2">
      <c r="B238" s="44"/>
      <c r="C238" s="180" t="s">
        <v>56</v>
      </c>
      <c r="D238" s="50">
        <v>1</v>
      </c>
      <c r="E238" s="48">
        <v>7</v>
      </c>
      <c r="F238" s="48">
        <v>4</v>
      </c>
      <c r="G238" s="48">
        <v>8</v>
      </c>
      <c r="H238" s="48">
        <v>4</v>
      </c>
      <c r="I238" s="48">
        <v>8</v>
      </c>
      <c r="J238" s="48">
        <v>5</v>
      </c>
      <c r="K238" s="48">
        <v>3</v>
      </c>
      <c r="L238" s="48">
        <v>5</v>
      </c>
      <c r="M238" s="48">
        <v>10</v>
      </c>
      <c r="N238" s="48">
        <v>11</v>
      </c>
      <c r="O238" s="48">
        <v>4</v>
      </c>
      <c r="P238" s="51">
        <f t="shared" si="164"/>
        <v>70</v>
      </c>
    </row>
    <row r="239" spans="2:16" x14ac:dyDescent="0.2">
      <c r="B239" s="44"/>
      <c r="C239" s="180" t="s">
        <v>57</v>
      </c>
      <c r="D239" s="50">
        <v>2</v>
      </c>
      <c r="E239" s="48">
        <v>2</v>
      </c>
      <c r="F239" s="48">
        <v>6</v>
      </c>
      <c r="G239" s="48">
        <v>3</v>
      </c>
      <c r="H239" s="48">
        <v>3</v>
      </c>
      <c r="I239" s="48">
        <v>5</v>
      </c>
      <c r="J239" s="48">
        <v>5</v>
      </c>
      <c r="K239" s="48">
        <v>2</v>
      </c>
      <c r="L239" s="48">
        <v>1</v>
      </c>
      <c r="M239" s="48">
        <v>3</v>
      </c>
      <c r="N239" s="48">
        <v>1</v>
      </c>
      <c r="O239" s="48">
        <v>0</v>
      </c>
      <c r="P239" s="51">
        <f t="shared" si="164"/>
        <v>33</v>
      </c>
    </row>
    <row r="240" spans="2:16" x14ac:dyDescent="0.2">
      <c r="B240" s="44"/>
      <c r="C240" s="180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64"/>
        <v>0</v>
      </c>
    </row>
    <row r="241" spans="2:16" x14ac:dyDescent="0.2">
      <c r="B241" s="52"/>
      <c r="C241" s="180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64"/>
        <v>0</v>
      </c>
    </row>
    <row r="242" spans="2:16" x14ac:dyDescent="0.2">
      <c r="B242" s="53"/>
      <c r="C242" s="181" t="s">
        <v>121</v>
      </c>
      <c r="D242" s="55">
        <f t="shared" ref="D242:O242" si="165">SUM(D236:D241)</f>
        <v>27</v>
      </c>
      <c r="E242" s="56">
        <f t="shared" si="165"/>
        <v>35</v>
      </c>
      <c r="F242" s="56">
        <f t="shared" si="165"/>
        <v>33</v>
      </c>
      <c r="G242" s="56">
        <f t="shared" si="165"/>
        <v>27</v>
      </c>
      <c r="H242" s="56">
        <f t="shared" si="165"/>
        <v>33</v>
      </c>
      <c r="I242" s="56">
        <f t="shared" si="165"/>
        <v>43</v>
      </c>
      <c r="J242" s="56">
        <f t="shared" si="165"/>
        <v>37</v>
      </c>
      <c r="K242" s="56">
        <f t="shared" si="165"/>
        <v>30</v>
      </c>
      <c r="L242" s="56">
        <f t="shared" si="165"/>
        <v>31</v>
      </c>
      <c r="M242" s="56">
        <f t="shared" si="165"/>
        <v>32</v>
      </c>
      <c r="N242" s="56">
        <f t="shared" si="165"/>
        <v>40</v>
      </c>
      <c r="O242" s="56">
        <f t="shared" si="165"/>
        <v>29</v>
      </c>
      <c r="P242" s="57">
        <f t="shared" si="164"/>
        <v>397</v>
      </c>
    </row>
    <row r="243" spans="2:16" x14ac:dyDescent="0.2">
      <c r="B243" s="153"/>
      <c r="C243" s="182" t="s">
        <v>61</v>
      </c>
      <c r="D243" s="145">
        <v>1660</v>
      </c>
      <c r="E243" s="146">
        <v>1542</v>
      </c>
      <c r="F243" s="146">
        <v>1579</v>
      </c>
      <c r="G243" s="146">
        <v>1513</v>
      </c>
      <c r="H243" s="146">
        <v>1608</v>
      </c>
      <c r="I243" s="146">
        <v>1787</v>
      </c>
      <c r="J243" s="146">
        <v>1723</v>
      </c>
      <c r="K243" s="146">
        <v>1794</v>
      </c>
      <c r="L243" s="146">
        <v>1733</v>
      </c>
      <c r="M243" s="146">
        <v>1718</v>
      </c>
      <c r="N243" s="146">
        <v>1531</v>
      </c>
      <c r="O243" s="146">
        <v>1379</v>
      </c>
      <c r="P243" s="147">
        <f t="shared" si="164"/>
        <v>19567</v>
      </c>
    </row>
    <row r="244" spans="2:16" x14ac:dyDescent="0.2">
      <c r="B244" s="133" t="s">
        <v>95</v>
      </c>
      <c r="C244" s="180" t="s">
        <v>54</v>
      </c>
      <c r="D244" s="58">
        <f t="shared" ref="D244:O244" si="166">D236/1</f>
        <v>0</v>
      </c>
      <c r="E244" s="59">
        <f t="shared" si="166"/>
        <v>0</v>
      </c>
      <c r="F244" s="59">
        <f t="shared" si="166"/>
        <v>0</v>
      </c>
      <c r="G244" s="59">
        <f t="shared" si="166"/>
        <v>0</v>
      </c>
      <c r="H244" s="59">
        <f t="shared" si="166"/>
        <v>0</v>
      </c>
      <c r="I244" s="59">
        <f t="shared" si="166"/>
        <v>1</v>
      </c>
      <c r="J244" s="59">
        <f t="shared" si="166"/>
        <v>0</v>
      </c>
      <c r="K244" s="59">
        <f t="shared" si="166"/>
        <v>4</v>
      </c>
      <c r="L244" s="59">
        <f t="shared" si="166"/>
        <v>4</v>
      </c>
      <c r="M244" s="59">
        <f t="shared" si="166"/>
        <v>1</v>
      </c>
      <c r="N244" s="59">
        <f t="shared" si="166"/>
        <v>3</v>
      </c>
      <c r="O244" s="59">
        <f t="shared" si="166"/>
        <v>2</v>
      </c>
      <c r="P244" s="158">
        <f t="shared" si="164"/>
        <v>15</v>
      </c>
    </row>
    <row r="245" spans="2:16" x14ac:dyDescent="0.2">
      <c r="B245" s="61"/>
      <c r="C245" s="180" t="s">
        <v>55</v>
      </c>
      <c r="D245" s="62">
        <f t="shared" ref="D245:O245" si="167">D237/4</f>
        <v>6</v>
      </c>
      <c r="E245" s="60">
        <f t="shared" si="167"/>
        <v>6.5</v>
      </c>
      <c r="F245" s="60">
        <f t="shared" si="167"/>
        <v>5.75</v>
      </c>
      <c r="G245" s="60">
        <f t="shared" si="167"/>
        <v>4</v>
      </c>
      <c r="H245" s="60">
        <f t="shared" si="167"/>
        <v>6.5</v>
      </c>
      <c r="I245" s="60">
        <f t="shared" si="167"/>
        <v>7.25</v>
      </c>
      <c r="J245" s="60">
        <f t="shared" si="167"/>
        <v>6.75</v>
      </c>
      <c r="K245" s="60">
        <f t="shared" si="167"/>
        <v>5.25</v>
      </c>
      <c r="L245" s="60">
        <f t="shared" si="167"/>
        <v>5.25</v>
      </c>
      <c r="M245" s="60">
        <f t="shared" si="167"/>
        <v>4.5</v>
      </c>
      <c r="N245" s="60">
        <f t="shared" si="167"/>
        <v>6.25</v>
      </c>
      <c r="O245" s="60">
        <f t="shared" si="167"/>
        <v>5.75</v>
      </c>
      <c r="P245" s="158">
        <f t="shared" si="164"/>
        <v>69.75</v>
      </c>
    </row>
    <row r="246" spans="2:16" x14ac:dyDescent="0.2">
      <c r="B246" s="61"/>
      <c r="C246" s="180" t="s">
        <v>56</v>
      </c>
      <c r="D246" s="62">
        <f t="shared" ref="D246:O246" si="168">D238/4</f>
        <v>0.25</v>
      </c>
      <c r="E246" s="60">
        <f t="shared" si="168"/>
        <v>1.75</v>
      </c>
      <c r="F246" s="60">
        <f t="shared" si="168"/>
        <v>1</v>
      </c>
      <c r="G246" s="60">
        <f t="shared" si="168"/>
        <v>2</v>
      </c>
      <c r="H246" s="60">
        <f t="shared" si="168"/>
        <v>1</v>
      </c>
      <c r="I246" s="60">
        <f t="shared" si="168"/>
        <v>2</v>
      </c>
      <c r="J246" s="60">
        <f t="shared" si="168"/>
        <v>1.25</v>
      </c>
      <c r="K246" s="60">
        <f t="shared" si="168"/>
        <v>0.75</v>
      </c>
      <c r="L246" s="60">
        <f t="shared" si="168"/>
        <v>1.25</v>
      </c>
      <c r="M246" s="60">
        <f t="shared" si="168"/>
        <v>2.5</v>
      </c>
      <c r="N246" s="60">
        <f t="shared" si="168"/>
        <v>2.75</v>
      </c>
      <c r="O246" s="60">
        <f t="shared" si="168"/>
        <v>1</v>
      </c>
      <c r="P246" s="158">
        <f t="shared" si="164"/>
        <v>17.5</v>
      </c>
    </row>
    <row r="247" spans="2:16" x14ac:dyDescent="0.2">
      <c r="B247" s="61"/>
      <c r="C247" s="180" t="s">
        <v>57</v>
      </c>
      <c r="D247" s="62">
        <f t="shared" ref="D247:O247" si="169">D239/3</f>
        <v>0.66666666666666663</v>
      </c>
      <c r="E247" s="60">
        <f t="shared" si="169"/>
        <v>0.66666666666666663</v>
      </c>
      <c r="F247" s="60">
        <f t="shared" si="169"/>
        <v>2</v>
      </c>
      <c r="G247" s="60">
        <f t="shared" si="169"/>
        <v>1</v>
      </c>
      <c r="H247" s="60">
        <f t="shared" si="169"/>
        <v>1</v>
      </c>
      <c r="I247" s="60">
        <f t="shared" si="169"/>
        <v>1.6666666666666667</v>
      </c>
      <c r="J247" s="60">
        <f t="shared" si="169"/>
        <v>1.6666666666666667</v>
      </c>
      <c r="K247" s="60">
        <f t="shared" si="169"/>
        <v>0.66666666666666663</v>
      </c>
      <c r="L247" s="60">
        <f t="shared" si="169"/>
        <v>0.33333333333333331</v>
      </c>
      <c r="M247" s="60">
        <f t="shared" si="169"/>
        <v>1</v>
      </c>
      <c r="N247" s="60">
        <f t="shared" si="169"/>
        <v>0.33333333333333331</v>
      </c>
      <c r="O247" s="60">
        <f t="shared" si="169"/>
        <v>0</v>
      </c>
      <c r="P247" s="158">
        <f t="shared" si="164"/>
        <v>11</v>
      </c>
    </row>
    <row r="248" spans="2:16" x14ac:dyDescent="0.2">
      <c r="B248" s="61"/>
      <c r="C248" s="180" t="s">
        <v>58</v>
      </c>
      <c r="D248" s="62">
        <f t="shared" ref="D248:O248" si="170">D240/4</f>
        <v>0</v>
      </c>
      <c r="E248" s="60">
        <f t="shared" si="170"/>
        <v>0</v>
      </c>
      <c r="F248" s="60">
        <f t="shared" si="170"/>
        <v>0</v>
      </c>
      <c r="G248" s="60">
        <f t="shared" si="170"/>
        <v>0</v>
      </c>
      <c r="H248" s="60">
        <f t="shared" si="170"/>
        <v>0</v>
      </c>
      <c r="I248" s="60">
        <f t="shared" si="170"/>
        <v>0</v>
      </c>
      <c r="J248" s="60">
        <f t="shared" si="170"/>
        <v>0</v>
      </c>
      <c r="K248" s="60">
        <f t="shared" si="170"/>
        <v>0</v>
      </c>
      <c r="L248" s="60">
        <f t="shared" si="170"/>
        <v>0</v>
      </c>
      <c r="M248" s="60">
        <f t="shared" si="170"/>
        <v>0</v>
      </c>
      <c r="N248" s="60">
        <f t="shared" si="170"/>
        <v>0</v>
      </c>
      <c r="O248" s="60">
        <f t="shared" si="170"/>
        <v>0</v>
      </c>
      <c r="P248" s="158">
        <f t="shared" si="164"/>
        <v>0</v>
      </c>
    </row>
    <row r="249" spans="2:16" x14ac:dyDescent="0.2">
      <c r="B249" s="61"/>
      <c r="C249" s="183" t="s">
        <v>59</v>
      </c>
      <c r="D249" s="62">
        <f t="shared" ref="D249:O249" si="171">D241/3</f>
        <v>0</v>
      </c>
      <c r="E249" s="60">
        <f t="shared" si="171"/>
        <v>0</v>
      </c>
      <c r="F249" s="60">
        <f t="shared" si="171"/>
        <v>0</v>
      </c>
      <c r="G249" s="60">
        <f t="shared" si="171"/>
        <v>0</v>
      </c>
      <c r="H249" s="60">
        <f t="shared" si="171"/>
        <v>0</v>
      </c>
      <c r="I249" s="60">
        <f t="shared" si="171"/>
        <v>0</v>
      </c>
      <c r="J249" s="60">
        <f t="shared" si="171"/>
        <v>0</v>
      </c>
      <c r="K249" s="60">
        <f t="shared" si="171"/>
        <v>0</v>
      </c>
      <c r="L249" s="60">
        <f t="shared" si="171"/>
        <v>0</v>
      </c>
      <c r="M249" s="60">
        <f t="shared" si="171"/>
        <v>0</v>
      </c>
      <c r="N249" s="60">
        <f t="shared" si="171"/>
        <v>0</v>
      </c>
      <c r="O249" s="60">
        <f t="shared" si="171"/>
        <v>0</v>
      </c>
      <c r="P249" s="158">
        <f t="shared" si="164"/>
        <v>0</v>
      </c>
    </row>
    <row r="250" spans="2:16" x14ac:dyDescent="0.2">
      <c r="B250" s="61"/>
      <c r="C250" s="181" t="s">
        <v>173</v>
      </c>
      <c r="D250" s="191">
        <f t="shared" ref="D250:O250" si="172">D242/12</f>
        <v>2.25</v>
      </c>
      <c r="E250" s="192">
        <f t="shared" si="172"/>
        <v>2.9166666666666665</v>
      </c>
      <c r="F250" s="192">
        <f t="shared" si="172"/>
        <v>2.75</v>
      </c>
      <c r="G250" s="192">
        <f t="shared" si="172"/>
        <v>2.25</v>
      </c>
      <c r="H250" s="192">
        <f t="shared" si="172"/>
        <v>2.75</v>
      </c>
      <c r="I250" s="192">
        <f t="shared" si="172"/>
        <v>3.5833333333333335</v>
      </c>
      <c r="J250" s="192">
        <f t="shared" si="172"/>
        <v>3.0833333333333335</v>
      </c>
      <c r="K250" s="192">
        <f t="shared" si="172"/>
        <v>2.5</v>
      </c>
      <c r="L250" s="192">
        <f t="shared" si="172"/>
        <v>2.5833333333333335</v>
      </c>
      <c r="M250" s="192">
        <f t="shared" si="172"/>
        <v>2.6666666666666665</v>
      </c>
      <c r="N250" s="192">
        <f t="shared" si="172"/>
        <v>3.3333333333333335</v>
      </c>
      <c r="O250" s="192">
        <f t="shared" si="172"/>
        <v>2.4166666666666665</v>
      </c>
      <c r="P250" s="193">
        <f t="shared" si="164"/>
        <v>33.083333333333329</v>
      </c>
    </row>
    <row r="251" spans="2:16" ht="13.8" thickBot="1" x14ac:dyDescent="0.25">
      <c r="B251" s="67"/>
      <c r="C251" s="188" t="s">
        <v>174</v>
      </c>
      <c r="D251" s="189">
        <f t="shared" ref="D251:O251" si="173">D243/931</f>
        <v>1.7830290010741139</v>
      </c>
      <c r="E251" s="190">
        <f t="shared" si="173"/>
        <v>1.6562835660580022</v>
      </c>
      <c r="F251" s="190">
        <f t="shared" si="173"/>
        <v>1.6960257787325457</v>
      </c>
      <c r="G251" s="190">
        <f t="shared" si="173"/>
        <v>1.6251342642320086</v>
      </c>
      <c r="H251" s="190">
        <f t="shared" si="173"/>
        <v>1.7271750805585393</v>
      </c>
      <c r="I251" s="190">
        <f t="shared" si="173"/>
        <v>1.9194414607948442</v>
      </c>
      <c r="J251" s="190">
        <f t="shared" si="173"/>
        <v>1.8506981740064448</v>
      </c>
      <c r="K251" s="190">
        <f t="shared" si="173"/>
        <v>1.9269602577873255</v>
      </c>
      <c r="L251" s="190">
        <f t="shared" si="173"/>
        <v>1.861439312567132</v>
      </c>
      <c r="M251" s="190">
        <f t="shared" si="173"/>
        <v>1.8453276047261009</v>
      </c>
      <c r="N251" s="190">
        <f t="shared" si="173"/>
        <v>1.6444683136412459</v>
      </c>
      <c r="O251" s="190">
        <f t="shared" si="173"/>
        <v>1.481203007518797</v>
      </c>
      <c r="P251" s="89">
        <f t="shared" si="164"/>
        <v>21.017185821697097</v>
      </c>
    </row>
    <row r="252" spans="2:16" ht="19.2" x14ac:dyDescent="0.2">
      <c r="B252" s="133" t="s">
        <v>96</v>
      </c>
      <c r="C252" s="180" t="s">
        <v>54</v>
      </c>
      <c r="D252" s="72">
        <v>1</v>
      </c>
      <c r="E252" s="48">
        <v>0</v>
      </c>
      <c r="F252" s="48">
        <v>0</v>
      </c>
      <c r="G252" s="48">
        <v>0</v>
      </c>
      <c r="H252" s="48">
        <v>0</v>
      </c>
      <c r="I252" s="48">
        <v>2</v>
      </c>
      <c r="J252" s="48">
        <v>1</v>
      </c>
      <c r="K252" s="48">
        <v>4</v>
      </c>
      <c r="L252" s="48">
        <v>1</v>
      </c>
      <c r="M252" s="48">
        <v>3</v>
      </c>
      <c r="N252" s="48">
        <v>0</v>
      </c>
      <c r="O252" s="48">
        <v>1</v>
      </c>
      <c r="P252" s="73">
        <f t="shared" si="164"/>
        <v>13</v>
      </c>
    </row>
    <row r="253" spans="2:16" x14ac:dyDescent="0.2">
      <c r="B253" s="44"/>
      <c r="C253" s="180" t="s">
        <v>55</v>
      </c>
      <c r="D253" s="72">
        <v>0</v>
      </c>
      <c r="E253" s="48">
        <v>0</v>
      </c>
      <c r="F253" s="48">
        <v>0</v>
      </c>
      <c r="G253" s="48">
        <v>2</v>
      </c>
      <c r="H253" s="48">
        <v>1</v>
      </c>
      <c r="I253" s="48">
        <v>1</v>
      </c>
      <c r="J253" s="48">
        <v>1</v>
      </c>
      <c r="K253" s="48">
        <v>1</v>
      </c>
      <c r="L253" s="48">
        <v>2</v>
      </c>
      <c r="M253" s="48">
        <v>2</v>
      </c>
      <c r="N253" s="48">
        <v>2</v>
      </c>
      <c r="O253" s="48">
        <v>0</v>
      </c>
      <c r="P253" s="73">
        <f t="shared" si="164"/>
        <v>12</v>
      </c>
    </row>
    <row r="254" spans="2:16" x14ac:dyDescent="0.2">
      <c r="B254" s="44"/>
      <c r="C254" s="180" t="s">
        <v>56</v>
      </c>
      <c r="D254" s="72">
        <v>2</v>
      </c>
      <c r="E254" s="48">
        <v>4</v>
      </c>
      <c r="F254" s="48">
        <v>2</v>
      </c>
      <c r="G254" s="48">
        <v>1</v>
      </c>
      <c r="H254" s="48">
        <v>0</v>
      </c>
      <c r="I254" s="48">
        <v>1</v>
      </c>
      <c r="J254" s="48">
        <v>1</v>
      </c>
      <c r="K254" s="48">
        <v>2</v>
      </c>
      <c r="L254" s="48">
        <v>0</v>
      </c>
      <c r="M254" s="48">
        <v>0</v>
      </c>
      <c r="N254" s="48">
        <v>0</v>
      </c>
      <c r="O254" s="48">
        <v>5</v>
      </c>
      <c r="P254" s="73">
        <f t="shared" si="164"/>
        <v>18</v>
      </c>
    </row>
    <row r="255" spans="2:16" x14ac:dyDescent="0.2">
      <c r="B255" s="44"/>
      <c r="C255" s="180" t="s">
        <v>57</v>
      </c>
      <c r="D255" s="72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73">
        <f t="shared" si="164"/>
        <v>0</v>
      </c>
    </row>
    <row r="256" spans="2:16" x14ac:dyDescent="0.2">
      <c r="B256" s="44"/>
      <c r="C256" s="180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64"/>
        <v>0</v>
      </c>
    </row>
    <row r="257" spans="2:16" x14ac:dyDescent="0.2">
      <c r="B257" s="44"/>
      <c r="C257" s="183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64"/>
        <v>0</v>
      </c>
    </row>
    <row r="258" spans="2:16" x14ac:dyDescent="0.2">
      <c r="B258" s="53"/>
      <c r="C258" s="181" t="s">
        <v>121</v>
      </c>
      <c r="D258" s="55">
        <f t="shared" ref="D258:O258" si="174">SUM(D252:D257)</f>
        <v>3</v>
      </c>
      <c r="E258" s="56">
        <f t="shared" si="174"/>
        <v>4</v>
      </c>
      <c r="F258" s="56">
        <f t="shared" si="174"/>
        <v>2</v>
      </c>
      <c r="G258" s="56">
        <f t="shared" si="174"/>
        <v>3</v>
      </c>
      <c r="H258" s="56">
        <f t="shared" si="174"/>
        <v>1</v>
      </c>
      <c r="I258" s="56">
        <f t="shared" si="174"/>
        <v>4</v>
      </c>
      <c r="J258" s="56">
        <f t="shared" si="174"/>
        <v>3</v>
      </c>
      <c r="K258" s="56">
        <f t="shared" si="174"/>
        <v>7</v>
      </c>
      <c r="L258" s="56">
        <f t="shared" si="174"/>
        <v>3</v>
      </c>
      <c r="M258" s="56">
        <f t="shared" si="174"/>
        <v>5</v>
      </c>
      <c r="N258" s="56">
        <f t="shared" si="174"/>
        <v>2</v>
      </c>
      <c r="O258" s="56">
        <f t="shared" si="174"/>
        <v>6</v>
      </c>
      <c r="P258" s="74">
        <f t="shared" si="164"/>
        <v>43</v>
      </c>
    </row>
    <row r="259" spans="2:16" x14ac:dyDescent="0.2">
      <c r="B259" s="153"/>
      <c r="C259" s="182" t="s">
        <v>61</v>
      </c>
      <c r="D259" s="145">
        <v>469</v>
      </c>
      <c r="E259" s="146">
        <v>465</v>
      </c>
      <c r="F259" s="146">
        <v>508</v>
      </c>
      <c r="G259" s="146">
        <v>511</v>
      </c>
      <c r="H259" s="146">
        <v>519</v>
      </c>
      <c r="I259" s="146">
        <v>466</v>
      </c>
      <c r="J259" s="146">
        <v>511</v>
      </c>
      <c r="K259" s="146">
        <v>556</v>
      </c>
      <c r="L259" s="146">
        <v>519</v>
      </c>
      <c r="M259" s="146">
        <v>486</v>
      </c>
      <c r="N259" s="146">
        <v>508</v>
      </c>
      <c r="O259" s="146">
        <v>476</v>
      </c>
      <c r="P259" s="142">
        <f t="shared" si="164"/>
        <v>5994</v>
      </c>
    </row>
    <row r="260" spans="2:16" ht="19.2" x14ac:dyDescent="0.2">
      <c r="B260" s="133" t="s">
        <v>97</v>
      </c>
      <c r="C260" s="185" t="s">
        <v>54</v>
      </c>
      <c r="D260" s="58">
        <f t="shared" ref="D260:O260" si="175">D252/1</f>
        <v>1</v>
      </c>
      <c r="E260" s="59">
        <f t="shared" si="175"/>
        <v>0</v>
      </c>
      <c r="F260" s="59">
        <f t="shared" si="175"/>
        <v>0</v>
      </c>
      <c r="G260" s="59">
        <f t="shared" si="175"/>
        <v>0</v>
      </c>
      <c r="H260" s="59">
        <f t="shared" si="175"/>
        <v>0</v>
      </c>
      <c r="I260" s="59">
        <f t="shared" si="175"/>
        <v>2</v>
      </c>
      <c r="J260" s="59">
        <f t="shared" si="175"/>
        <v>1</v>
      </c>
      <c r="K260" s="59">
        <f t="shared" si="175"/>
        <v>4</v>
      </c>
      <c r="L260" s="59">
        <f t="shared" si="175"/>
        <v>1</v>
      </c>
      <c r="M260" s="59">
        <f t="shared" si="175"/>
        <v>3</v>
      </c>
      <c r="N260" s="59">
        <f t="shared" si="175"/>
        <v>0</v>
      </c>
      <c r="O260" s="59">
        <f t="shared" si="175"/>
        <v>1</v>
      </c>
      <c r="P260" s="158">
        <f t="shared" si="164"/>
        <v>13</v>
      </c>
    </row>
    <row r="261" spans="2:16" x14ac:dyDescent="0.2">
      <c r="B261" s="61"/>
      <c r="C261" s="180" t="s">
        <v>55</v>
      </c>
      <c r="D261" s="77">
        <f t="shared" ref="D261:O261" si="176">D253/4</f>
        <v>0</v>
      </c>
      <c r="E261" s="78">
        <f t="shared" si="176"/>
        <v>0</v>
      </c>
      <c r="F261" s="78">
        <f t="shared" si="176"/>
        <v>0</v>
      </c>
      <c r="G261" s="78">
        <f t="shared" si="176"/>
        <v>0.5</v>
      </c>
      <c r="H261" s="78">
        <f t="shared" si="176"/>
        <v>0.25</v>
      </c>
      <c r="I261" s="78">
        <f t="shared" si="176"/>
        <v>0.25</v>
      </c>
      <c r="J261" s="78">
        <f t="shared" si="176"/>
        <v>0.25</v>
      </c>
      <c r="K261" s="78">
        <f t="shared" si="176"/>
        <v>0.25</v>
      </c>
      <c r="L261" s="78">
        <f t="shared" si="176"/>
        <v>0.5</v>
      </c>
      <c r="M261" s="78">
        <f t="shared" si="176"/>
        <v>0.5</v>
      </c>
      <c r="N261" s="78">
        <f t="shared" si="176"/>
        <v>0.5</v>
      </c>
      <c r="O261" s="78">
        <f t="shared" si="176"/>
        <v>0</v>
      </c>
      <c r="P261" s="158">
        <f t="shared" si="164"/>
        <v>3</v>
      </c>
    </row>
    <row r="262" spans="2:16" x14ac:dyDescent="0.2">
      <c r="B262" s="61"/>
      <c r="C262" s="180" t="s">
        <v>56</v>
      </c>
      <c r="D262" s="77">
        <f t="shared" ref="D262:O262" si="177">D254/4</f>
        <v>0.5</v>
      </c>
      <c r="E262" s="78">
        <f t="shared" si="177"/>
        <v>1</v>
      </c>
      <c r="F262" s="78">
        <f t="shared" si="177"/>
        <v>0.5</v>
      </c>
      <c r="G262" s="78">
        <f t="shared" si="177"/>
        <v>0.25</v>
      </c>
      <c r="H262" s="78">
        <f t="shared" si="177"/>
        <v>0</v>
      </c>
      <c r="I262" s="78">
        <f t="shared" si="177"/>
        <v>0.25</v>
      </c>
      <c r="J262" s="78">
        <f t="shared" si="177"/>
        <v>0.25</v>
      </c>
      <c r="K262" s="78">
        <f t="shared" si="177"/>
        <v>0.5</v>
      </c>
      <c r="L262" s="78">
        <f t="shared" si="177"/>
        <v>0</v>
      </c>
      <c r="M262" s="78">
        <f t="shared" si="177"/>
        <v>0</v>
      </c>
      <c r="N262" s="78">
        <f t="shared" si="177"/>
        <v>0</v>
      </c>
      <c r="O262" s="78">
        <f t="shared" si="177"/>
        <v>1.25</v>
      </c>
      <c r="P262" s="158">
        <f t="shared" si="164"/>
        <v>4.5</v>
      </c>
    </row>
    <row r="263" spans="2:16" x14ac:dyDescent="0.2">
      <c r="B263" s="61"/>
      <c r="C263" s="180" t="s">
        <v>57</v>
      </c>
      <c r="D263" s="77">
        <f t="shared" ref="D263:O263" si="178">D255/3</f>
        <v>0</v>
      </c>
      <c r="E263" s="78">
        <f t="shared" si="178"/>
        <v>0</v>
      </c>
      <c r="F263" s="78">
        <f t="shared" si="178"/>
        <v>0</v>
      </c>
      <c r="G263" s="78">
        <f t="shared" si="178"/>
        <v>0</v>
      </c>
      <c r="H263" s="78">
        <f t="shared" si="178"/>
        <v>0</v>
      </c>
      <c r="I263" s="78">
        <f t="shared" si="178"/>
        <v>0</v>
      </c>
      <c r="J263" s="78">
        <f t="shared" si="178"/>
        <v>0</v>
      </c>
      <c r="K263" s="78">
        <f t="shared" si="178"/>
        <v>0</v>
      </c>
      <c r="L263" s="78">
        <f t="shared" si="178"/>
        <v>0</v>
      </c>
      <c r="M263" s="78">
        <f t="shared" si="178"/>
        <v>0</v>
      </c>
      <c r="N263" s="78">
        <f t="shared" si="178"/>
        <v>0</v>
      </c>
      <c r="O263" s="78">
        <f t="shared" si="178"/>
        <v>0</v>
      </c>
      <c r="P263" s="158">
        <f t="shared" si="164"/>
        <v>0</v>
      </c>
    </row>
    <row r="264" spans="2:16" x14ac:dyDescent="0.2">
      <c r="B264" s="61"/>
      <c r="C264" s="180" t="s">
        <v>58</v>
      </c>
      <c r="D264" s="77">
        <f t="shared" ref="D264:O264" si="179">D256/4</f>
        <v>0</v>
      </c>
      <c r="E264" s="78">
        <f t="shared" si="179"/>
        <v>0</v>
      </c>
      <c r="F264" s="78">
        <f t="shared" si="179"/>
        <v>0</v>
      </c>
      <c r="G264" s="78">
        <f t="shared" si="179"/>
        <v>0</v>
      </c>
      <c r="H264" s="78">
        <f t="shared" si="179"/>
        <v>0</v>
      </c>
      <c r="I264" s="78">
        <f t="shared" si="179"/>
        <v>0</v>
      </c>
      <c r="J264" s="78">
        <f t="shared" si="179"/>
        <v>0</v>
      </c>
      <c r="K264" s="78">
        <f t="shared" si="179"/>
        <v>0</v>
      </c>
      <c r="L264" s="78">
        <f t="shared" si="179"/>
        <v>0</v>
      </c>
      <c r="M264" s="78">
        <f t="shared" si="179"/>
        <v>0</v>
      </c>
      <c r="N264" s="78">
        <f t="shared" si="179"/>
        <v>0</v>
      </c>
      <c r="O264" s="78">
        <f t="shared" si="179"/>
        <v>0</v>
      </c>
      <c r="P264" s="158">
        <f t="shared" si="164"/>
        <v>0</v>
      </c>
    </row>
    <row r="265" spans="2:16" x14ac:dyDescent="0.2">
      <c r="B265" s="61"/>
      <c r="C265" s="180" t="s">
        <v>59</v>
      </c>
      <c r="D265" s="77">
        <f t="shared" ref="D265:O265" si="180">D257/3</f>
        <v>0</v>
      </c>
      <c r="E265" s="78">
        <f t="shared" si="180"/>
        <v>0</v>
      </c>
      <c r="F265" s="78">
        <f t="shared" si="180"/>
        <v>0</v>
      </c>
      <c r="G265" s="78">
        <f t="shared" si="180"/>
        <v>0</v>
      </c>
      <c r="H265" s="78">
        <f t="shared" si="180"/>
        <v>0</v>
      </c>
      <c r="I265" s="78">
        <f t="shared" si="180"/>
        <v>0</v>
      </c>
      <c r="J265" s="78">
        <f t="shared" si="180"/>
        <v>0</v>
      </c>
      <c r="K265" s="78">
        <f t="shared" si="180"/>
        <v>0</v>
      </c>
      <c r="L265" s="78">
        <f t="shared" si="180"/>
        <v>0</v>
      </c>
      <c r="M265" s="78">
        <f t="shared" si="180"/>
        <v>0</v>
      </c>
      <c r="N265" s="78">
        <f t="shared" si="180"/>
        <v>0</v>
      </c>
      <c r="O265" s="78">
        <f t="shared" si="180"/>
        <v>0</v>
      </c>
      <c r="P265" s="158">
        <f t="shared" si="164"/>
        <v>0</v>
      </c>
    </row>
    <row r="266" spans="2:16" x14ac:dyDescent="0.2">
      <c r="B266" s="61"/>
      <c r="C266" s="180" t="s">
        <v>121</v>
      </c>
      <c r="D266" s="80">
        <f t="shared" ref="D266:O266" si="181">D258/12</f>
        <v>0.25</v>
      </c>
      <c r="E266" s="81">
        <f t="shared" si="181"/>
        <v>0.33333333333333331</v>
      </c>
      <c r="F266" s="81">
        <f t="shared" si="181"/>
        <v>0.16666666666666666</v>
      </c>
      <c r="G266" s="81">
        <f t="shared" si="181"/>
        <v>0.25</v>
      </c>
      <c r="H266" s="81">
        <f t="shared" si="181"/>
        <v>8.3333333333333329E-2</v>
      </c>
      <c r="I266" s="81">
        <f t="shared" si="181"/>
        <v>0.33333333333333331</v>
      </c>
      <c r="J266" s="81">
        <f t="shared" si="181"/>
        <v>0.25</v>
      </c>
      <c r="K266" s="81">
        <f t="shared" si="181"/>
        <v>0.58333333333333337</v>
      </c>
      <c r="L266" s="81">
        <f t="shared" si="181"/>
        <v>0.25</v>
      </c>
      <c r="M266" s="81">
        <f t="shared" si="181"/>
        <v>0.41666666666666669</v>
      </c>
      <c r="N266" s="81">
        <f t="shared" si="181"/>
        <v>0.16666666666666666</v>
      </c>
      <c r="O266" s="81">
        <f t="shared" si="181"/>
        <v>0.5</v>
      </c>
      <c r="P266" s="159">
        <f t="shared" si="164"/>
        <v>3.583333333333333</v>
      </c>
    </row>
    <row r="267" spans="2:16" ht="13.8" thickBot="1" x14ac:dyDescent="0.25">
      <c r="B267" s="53"/>
      <c r="C267" s="180" t="s">
        <v>61</v>
      </c>
      <c r="D267" s="69">
        <f t="shared" ref="D267:O267" si="182">D259/931</f>
        <v>0.50375939849624063</v>
      </c>
      <c r="E267" s="70">
        <f t="shared" si="182"/>
        <v>0.49946294307196565</v>
      </c>
      <c r="F267" s="70">
        <f t="shared" si="182"/>
        <v>0.54564983888292162</v>
      </c>
      <c r="G267" s="70">
        <f t="shared" si="182"/>
        <v>0.54887218045112784</v>
      </c>
      <c r="H267" s="70">
        <f t="shared" si="182"/>
        <v>0.55746509129967781</v>
      </c>
      <c r="I267" s="70">
        <f t="shared" si="182"/>
        <v>0.50053705692803441</v>
      </c>
      <c r="J267" s="70">
        <f t="shared" si="182"/>
        <v>0.54887218045112784</v>
      </c>
      <c r="K267" s="70">
        <f t="shared" si="182"/>
        <v>0.59720730397422128</v>
      </c>
      <c r="L267" s="70">
        <f t="shared" si="182"/>
        <v>0.55746509129967781</v>
      </c>
      <c r="M267" s="70">
        <f t="shared" si="182"/>
        <v>0.52201933404940926</v>
      </c>
      <c r="N267" s="70">
        <f t="shared" si="182"/>
        <v>0.54564983888292162</v>
      </c>
      <c r="O267" s="70">
        <f t="shared" si="182"/>
        <v>0.51127819548872178</v>
      </c>
      <c r="P267" s="160">
        <f t="shared" si="164"/>
        <v>6.438238453276047</v>
      </c>
    </row>
    <row r="268" spans="2:16" x14ac:dyDescent="0.2">
      <c r="B268" s="134" t="s">
        <v>99</v>
      </c>
      <c r="C268" s="132" t="s">
        <v>54</v>
      </c>
      <c r="D268" s="50">
        <v>0</v>
      </c>
      <c r="E268" s="48">
        <v>0</v>
      </c>
      <c r="F268" s="47">
        <v>0</v>
      </c>
      <c r="G268" s="48">
        <v>0</v>
      </c>
      <c r="H268" s="48">
        <v>0</v>
      </c>
      <c r="I268" s="48">
        <v>1</v>
      </c>
      <c r="J268" s="48">
        <v>0</v>
      </c>
      <c r="K268" s="48">
        <v>0</v>
      </c>
      <c r="L268" s="48">
        <v>1</v>
      </c>
      <c r="M268" s="48">
        <v>0</v>
      </c>
      <c r="N268" s="48">
        <v>0</v>
      </c>
      <c r="O268" s="48">
        <v>0</v>
      </c>
      <c r="P268" s="51">
        <f t="shared" ref="P268:P299" si="183">SUM(D268:O268)</f>
        <v>2</v>
      </c>
    </row>
    <row r="269" spans="2:16" x14ac:dyDescent="0.2">
      <c r="B269" s="44"/>
      <c r="C269" s="183" t="s">
        <v>55</v>
      </c>
      <c r="D269" s="50">
        <v>2</v>
      </c>
      <c r="E269" s="48">
        <v>0</v>
      </c>
      <c r="F269" s="48">
        <v>3</v>
      </c>
      <c r="G269" s="48">
        <v>5</v>
      </c>
      <c r="H269" s="48">
        <v>2</v>
      </c>
      <c r="I269" s="48">
        <v>3</v>
      </c>
      <c r="J269" s="48">
        <v>2</v>
      </c>
      <c r="K269" s="48">
        <v>2</v>
      </c>
      <c r="L269" s="48">
        <v>5</v>
      </c>
      <c r="M269" s="48">
        <v>2</v>
      </c>
      <c r="N269" s="48">
        <v>2</v>
      </c>
      <c r="O269" s="48">
        <v>4</v>
      </c>
      <c r="P269" s="51">
        <f t="shared" si="183"/>
        <v>32</v>
      </c>
    </row>
    <row r="270" spans="2:16" x14ac:dyDescent="0.2">
      <c r="B270" s="44"/>
      <c r="C270" s="183" t="s">
        <v>56</v>
      </c>
      <c r="D270" s="50">
        <v>0</v>
      </c>
      <c r="E270" s="48">
        <v>1</v>
      </c>
      <c r="F270" s="48">
        <v>2</v>
      </c>
      <c r="G270" s="48">
        <v>0</v>
      </c>
      <c r="H270" s="48">
        <v>1</v>
      </c>
      <c r="I270" s="48">
        <v>1</v>
      </c>
      <c r="J270" s="48">
        <v>2</v>
      </c>
      <c r="K270" s="48">
        <v>2</v>
      </c>
      <c r="L270" s="48">
        <v>1</v>
      </c>
      <c r="M270" s="48">
        <v>1</v>
      </c>
      <c r="N270" s="48">
        <v>3</v>
      </c>
      <c r="O270" s="48">
        <v>1</v>
      </c>
      <c r="P270" s="51">
        <f t="shared" si="183"/>
        <v>15</v>
      </c>
    </row>
    <row r="271" spans="2:16" x14ac:dyDescent="0.2">
      <c r="B271" s="44"/>
      <c r="C271" s="183" t="s">
        <v>57</v>
      </c>
      <c r="D271" s="50">
        <v>0</v>
      </c>
      <c r="E271" s="48">
        <v>0</v>
      </c>
      <c r="F271" s="48">
        <v>1</v>
      </c>
      <c r="G271" s="48">
        <v>1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51">
        <f t="shared" si="183"/>
        <v>2</v>
      </c>
    </row>
    <row r="272" spans="2:16" x14ac:dyDescent="0.2">
      <c r="B272" s="44"/>
      <c r="C272" s="183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83"/>
        <v>0</v>
      </c>
    </row>
    <row r="273" spans="2:16" x14ac:dyDescent="0.2">
      <c r="B273" s="44"/>
      <c r="C273" s="183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83"/>
        <v>0</v>
      </c>
    </row>
    <row r="274" spans="2:16" x14ac:dyDescent="0.2">
      <c r="B274" s="53"/>
      <c r="C274" s="186" t="s">
        <v>121</v>
      </c>
      <c r="D274" s="55">
        <f t="shared" ref="D274:O274" si="184">SUM(D268:D273)</f>
        <v>2</v>
      </c>
      <c r="E274" s="56">
        <f t="shared" si="184"/>
        <v>1</v>
      </c>
      <c r="F274" s="56">
        <f t="shared" si="184"/>
        <v>6</v>
      </c>
      <c r="G274" s="56">
        <f t="shared" si="184"/>
        <v>6</v>
      </c>
      <c r="H274" s="56">
        <f t="shared" si="184"/>
        <v>3</v>
      </c>
      <c r="I274" s="56">
        <f t="shared" si="184"/>
        <v>5</v>
      </c>
      <c r="J274" s="56">
        <f t="shared" si="184"/>
        <v>4</v>
      </c>
      <c r="K274" s="56">
        <f t="shared" si="184"/>
        <v>4</v>
      </c>
      <c r="L274" s="56">
        <f t="shared" si="184"/>
        <v>7</v>
      </c>
      <c r="M274" s="56">
        <f t="shared" si="184"/>
        <v>3</v>
      </c>
      <c r="N274" s="56">
        <f t="shared" si="184"/>
        <v>5</v>
      </c>
      <c r="O274" s="56">
        <f t="shared" si="184"/>
        <v>5</v>
      </c>
      <c r="P274" s="57">
        <f t="shared" si="183"/>
        <v>51</v>
      </c>
    </row>
    <row r="275" spans="2:16" x14ac:dyDescent="0.2">
      <c r="B275" s="155"/>
      <c r="C275" s="186" t="s">
        <v>61</v>
      </c>
      <c r="D275" s="148">
        <v>220</v>
      </c>
      <c r="E275" s="149">
        <v>196</v>
      </c>
      <c r="F275" s="149">
        <v>235</v>
      </c>
      <c r="G275" s="149">
        <v>251</v>
      </c>
      <c r="H275" s="149">
        <v>231</v>
      </c>
      <c r="I275" s="149">
        <v>292</v>
      </c>
      <c r="J275" s="149">
        <v>233</v>
      </c>
      <c r="K275" s="149">
        <v>274</v>
      </c>
      <c r="L275" s="149">
        <v>271</v>
      </c>
      <c r="M275" s="149">
        <v>250</v>
      </c>
      <c r="N275" s="149">
        <v>289</v>
      </c>
      <c r="O275" s="149">
        <v>226</v>
      </c>
      <c r="P275" s="151">
        <f t="shared" si="183"/>
        <v>2968</v>
      </c>
    </row>
    <row r="276" spans="2:16" x14ac:dyDescent="0.2">
      <c r="B276" s="133" t="s">
        <v>164</v>
      </c>
      <c r="C276" s="133" t="s">
        <v>54</v>
      </c>
      <c r="D276" s="58">
        <f t="shared" ref="D276:O276" si="185">D268/1</f>
        <v>0</v>
      </c>
      <c r="E276" s="59">
        <f t="shared" si="185"/>
        <v>0</v>
      </c>
      <c r="F276" s="59">
        <f t="shared" si="185"/>
        <v>0</v>
      </c>
      <c r="G276" s="59">
        <f t="shared" si="185"/>
        <v>0</v>
      </c>
      <c r="H276" s="59">
        <f t="shared" si="185"/>
        <v>0</v>
      </c>
      <c r="I276" s="59">
        <f t="shared" si="185"/>
        <v>1</v>
      </c>
      <c r="J276" s="59">
        <f t="shared" si="185"/>
        <v>0</v>
      </c>
      <c r="K276" s="59">
        <f t="shared" si="185"/>
        <v>0</v>
      </c>
      <c r="L276" s="59">
        <f t="shared" si="185"/>
        <v>1</v>
      </c>
      <c r="M276" s="59">
        <f t="shared" si="185"/>
        <v>0</v>
      </c>
      <c r="N276" s="59">
        <f t="shared" si="185"/>
        <v>0</v>
      </c>
      <c r="O276" s="59">
        <f t="shared" si="185"/>
        <v>0</v>
      </c>
      <c r="P276" s="158">
        <f t="shared" si="183"/>
        <v>2</v>
      </c>
    </row>
    <row r="277" spans="2:16" x14ac:dyDescent="0.2">
      <c r="B277" s="61"/>
      <c r="C277" s="183" t="s">
        <v>55</v>
      </c>
      <c r="D277" s="77">
        <f t="shared" ref="D277:O277" si="186">D269/4</f>
        <v>0.5</v>
      </c>
      <c r="E277" s="78">
        <f t="shared" si="186"/>
        <v>0</v>
      </c>
      <c r="F277" s="78">
        <f t="shared" si="186"/>
        <v>0.75</v>
      </c>
      <c r="G277" s="78">
        <f t="shared" si="186"/>
        <v>1.25</v>
      </c>
      <c r="H277" s="78">
        <f t="shared" si="186"/>
        <v>0.5</v>
      </c>
      <c r="I277" s="78">
        <f t="shared" si="186"/>
        <v>0.75</v>
      </c>
      <c r="J277" s="78">
        <f t="shared" si="186"/>
        <v>0.5</v>
      </c>
      <c r="K277" s="78">
        <f t="shared" si="186"/>
        <v>0.5</v>
      </c>
      <c r="L277" s="78">
        <f t="shared" si="186"/>
        <v>1.25</v>
      </c>
      <c r="M277" s="78">
        <f t="shared" si="186"/>
        <v>0.5</v>
      </c>
      <c r="N277" s="78">
        <f t="shared" si="186"/>
        <v>0.5</v>
      </c>
      <c r="O277" s="78">
        <f t="shared" si="186"/>
        <v>1</v>
      </c>
      <c r="P277" s="158">
        <f t="shared" si="183"/>
        <v>8</v>
      </c>
    </row>
    <row r="278" spans="2:16" x14ac:dyDescent="0.2">
      <c r="B278" s="61"/>
      <c r="C278" s="183" t="s">
        <v>56</v>
      </c>
      <c r="D278" s="77">
        <f t="shared" ref="D278:O278" si="187">D270/4</f>
        <v>0</v>
      </c>
      <c r="E278" s="78">
        <f t="shared" si="187"/>
        <v>0.25</v>
      </c>
      <c r="F278" s="78">
        <f t="shared" si="187"/>
        <v>0.5</v>
      </c>
      <c r="G278" s="78">
        <f t="shared" si="187"/>
        <v>0</v>
      </c>
      <c r="H278" s="78">
        <f t="shared" si="187"/>
        <v>0.25</v>
      </c>
      <c r="I278" s="78">
        <f t="shared" si="187"/>
        <v>0.25</v>
      </c>
      <c r="J278" s="78">
        <f t="shared" si="187"/>
        <v>0.5</v>
      </c>
      <c r="K278" s="78">
        <f t="shared" si="187"/>
        <v>0.5</v>
      </c>
      <c r="L278" s="78">
        <f t="shared" si="187"/>
        <v>0.25</v>
      </c>
      <c r="M278" s="78">
        <f t="shared" si="187"/>
        <v>0.25</v>
      </c>
      <c r="N278" s="78">
        <f t="shared" si="187"/>
        <v>0.75</v>
      </c>
      <c r="O278" s="78">
        <f t="shared" si="187"/>
        <v>0.25</v>
      </c>
      <c r="P278" s="158">
        <f t="shared" si="183"/>
        <v>3.75</v>
      </c>
    </row>
    <row r="279" spans="2:16" x14ac:dyDescent="0.2">
      <c r="B279" s="61"/>
      <c r="C279" s="183" t="s">
        <v>57</v>
      </c>
      <c r="D279" s="77">
        <f t="shared" ref="D279:O279" si="188">D271/3</f>
        <v>0</v>
      </c>
      <c r="E279" s="78">
        <f t="shared" si="188"/>
        <v>0</v>
      </c>
      <c r="F279" s="78">
        <f t="shared" si="188"/>
        <v>0.33333333333333331</v>
      </c>
      <c r="G279" s="78">
        <f t="shared" si="188"/>
        <v>0.33333333333333331</v>
      </c>
      <c r="H279" s="78">
        <f t="shared" si="188"/>
        <v>0</v>
      </c>
      <c r="I279" s="78">
        <f t="shared" si="188"/>
        <v>0</v>
      </c>
      <c r="J279" s="78">
        <f t="shared" si="188"/>
        <v>0</v>
      </c>
      <c r="K279" s="78">
        <f t="shared" si="188"/>
        <v>0</v>
      </c>
      <c r="L279" s="78">
        <f t="shared" si="188"/>
        <v>0</v>
      </c>
      <c r="M279" s="78">
        <f t="shared" si="188"/>
        <v>0</v>
      </c>
      <c r="N279" s="78">
        <f t="shared" si="188"/>
        <v>0</v>
      </c>
      <c r="O279" s="78">
        <f t="shared" si="188"/>
        <v>0</v>
      </c>
      <c r="P279" s="158">
        <f t="shared" si="183"/>
        <v>0.66666666666666663</v>
      </c>
    </row>
    <row r="280" spans="2:16" x14ac:dyDescent="0.2">
      <c r="B280" s="61"/>
      <c r="C280" s="183" t="s">
        <v>58</v>
      </c>
      <c r="D280" s="77">
        <f t="shared" ref="D280:O280" si="189">D272/4</f>
        <v>0</v>
      </c>
      <c r="E280" s="78">
        <f t="shared" si="189"/>
        <v>0</v>
      </c>
      <c r="F280" s="78">
        <f t="shared" si="189"/>
        <v>0</v>
      </c>
      <c r="G280" s="78">
        <f t="shared" si="189"/>
        <v>0</v>
      </c>
      <c r="H280" s="78">
        <f t="shared" si="189"/>
        <v>0</v>
      </c>
      <c r="I280" s="78">
        <f t="shared" si="189"/>
        <v>0</v>
      </c>
      <c r="J280" s="78">
        <f t="shared" si="189"/>
        <v>0</v>
      </c>
      <c r="K280" s="78">
        <f t="shared" si="189"/>
        <v>0</v>
      </c>
      <c r="L280" s="78">
        <f t="shared" si="189"/>
        <v>0</v>
      </c>
      <c r="M280" s="78">
        <f t="shared" si="189"/>
        <v>0</v>
      </c>
      <c r="N280" s="78">
        <f t="shared" si="189"/>
        <v>0</v>
      </c>
      <c r="O280" s="78">
        <f t="shared" si="189"/>
        <v>0</v>
      </c>
      <c r="P280" s="158">
        <f t="shared" si="183"/>
        <v>0</v>
      </c>
    </row>
    <row r="281" spans="2:16" x14ac:dyDescent="0.2">
      <c r="B281" s="61"/>
      <c r="C281" s="183" t="s">
        <v>59</v>
      </c>
      <c r="D281" s="77">
        <f t="shared" ref="D281:O281" si="190">D273/3</f>
        <v>0</v>
      </c>
      <c r="E281" s="78">
        <f t="shared" si="190"/>
        <v>0</v>
      </c>
      <c r="F281" s="78">
        <f t="shared" si="190"/>
        <v>0</v>
      </c>
      <c r="G281" s="78">
        <f t="shared" si="190"/>
        <v>0</v>
      </c>
      <c r="H281" s="78">
        <f t="shared" si="190"/>
        <v>0</v>
      </c>
      <c r="I281" s="78">
        <f t="shared" si="190"/>
        <v>0</v>
      </c>
      <c r="J281" s="78">
        <f t="shared" si="190"/>
        <v>0</v>
      </c>
      <c r="K281" s="78">
        <f t="shared" si="190"/>
        <v>0</v>
      </c>
      <c r="L281" s="78">
        <f t="shared" si="190"/>
        <v>0</v>
      </c>
      <c r="M281" s="78">
        <f t="shared" si="190"/>
        <v>0</v>
      </c>
      <c r="N281" s="78">
        <f t="shared" si="190"/>
        <v>0</v>
      </c>
      <c r="O281" s="78">
        <f t="shared" si="190"/>
        <v>0</v>
      </c>
      <c r="P281" s="158">
        <f t="shared" si="183"/>
        <v>0</v>
      </c>
    </row>
    <row r="282" spans="2:16" x14ac:dyDescent="0.2">
      <c r="B282" s="61"/>
      <c r="C282" s="183" t="s">
        <v>121</v>
      </c>
      <c r="D282" s="80">
        <f t="shared" ref="D282:O282" si="191">D274/12</f>
        <v>0.16666666666666666</v>
      </c>
      <c r="E282" s="81">
        <f t="shared" si="191"/>
        <v>8.3333333333333329E-2</v>
      </c>
      <c r="F282" s="81">
        <f t="shared" si="191"/>
        <v>0.5</v>
      </c>
      <c r="G282" s="81">
        <f t="shared" si="191"/>
        <v>0.5</v>
      </c>
      <c r="H282" s="81">
        <f t="shared" si="191"/>
        <v>0.25</v>
      </c>
      <c r="I282" s="81">
        <f t="shared" si="191"/>
        <v>0.41666666666666669</v>
      </c>
      <c r="J282" s="81">
        <f t="shared" si="191"/>
        <v>0.33333333333333331</v>
      </c>
      <c r="K282" s="81">
        <f t="shared" si="191"/>
        <v>0.33333333333333331</v>
      </c>
      <c r="L282" s="81">
        <f t="shared" si="191"/>
        <v>0.58333333333333337</v>
      </c>
      <c r="M282" s="81">
        <f t="shared" si="191"/>
        <v>0.25</v>
      </c>
      <c r="N282" s="81">
        <f t="shared" si="191"/>
        <v>0.41666666666666669</v>
      </c>
      <c r="O282" s="81">
        <f t="shared" si="191"/>
        <v>0.41666666666666669</v>
      </c>
      <c r="P282" s="159">
        <f t="shared" si="183"/>
        <v>4.25</v>
      </c>
    </row>
    <row r="283" spans="2:16" ht="13.8" thickBot="1" x14ac:dyDescent="0.25">
      <c r="B283" s="53"/>
      <c r="C283" s="187" t="s">
        <v>61</v>
      </c>
      <c r="D283" s="69">
        <f t="shared" ref="D283:O283" si="192">D275/931</f>
        <v>0.23630504833512353</v>
      </c>
      <c r="E283" s="70">
        <f t="shared" si="192"/>
        <v>0.21052631578947367</v>
      </c>
      <c r="F283" s="70">
        <f t="shared" si="192"/>
        <v>0.25241675617615467</v>
      </c>
      <c r="G283" s="70">
        <f t="shared" si="192"/>
        <v>0.26960257787325459</v>
      </c>
      <c r="H283" s="70">
        <f t="shared" si="192"/>
        <v>0.24812030075187969</v>
      </c>
      <c r="I283" s="70">
        <f t="shared" si="192"/>
        <v>0.31364124597207305</v>
      </c>
      <c r="J283" s="70">
        <f t="shared" si="192"/>
        <v>0.2502685284640172</v>
      </c>
      <c r="K283" s="70">
        <f t="shared" si="192"/>
        <v>0.29430719656283566</v>
      </c>
      <c r="L283" s="70">
        <f t="shared" si="192"/>
        <v>0.29108485499462944</v>
      </c>
      <c r="M283" s="70">
        <f t="shared" si="192"/>
        <v>0.26852846401718583</v>
      </c>
      <c r="N283" s="70">
        <f t="shared" si="192"/>
        <v>0.31041890440386682</v>
      </c>
      <c r="O283" s="70">
        <f t="shared" si="192"/>
        <v>0.24274973147153597</v>
      </c>
      <c r="P283" s="89">
        <f t="shared" si="183"/>
        <v>3.1879699248120303</v>
      </c>
    </row>
    <row r="284" spans="2:16" x14ac:dyDescent="0.2">
      <c r="B284" s="134" t="s">
        <v>101</v>
      </c>
      <c r="C284" s="180" t="s">
        <v>54</v>
      </c>
      <c r="D284" s="50">
        <v>1</v>
      </c>
      <c r="E284" s="48">
        <v>0</v>
      </c>
      <c r="F284" s="48">
        <v>0</v>
      </c>
      <c r="G284" s="48">
        <v>0</v>
      </c>
      <c r="H284" s="48">
        <v>0</v>
      </c>
      <c r="I284" s="48">
        <v>1</v>
      </c>
      <c r="J284" s="48">
        <v>0</v>
      </c>
      <c r="K284" s="48">
        <v>0</v>
      </c>
      <c r="L284" s="48">
        <v>0</v>
      </c>
      <c r="M284" s="48">
        <v>1</v>
      </c>
      <c r="N284" s="48">
        <v>0</v>
      </c>
      <c r="O284" s="48">
        <v>0</v>
      </c>
      <c r="P284" s="51">
        <f t="shared" si="183"/>
        <v>3</v>
      </c>
    </row>
    <row r="285" spans="2:16" x14ac:dyDescent="0.2">
      <c r="B285" s="44"/>
      <c r="C285" s="180" t="s">
        <v>55</v>
      </c>
      <c r="D285" s="50">
        <v>1</v>
      </c>
      <c r="E285" s="48">
        <v>5</v>
      </c>
      <c r="F285" s="48">
        <v>2</v>
      </c>
      <c r="G285" s="48">
        <v>4</v>
      </c>
      <c r="H285" s="48">
        <v>6</v>
      </c>
      <c r="I285" s="48">
        <v>1</v>
      </c>
      <c r="J285" s="48">
        <v>4</v>
      </c>
      <c r="K285" s="48">
        <v>6</v>
      </c>
      <c r="L285" s="48">
        <v>4</v>
      </c>
      <c r="M285" s="48">
        <v>2</v>
      </c>
      <c r="N285" s="48">
        <v>4</v>
      </c>
      <c r="O285" s="48">
        <v>2</v>
      </c>
      <c r="P285" s="51">
        <f t="shared" si="183"/>
        <v>41</v>
      </c>
    </row>
    <row r="286" spans="2:16" x14ac:dyDescent="0.2">
      <c r="B286" s="44"/>
      <c r="C286" s="180" t="s">
        <v>56</v>
      </c>
      <c r="D286" s="50">
        <v>0</v>
      </c>
      <c r="E286" s="48">
        <v>0</v>
      </c>
      <c r="F286" s="48">
        <v>2</v>
      </c>
      <c r="G286" s="48">
        <v>2</v>
      </c>
      <c r="H286" s="48">
        <v>0</v>
      </c>
      <c r="I286" s="48">
        <v>1</v>
      </c>
      <c r="J286" s="48">
        <v>0</v>
      </c>
      <c r="K286" s="48">
        <v>0</v>
      </c>
      <c r="L286" s="48">
        <v>0</v>
      </c>
      <c r="M286" s="48">
        <v>2</v>
      </c>
      <c r="N286" s="48">
        <v>2</v>
      </c>
      <c r="O286" s="48">
        <v>2</v>
      </c>
      <c r="P286" s="51">
        <f t="shared" si="183"/>
        <v>11</v>
      </c>
    </row>
    <row r="287" spans="2:16" x14ac:dyDescent="0.2">
      <c r="B287" s="44"/>
      <c r="C287" s="180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51">
        <f t="shared" si="183"/>
        <v>0</v>
      </c>
    </row>
    <row r="288" spans="2:16" x14ac:dyDescent="0.2">
      <c r="B288" s="44"/>
      <c r="C288" s="180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83"/>
        <v>0</v>
      </c>
    </row>
    <row r="289" spans="2:16" x14ac:dyDescent="0.2">
      <c r="B289" s="44"/>
      <c r="C289" s="180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83"/>
        <v>0</v>
      </c>
    </row>
    <row r="290" spans="2:16" x14ac:dyDescent="0.2">
      <c r="B290" s="53"/>
      <c r="C290" s="181" t="s">
        <v>121</v>
      </c>
      <c r="D290" s="55">
        <f t="shared" ref="D290:O290" si="193">SUM(D284:D289)</f>
        <v>2</v>
      </c>
      <c r="E290" s="56">
        <f t="shared" si="193"/>
        <v>5</v>
      </c>
      <c r="F290" s="56">
        <f t="shared" si="193"/>
        <v>4</v>
      </c>
      <c r="G290" s="56">
        <f t="shared" si="193"/>
        <v>6</v>
      </c>
      <c r="H290" s="56">
        <f t="shared" si="193"/>
        <v>6</v>
      </c>
      <c r="I290" s="56">
        <f t="shared" si="193"/>
        <v>3</v>
      </c>
      <c r="J290" s="56">
        <f t="shared" si="193"/>
        <v>4</v>
      </c>
      <c r="K290" s="56">
        <f t="shared" si="193"/>
        <v>6</v>
      </c>
      <c r="L290" s="56">
        <f t="shared" si="193"/>
        <v>4</v>
      </c>
      <c r="M290" s="56">
        <f t="shared" si="193"/>
        <v>5</v>
      </c>
      <c r="N290" s="56">
        <f t="shared" si="193"/>
        <v>6</v>
      </c>
      <c r="O290" s="56">
        <f t="shared" si="193"/>
        <v>4</v>
      </c>
      <c r="P290" s="57">
        <f t="shared" si="183"/>
        <v>55</v>
      </c>
    </row>
    <row r="291" spans="2:16" x14ac:dyDescent="0.2">
      <c r="B291" s="155"/>
      <c r="C291" s="181" t="s">
        <v>61</v>
      </c>
      <c r="D291" s="148">
        <v>225</v>
      </c>
      <c r="E291" s="149">
        <v>208</v>
      </c>
      <c r="F291" s="149">
        <v>211</v>
      </c>
      <c r="G291" s="149">
        <v>208</v>
      </c>
      <c r="H291" s="149">
        <v>210</v>
      </c>
      <c r="I291" s="149">
        <v>241</v>
      </c>
      <c r="J291" s="149">
        <v>212</v>
      </c>
      <c r="K291" s="149">
        <v>249</v>
      </c>
      <c r="L291" s="149">
        <v>210</v>
      </c>
      <c r="M291" s="149">
        <v>225</v>
      </c>
      <c r="N291" s="149">
        <v>201</v>
      </c>
      <c r="O291" s="149">
        <v>177</v>
      </c>
      <c r="P291" s="151">
        <f t="shared" si="183"/>
        <v>2577</v>
      </c>
    </row>
    <row r="292" spans="2:16" x14ac:dyDescent="0.2">
      <c r="B292" s="133" t="s">
        <v>102</v>
      </c>
      <c r="C292" s="185" t="s">
        <v>54</v>
      </c>
      <c r="D292" s="58">
        <f t="shared" ref="D292:O292" si="194">D284/1</f>
        <v>1</v>
      </c>
      <c r="E292" s="59">
        <f t="shared" si="194"/>
        <v>0</v>
      </c>
      <c r="F292" s="59">
        <f t="shared" si="194"/>
        <v>0</v>
      </c>
      <c r="G292" s="59">
        <f t="shared" si="194"/>
        <v>0</v>
      </c>
      <c r="H292" s="59">
        <f t="shared" si="194"/>
        <v>0</v>
      </c>
      <c r="I292" s="59">
        <f t="shared" si="194"/>
        <v>1</v>
      </c>
      <c r="J292" s="59">
        <f t="shared" si="194"/>
        <v>0</v>
      </c>
      <c r="K292" s="59">
        <f t="shared" si="194"/>
        <v>0</v>
      </c>
      <c r="L292" s="59">
        <f t="shared" si="194"/>
        <v>0</v>
      </c>
      <c r="M292" s="59">
        <f t="shared" si="194"/>
        <v>1</v>
      </c>
      <c r="N292" s="59">
        <f t="shared" si="194"/>
        <v>0</v>
      </c>
      <c r="O292" s="59">
        <f t="shared" si="194"/>
        <v>0</v>
      </c>
      <c r="P292" s="158">
        <f t="shared" si="183"/>
        <v>3</v>
      </c>
    </row>
    <row r="293" spans="2:16" x14ac:dyDescent="0.2">
      <c r="B293" s="61"/>
      <c r="C293" s="180" t="s">
        <v>55</v>
      </c>
      <c r="D293" s="77">
        <f t="shared" ref="D293:O293" si="195">D285/4</f>
        <v>0.25</v>
      </c>
      <c r="E293" s="78">
        <f t="shared" si="195"/>
        <v>1.25</v>
      </c>
      <c r="F293" s="78">
        <f t="shared" si="195"/>
        <v>0.5</v>
      </c>
      <c r="G293" s="78">
        <f t="shared" si="195"/>
        <v>1</v>
      </c>
      <c r="H293" s="78">
        <f t="shared" si="195"/>
        <v>1.5</v>
      </c>
      <c r="I293" s="78">
        <f t="shared" si="195"/>
        <v>0.25</v>
      </c>
      <c r="J293" s="78">
        <f t="shared" si="195"/>
        <v>1</v>
      </c>
      <c r="K293" s="78">
        <f t="shared" si="195"/>
        <v>1.5</v>
      </c>
      <c r="L293" s="78">
        <f t="shared" si="195"/>
        <v>1</v>
      </c>
      <c r="M293" s="78">
        <f t="shared" si="195"/>
        <v>0.5</v>
      </c>
      <c r="N293" s="78">
        <f t="shared" si="195"/>
        <v>1</v>
      </c>
      <c r="O293" s="78">
        <f t="shared" si="195"/>
        <v>0.5</v>
      </c>
      <c r="P293" s="158">
        <f t="shared" si="183"/>
        <v>10.25</v>
      </c>
    </row>
    <row r="294" spans="2:16" x14ac:dyDescent="0.2">
      <c r="B294" s="61"/>
      <c r="C294" s="180" t="s">
        <v>56</v>
      </c>
      <c r="D294" s="77">
        <f t="shared" ref="D294:O294" si="196">D286/4</f>
        <v>0</v>
      </c>
      <c r="E294" s="78">
        <f t="shared" si="196"/>
        <v>0</v>
      </c>
      <c r="F294" s="78">
        <f t="shared" si="196"/>
        <v>0.5</v>
      </c>
      <c r="G294" s="78">
        <f t="shared" si="196"/>
        <v>0.5</v>
      </c>
      <c r="H294" s="78">
        <f t="shared" si="196"/>
        <v>0</v>
      </c>
      <c r="I294" s="78">
        <f t="shared" si="196"/>
        <v>0.25</v>
      </c>
      <c r="J294" s="78">
        <f t="shared" si="196"/>
        <v>0</v>
      </c>
      <c r="K294" s="78">
        <f t="shared" si="196"/>
        <v>0</v>
      </c>
      <c r="L294" s="78">
        <f t="shared" si="196"/>
        <v>0</v>
      </c>
      <c r="M294" s="78">
        <f t="shared" si="196"/>
        <v>0.5</v>
      </c>
      <c r="N294" s="78">
        <f t="shared" si="196"/>
        <v>0.5</v>
      </c>
      <c r="O294" s="78">
        <f t="shared" si="196"/>
        <v>0.5</v>
      </c>
      <c r="P294" s="158">
        <f t="shared" si="183"/>
        <v>2.75</v>
      </c>
    </row>
    <row r="295" spans="2:16" x14ac:dyDescent="0.2">
      <c r="B295" s="61"/>
      <c r="C295" s="180" t="s">
        <v>57</v>
      </c>
      <c r="D295" s="77">
        <f t="shared" ref="D295:O295" si="197">D287/3</f>
        <v>0</v>
      </c>
      <c r="E295" s="78">
        <f t="shared" si="197"/>
        <v>0</v>
      </c>
      <c r="F295" s="78">
        <f t="shared" si="197"/>
        <v>0</v>
      </c>
      <c r="G295" s="78">
        <f t="shared" si="197"/>
        <v>0</v>
      </c>
      <c r="H295" s="78">
        <f t="shared" si="197"/>
        <v>0</v>
      </c>
      <c r="I295" s="78">
        <f t="shared" si="197"/>
        <v>0</v>
      </c>
      <c r="J295" s="78">
        <f t="shared" si="197"/>
        <v>0</v>
      </c>
      <c r="K295" s="78">
        <f t="shared" si="197"/>
        <v>0</v>
      </c>
      <c r="L295" s="78">
        <f t="shared" si="197"/>
        <v>0</v>
      </c>
      <c r="M295" s="78">
        <f t="shared" si="197"/>
        <v>0</v>
      </c>
      <c r="N295" s="78">
        <f t="shared" si="197"/>
        <v>0</v>
      </c>
      <c r="O295" s="78">
        <f t="shared" si="197"/>
        <v>0</v>
      </c>
      <c r="P295" s="158">
        <f t="shared" si="183"/>
        <v>0</v>
      </c>
    </row>
    <row r="296" spans="2:16" x14ac:dyDescent="0.2">
      <c r="B296" s="61"/>
      <c r="C296" s="180" t="s">
        <v>58</v>
      </c>
      <c r="D296" s="77">
        <f t="shared" ref="D296:O296" si="198">D288/4</f>
        <v>0</v>
      </c>
      <c r="E296" s="78">
        <f t="shared" si="198"/>
        <v>0</v>
      </c>
      <c r="F296" s="78">
        <f t="shared" si="198"/>
        <v>0</v>
      </c>
      <c r="G296" s="78">
        <f t="shared" si="198"/>
        <v>0</v>
      </c>
      <c r="H296" s="78">
        <f t="shared" si="198"/>
        <v>0</v>
      </c>
      <c r="I296" s="78">
        <f t="shared" si="198"/>
        <v>0</v>
      </c>
      <c r="J296" s="78">
        <f t="shared" si="198"/>
        <v>0</v>
      </c>
      <c r="K296" s="78">
        <f t="shared" si="198"/>
        <v>0</v>
      </c>
      <c r="L296" s="78">
        <f t="shared" si="198"/>
        <v>0</v>
      </c>
      <c r="M296" s="78">
        <f t="shared" si="198"/>
        <v>0</v>
      </c>
      <c r="N296" s="78">
        <f t="shared" si="198"/>
        <v>0</v>
      </c>
      <c r="O296" s="78">
        <f t="shared" si="198"/>
        <v>0</v>
      </c>
      <c r="P296" s="158">
        <f t="shared" si="183"/>
        <v>0</v>
      </c>
    </row>
    <row r="297" spans="2:16" x14ac:dyDescent="0.2">
      <c r="B297" s="61"/>
      <c r="C297" s="180" t="s">
        <v>59</v>
      </c>
      <c r="D297" s="77">
        <f t="shared" ref="D297:O297" si="199">D289/3</f>
        <v>0</v>
      </c>
      <c r="E297" s="78">
        <f t="shared" si="199"/>
        <v>0</v>
      </c>
      <c r="F297" s="78">
        <f t="shared" si="199"/>
        <v>0</v>
      </c>
      <c r="G297" s="78">
        <f t="shared" si="199"/>
        <v>0</v>
      </c>
      <c r="H297" s="78">
        <f t="shared" si="199"/>
        <v>0</v>
      </c>
      <c r="I297" s="78">
        <f t="shared" si="199"/>
        <v>0</v>
      </c>
      <c r="J297" s="78">
        <f t="shared" si="199"/>
        <v>0</v>
      </c>
      <c r="K297" s="78">
        <f t="shared" si="199"/>
        <v>0</v>
      </c>
      <c r="L297" s="78">
        <f t="shared" si="199"/>
        <v>0</v>
      </c>
      <c r="M297" s="78">
        <f t="shared" si="199"/>
        <v>0</v>
      </c>
      <c r="N297" s="78">
        <f t="shared" si="199"/>
        <v>0</v>
      </c>
      <c r="O297" s="78">
        <f t="shared" si="199"/>
        <v>0</v>
      </c>
      <c r="P297" s="158">
        <f t="shared" si="183"/>
        <v>0</v>
      </c>
    </row>
    <row r="298" spans="2:16" x14ac:dyDescent="0.2">
      <c r="B298" s="61"/>
      <c r="C298" s="180" t="s">
        <v>121</v>
      </c>
      <c r="D298" s="80">
        <f t="shared" ref="D298:O298" si="200">D290/12</f>
        <v>0.16666666666666666</v>
      </c>
      <c r="E298" s="81">
        <f t="shared" si="200"/>
        <v>0.41666666666666669</v>
      </c>
      <c r="F298" s="81">
        <f t="shared" si="200"/>
        <v>0.33333333333333331</v>
      </c>
      <c r="G298" s="81">
        <f t="shared" si="200"/>
        <v>0.5</v>
      </c>
      <c r="H298" s="81">
        <f t="shared" si="200"/>
        <v>0.5</v>
      </c>
      <c r="I298" s="81">
        <f t="shared" si="200"/>
        <v>0.25</v>
      </c>
      <c r="J298" s="81">
        <f t="shared" si="200"/>
        <v>0.33333333333333331</v>
      </c>
      <c r="K298" s="81">
        <f t="shared" si="200"/>
        <v>0.5</v>
      </c>
      <c r="L298" s="81">
        <f t="shared" si="200"/>
        <v>0.33333333333333331</v>
      </c>
      <c r="M298" s="81">
        <f t="shared" si="200"/>
        <v>0.41666666666666669</v>
      </c>
      <c r="N298" s="81">
        <f t="shared" si="200"/>
        <v>0.5</v>
      </c>
      <c r="O298" s="81">
        <f t="shared" si="200"/>
        <v>0.33333333333333331</v>
      </c>
      <c r="P298" s="159">
        <f t="shared" si="183"/>
        <v>4.583333333333333</v>
      </c>
    </row>
    <row r="299" spans="2:16" ht="13.8" thickBot="1" x14ac:dyDescent="0.25">
      <c r="B299" s="53"/>
      <c r="C299" s="180" t="s">
        <v>61</v>
      </c>
      <c r="D299" s="69">
        <f t="shared" ref="D299:O299" si="201">D291/931</f>
        <v>0.24167561761546724</v>
      </c>
      <c r="E299" s="70">
        <f t="shared" si="201"/>
        <v>0.22341568206229862</v>
      </c>
      <c r="F299" s="70">
        <f t="shared" si="201"/>
        <v>0.22663802363050484</v>
      </c>
      <c r="G299" s="70">
        <f t="shared" si="201"/>
        <v>0.22341568206229862</v>
      </c>
      <c r="H299" s="70">
        <f t="shared" si="201"/>
        <v>0.22556390977443608</v>
      </c>
      <c r="I299" s="70">
        <f t="shared" si="201"/>
        <v>0.25886143931256711</v>
      </c>
      <c r="J299" s="70">
        <f t="shared" si="201"/>
        <v>0.22771213748657357</v>
      </c>
      <c r="K299" s="70">
        <f t="shared" si="201"/>
        <v>0.26745435016111707</v>
      </c>
      <c r="L299" s="70">
        <f t="shared" si="201"/>
        <v>0.22556390977443608</v>
      </c>
      <c r="M299" s="70">
        <f t="shared" si="201"/>
        <v>0.24167561761546724</v>
      </c>
      <c r="N299" s="70">
        <f t="shared" si="201"/>
        <v>0.21589688506981741</v>
      </c>
      <c r="O299" s="70">
        <f t="shared" si="201"/>
        <v>0.19011815252416756</v>
      </c>
      <c r="P299" s="89">
        <f t="shared" si="183"/>
        <v>2.7679914070891511</v>
      </c>
    </row>
    <row r="300" spans="2:16" ht="19.2" x14ac:dyDescent="0.2">
      <c r="B300" s="194" t="s">
        <v>103</v>
      </c>
      <c r="C300" s="132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ref="P300:P306" si="202">SUM(D300:O300)</f>
        <v>0</v>
      </c>
    </row>
    <row r="301" spans="2:16" x14ac:dyDescent="0.2">
      <c r="B301" s="61"/>
      <c r="C301" s="183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202"/>
        <v>0</v>
      </c>
    </row>
    <row r="302" spans="2:16" x14ac:dyDescent="0.2">
      <c r="B302" s="61"/>
      <c r="C302" s="183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202"/>
        <v>0</v>
      </c>
    </row>
    <row r="303" spans="2:16" x14ac:dyDescent="0.2">
      <c r="B303" s="61"/>
      <c r="C303" s="183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202"/>
        <v>0</v>
      </c>
    </row>
    <row r="304" spans="2:16" x14ac:dyDescent="0.2">
      <c r="B304" s="61"/>
      <c r="C304" s="183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si="202"/>
        <v>0</v>
      </c>
    </row>
    <row r="305" spans="2:16" x14ac:dyDescent="0.2">
      <c r="B305" s="61"/>
      <c r="C305" s="183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202"/>
        <v>0</v>
      </c>
    </row>
    <row r="306" spans="2:16" x14ac:dyDescent="0.2">
      <c r="B306" s="53"/>
      <c r="C306" s="186" t="s">
        <v>60</v>
      </c>
      <c r="D306" s="55">
        <f t="shared" ref="D306:O306" si="203">SUM(D300:D305)</f>
        <v>0</v>
      </c>
      <c r="E306" s="56">
        <f t="shared" si="203"/>
        <v>0</v>
      </c>
      <c r="F306" s="56">
        <f t="shared" si="203"/>
        <v>0</v>
      </c>
      <c r="G306" s="56">
        <f t="shared" si="203"/>
        <v>0</v>
      </c>
      <c r="H306" s="56">
        <f t="shared" si="203"/>
        <v>0</v>
      </c>
      <c r="I306" s="56">
        <f t="shared" si="203"/>
        <v>0</v>
      </c>
      <c r="J306" s="56">
        <f t="shared" si="203"/>
        <v>0</v>
      </c>
      <c r="K306" s="56">
        <f t="shared" si="203"/>
        <v>0</v>
      </c>
      <c r="L306" s="56">
        <f t="shared" si="203"/>
        <v>0</v>
      </c>
      <c r="M306" s="56">
        <f t="shared" si="203"/>
        <v>0</v>
      </c>
      <c r="N306" s="56">
        <f t="shared" si="203"/>
        <v>0</v>
      </c>
      <c r="O306" s="56">
        <f t="shared" si="203"/>
        <v>0</v>
      </c>
      <c r="P306" s="88">
        <f t="shared" si="202"/>
        <v>0</v>
      </c>
    </row>
    <row r="307" spans="2:16" x14ac:dyDescent="0.2">
      <c r="B307" s="155"/>
      <c r="C307" s="186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19.2" x14ac:dyDescent="0.2">
      <c r="B308" s="133" t="s">
        <v>165</v>
      </c>
      <c r="C308" s="133" t="s">
        <v>54</v>
      </c>
      <c r="D308" s="58">
        <f t="shared" ref="D308:O308" si="204">ROUND(D300/1,2)</f>
        <v>0</v>
      </c>
      <c r="E308" s="58">
        <f t="shared" si="204"/>
        <v>0</v>
      </c>
      <c r="F308" s="58">
        <f t="shared" si="204"/>
        <v>0</v>
      </c>
      <c r="G308" s="58">
        <f t="shared" si="204"/>
        <v>0</v>
      </c>
      <c r="H308" s="58">
        <f t="shared" si="204"/>
        <v>0</v>
      </c>
      <c r="I308" s="58">
        <f t="shared" si="204"/>
        <v>0</v>
      </c>
      <c r="J308" s="58">
        <f t="shared" si="204"/>
        <v>0</v>
      </c>
      <c r="K308" s="58">
        <f t="shared" si="204"/>
        <v>0</v>
      </c>
      <c r="L308" s="58">
        <f t="shared" si="204"/>
        <v>0</v>
      </c>
      <c r="M308" s="58">
        <f t="shared" si="204"/>
        <v>0</v>
      </c>
      <c r="N308" s="58">
        <f t="shared" si="204"/>
        <v>0</v>
      </c>
      <c r="O308" s="58">
        <f t="shared" si="204"/>
        <v>0</v>
      </c>
      <c r="P308" s="63">
        <f t="shared" ref="P308:P322" si="205">SUM(D308:O308)</f>
        <v>0</v>
      </c>
    </row>
    <row r="309" spans="2:16" x14ac:dyDescent="0.2">
      <c r="B309" s="61"/>
      <c r="C309" s="183" t="s">
        <v>55</v>
      </c>
      <c r="D309" s="77">
        <f t="shared" ref="D309:O309" si="206">ROUND(D301/2,2)</f>
        <v>0</v>
      </c>
      <c r="E309" s="77">
        <f t="shared" si="206"/>
        <v>0</v>
      </c>
      <c r="F309" s="77">
        <f t="shared" si="206"/>
        <v>0</v>
      </c>
      <c r="G309" s="77">
        <f t="shared" si="206"/>
        <v>0</v>
      </c>
      <c r="H309" s="77">
        <f t="shared" si="206"/>
        <v>0</v>
      </c>
      <c r="I309" s="77">
        <f t="shared" si="206"/>
        <v>0</v>
      </c>
      <c r="J309" s="77">
        <f t="shared" si="206"/>
        <v>0</v>
      </c>
      <c r="K309" s="77">
        <f t="shared" si="206"/>
        <v>0</v>
      </c>
      <c r="L309" s="77">
        <f t="shared" si="206"/>
        <v>0</v>
      </c>
      <c r="M309" s="77">
        <f t="shared" si="206"/>
        <v>0</v>
      </c>
      <c r="N309" s="77">
        <f t="shared" si="206"/>
        <v>0</v>
      </c>
      <c r="O309" s="77">
        <f t="shared" si="206"/>
        <v>0</v>
      </c>
      <c r="P309" s="63">
        <f t="shared" si="205"/>
        <v>0</v>
      </c>
    </row>
    <row r="310" spans="2:16" x14ac:dyDescent="0.2">
      <c r="B310" s="61"/>
      <c r="C310" s="183" t="s">
        <v>56</v>
      </c>
      <c r="D310" s="77">
        <f t="shared" ref="D310:O310" si="207">ROUND(D302/1,2)</f>
        <v>0</v>
      </c>
      <c r="E310" s="77">
        <f t="shared" si="207"/>
        <v>0</v>
      </c>
      <c r="F310" s="77">
        <f t="shared" si="207"/>
        <v>0</v>
      </c>
      <c r="G310" s="77">
        <f t="shared" si="207"/>
        <v>0</v>
      </c>
      <c r="H310" s="77">
        <f t="shared" si="207"/>
        <v>0</v>
      </c>
      <c r="I310" s="77">
        <f t="shared" si="207"/>
        <v>0</v>
      </c>
      <c r="J310" s="77">
        <f t="shared" si="207"/>
        <v>0</v>
      </c>
      <c r="K310" s="77">
        <f t="shared" si="207"/>
        <v>0</v>
      </c>
      <c r="L310" s="77">
        <f t="shared" si="207"/>
        <v>0</v>
      </c>
      <c r="M310" s="77">
        <f t="shared" si="207"/>
        <v>0</v>
      </c>
      <c r="N310" s="77">
        <f t="shared" si="207"/>
        <v>0</v>
      </c>
      <c r="O310" s="77">
        <f t="shared" si="207"/>
        <v>0</v>
      </c>
      <c r="P310" s="63">
        <f t="shared" si="205"/>
        <v>0</v>
      </c>
    </row>
    <row r="311" spans="2:16" x14ac:dyDescent="0.2">
      <c r="B311" s="61"/>
      <c r="C311" s="183" t="s">
        <v>57</v>
      </c>
      <c r="D311" s="77">
        <f t="shared" ref="D311:O311" si="208">ROUND(D303/1,2)</f>
        <v>0</v>
      </c>
      <c r="E311" s="77">
        <f t="shared" si="208"/>
        <v>0</v>
      </c>
      <c r="F311" s="77">
        <f t="shared" si="208"/>
        <v>0</v>
      </c>
      <c r="G311" s="77">
        <f t="shared" si="208"/>
        <v>0</v>
      </c>
      <c r="H311" s="77">
        <f t="shared" si="208"/>
        <v>0</v>
      </c>
      <c r="I311" s="77">
        <f t="shared" si="208"/>
        <v>0</v>
      </c>
      <c r="J311" s="77">
        <f t="shared" si="208"/>
        <v>0</v>
      </c>
      <c r="K311" s="77">
        <f t="shared" si="208"/>
        <v>0</v>
      </c>
      <c r="L311" s="77">
        <f t="shared" si="208"/>
        <v>0</v>
      </c>
      <c r="M311" s="77">
        <f t="shared" si="208"/>
        <v>0</v>
      </c>
      <c r="N311" s="77">
        <f t="shared" si="208"/>
        <v>0</v>
      </c>
      <c r="O311" s="77">
        <f t="shared" si="208"/>
        <v>0</v>
      </c>
      <c r="P311" s="63">
        <f t="shared" si="205"/>
        <v>0</v>
      </c>
    </row>
    <row r="312" spans="2:16" x14ac:dyDescent="0.2">
      <c r="B312" s="61"/>
      <c r="C312" s="183" t="s">
        <v>58</v>
      </c>
      <c r="D312" s="77">
        <f t="shared" ref="D312:O312" si="209">ROUND(D304/1,2)</f>
        <v>0</v>
      </c>
      <c r="E312" s="77">
        <f t="shared" si="209"/>
        <v>0</v>
      </c>
      <c r="F312" s="77">
        <f t="shared" si="209"/>
        <v>0</v>
      </c>
      <c r="G312" s="77">
        <f t="shared" si="209"/>
        <v>0</v>
      </c>
      <c r="H312" s="77">
        <f t="shared" si="209"/>
        <v>0</v>
      </c>
      <c r="I312" s="77">
        <f t="shared" si="209"/>
        <v>0</v>
      </c>
      <c r="J312" s="77">
        <f t="shared" si="209"/>
        <v>0</v>
      </c>
      <c r="K312" s="77">
        <f t="shared" si="209"/>
        <v>0</v>
      </c>
      <c r="L312" s="77">
        <f t="shared" si="209"/>
        <v>0</v>
      </c>
      <c r="M312" s="77">
        <f t="shared" si="209"/>
        <v>0</v>
      </c>
      <c r="N312" s="77">
        <f t="shared" si="209"/>
        <v>0</v>
      </c>
      <c r="O312" s="77">
        <f t="shared" si="209"/>
        <v>0</v>
      </c>
      <c r="P312" s="63">
        <f t="shared" si="205"/>
        <v>0</v>
      </c>
    </row>
    <row r="313" spans="2:16" x14ac:dyDescent="0.2">
      <c r="B313" s="61"/>
      <c r="C313" s="183" t="s">
        <v>59</v>
      </c>
      <c r="D313" s="77">
        <f t="shared" ref="D313:O313" si="210">ROUND(D305/1,2)</f>
        <v>0</v>
      </c>
      <c r="E313" s="77">
        <f t="shared" si="210"/>
        <v>0</v>
      </c>
      <c r="F313" s="77">
        <f t="shared" si="210"/>
        <v>0</v>
      </c>
      <c r="G313" s="77">
        <f t="shared" si="210"/>
        <v>0</v>
      </c>
      <c r="H313" s="77">
        <f t="shared" si="210"/>
        <v>0</v>
      </c>
      <c r="I313" s="77">
        <f t="shared" si="210"/>
        <v>0</v>
      </c>
      <c r="J313" s="77">
        <f t="shared" si="210"/>
        <v>0</v>
      </c>
      <c r="K313" s="77">
        <f t="shared" si="210"/>
        <v>0</v>
      </c>
      <c r="L313" s="77">
        <f t="shared" si="210"/>
        <v>0</v>
      </c>
      <c r="M313" s="77">
        <f t="shared" si="210"/>
        <v>0</v>
      </c>
      <c r="N313" s="77">
        <f t="shared" si="210"/>
        <v>0</v>
      </c>
      <c r="O313" s="77">
        <f t="shared" si="210"/>
        <v>0</v>
      </c>
      <c r="P313" s="63">
        <f t="shared" si="205"/>
        <v>0</v>
      </c>
    </row>
    <row r="314" spans="2:16" x14ac:dyDescent="0.2">
      <c r="B314" s="61"/>
      <c r="C314" s="183" t="s">
        <v>60</v>
      </c>
      <c r="D314" s="80">
        <f t="shared" ref="D314:O314" si="211">ROUND(D306/7,2)</f>
        <v>0</v>
      </c>
      <c r="E314" s="80">
        <f t="shared" si="211"/>
        <v>0</v>
      </c>
      <c r="F314" s="80">
        <f t="shared" si="211"/>
        <v>0</v>
      </c>
      <c r="G314" s="80">
        <f t="shared" si="211"/>
        <v>0</v>
      </c>
      <c r="H314" s="80">
        <f t="shared" si="211"/>
        <v>0</v>
      </c>
      <c r="I314" s="80">
        <f t="shared" si="211"/>
        <v>0</v>
      </c>
      <c r="J314" s="80">
        <f t="shared" si="211"/>
        <v>0</v>
      </c>
      <c r="K314" s="80">
        <f t="shared" si="211"/>
        <v>0</v>
      </c>
      <c r="L314" s="80">
        <f t="shared" si="211"/>
        <v>0</v>
      </c>
      <c r="M314" s="80">
        <f t="shared" si="211"/>
        <v>0</v>
      </c>
      <c r="N314" s="80">
        <f t="shared" si="211"/>
        <v>0</v>
      </c>
      <c r="O314" s="80">
        <f t="shared" si="211"/>
        <v>0</v>
      </c>
      <c r="P314" s="66">
        <f t="shared" si="205"/>
        <v>0</v>
      </c>
    </row>
    <row r="315" spans="2:16" ht="13.8" thickBot="1" x14ac:dyDescent="0.25">
      <c r="B315" s="53"/>
      <c r="C315" s="187" t="s">
        <v>61</v>
      </c>
      <c r="D315" s="69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89">
        <f t="shared" si="205"/>
        <v>0</v>
      </c>
    </row>
    <row r="316" spans="2:16" ht="19.2" x14ac:dyDescent="0.2">
      <c r="B316" s="132" t="s">
        <v>130</v>
      </c>
      <c r="C316" s="180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205"/>
        <v>0</v>
      </c>
    </row>
    <row r="317" spans="2:16" x14ac:dyDescent="0.2">
      <c r="B317" s="61"/>
      <c r="C317" s="180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205"/>
        <v>0</v>
      </c>
    </row>
    <row r="318" spans="2:16" x14ac:dyDescent="0.2">
      <c r="B318" s="61"/>
      <c r="C318" s="180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205"/>
        <v>0</v>
      </c>
    </row>
    <row r="319" spans="2:16" x14ac:dyDescent="0.2">
      <c r="B319" s="61"/>
      <c r="C319" s="180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205"/>
        <v>0</v>
      </c>
    </row>
    <row r="320" spans="2:16" x14ac:dyDescent="0.2">
      <c r="B320" s="61"/>
      <c r="C320" s="180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205"/>
        <v>0</v>
      </c>
    </row>
    <row r="321" spans="2:16" x14ac:dyDescent="0.2">
      <c r="B321" s="61"/>
      <c r="C321" s="180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205"/>
        <v>0</v>
      </c>
    </row>
    <row r="322" spans="2:16" x14ac:dyDescent="0.2">
      <c r="B322" s="53"/>
      <c r="C322" s="181" t="s">
        <v>60</v>
      </c>
      <c r="D322" s="55">
        <f t="shared" ref="D322:O322" si="212">SUM(D316:D321)</f>
        <v>0</v>
      </c>
      <c r="E322" s="56">
        <f t="shared" si="212"/>
        <v>0</v>
      </c>
      <c r="F322" s="56">
        <f t="shared" si="212"/>
        <v>0</v>
      </c>
      <c r="G322" s="56">
        <f t="shared" si="212"/>
        <v>0</v>
      </c>
      <c r="H322" s="91">
        <f t="shared" si="212"/>
        <v>0</v>
      </c>
      <c r="I322" s="56">
        <f t="shared" si="212"/>
        <v>0</v>
      </c>
      <c r="J322" s="56">
        <f t="shared" si="212"/>
        <v>0</v>
      </c>
      <c r="K322" s="56">
        <f t="shared" si="212"/>
        <v>0</v>
      </c>
      <c r="L322" s="56">
        <f t="shared" si="212"/>
        <v>0</v>
      </c>
      <c r="M322" s="56">
        <f t="shared" si="212"/>
        <v>0</v>
      </c>
      <c r="N322" s="56">
        <f t="shared" si="212"/>
        <v>0</v>
      </c>
      <c r="O322" s="56">
        <f t="shared" si="212"/>
        <v>0</v>
      </c>
      <c r="P322" s="88">
        <f t="shared" si="205"/>
        <v>0</v>
      </c>
    </row>
    <row r="323" spans="2:16" x14ac:dyDescent="0.2">
      <c r="B323" s="155"/>
      <c r="C323" s="181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2">
      <c r="B324" s="133" t="s">
        <v>166</v>
      </c>
      <c r="C324" s="185" t="s">
        <v>54</v>
      </c>
      <c r="D324" s="58">
        <f t="shared" ref="D324:O324" si="213">ROUND(D316/1,2)</f>
        <v>0</v>
      </c>
      <c r="E324" s="59">
        <f t="shared" si="213"/>
        <v>0</v>
      </c>
      <c r="F324" s="59">
        <f t="shared" si="213"/>
        <v>0</v>
      </c>
      <c r="G324" s="59">
        <f t="shared" si="213"/>
        <v>0</v>
      </c>
      <c r="H324" s="76">
        <f t="shared" si="213"/>
        <v>0</v>
      </c>
      <c r="I324" s="59">
        <f t="shared" si="213"/>
        <v>0</v>
      </c>
      <c r="J324" s="59">
        <f t="shared" si="213"/>
        <v>0</v>
      </c>
      <c r="K324" s="59">
        <f t="shared" si="213"/>
        <v>0</v>
      </c>
      <c r="L324" s="59">
        <f t="shared" si="213"/>
        <v>0</v>
      </c>
      <c r="M324" s="59">
        <f t="shared" si="213"/>
        <v>0</v>
      </c>
      <c r="N324" s="59">
        <f t="shared" si="213"/>
        <v>0</v>
      </c>
      <c r="O324" s="59">
        <f t="shared" si="213"/>
        <v>0</v>
      </c>
      <c r="P324" s="63">
        <f t="shared" ref="P324:P338" si="214">SUM(D324:O324)</f>
        <v>0</v>
      </c>
    </row>
    <row r="325" spans="2:16" x14ac:dyDescent="0.2">
      <c r="B325" s="61"/>
      <c r="C325" s="180" t="s">
        <v>55</v>
      </c>
      <c r="D325" s="77">
        <f t="shared" ref="D325:O325" si="215">ROUND(D317/2,2)</f>
        <v>0</v>
      </c>
      <c r="E325" s="78">
        <f t="shared" si="215"/>
        <v>0</v>
      </c>
      <c r="F325" s="78">
        <f t="shared" si="215"/>
        <v>0</v>
      </c>
      <c r="G325" s="78">
        <f t="shared" si="215"/>
        <v>0</v>
      </c>
      <c r="H325" s="79">
        <f t="shared" si="215"/>
        <v>0</v>
      </c>
      <c r="I325" s="78">
        <f t="shared" si="215"/>
        <v>0</v>
      </c>
      <c r="J325" s="78">
        <f t="shared" si="215"/>
        <v>0</v>
      </c>
      <c r="K325" s="78">
        <f t="shared" si="215"/>
        <v>0</v>
      </c>
      <c r="L325" s="78">
        <f t="shared" si="215"/>
        <v>0</v>
      </c>
      <c r="M325" s="78">
        <f t="shared" si="215"/>
        <v>0</v>
      </c>
      <c r="N325" s="78">
        <f t="shared" si="215"/>
        <v>0</v>
      </c>
      <c r="O325" s="78">
        <f t="shared" si="215"/>
        <v>0</v>
      </c>
      <c r="P325" s="63">
        <f t="shared" si="214"/>
        <v>0</v>
      </c>
    </row>
    <row r="326" spans="2:16" x14ac:dyDescent="0.2">
      <c r="B326" s="61"/>
      <c r="C326" s="180" t="s">
        <v>56</v>
      </c>
      <c r="D326" s="77">
        <f t="shared" ref="D326:O326" si="216">ROUND(D318/1,2)</f>
        <v>0</v>
      </c>
      <c r="E326" s="78">
        <f t="shared" si="216"/>
        <v>0</v>
      </c>
      <c r="F326" s="78">
        <f t="shared" si="216"/>
        <v>0</v>
      </c>
      <c r="G326" s="78">
        <f t="shared" si="216"/>
        <v>0</v>
      </c>
      <c r="H326" s="79">
        <f t="shared" si="216"/>
        <v>0</v>
      </c>
      <c r="I326" s="78">
        <f t="shared" si="216"/>
        <v>0</v>
      </c>
      <c r="J326" s="78">
        <f t="shared" si="216"/>
        <v>0</v>
      </c>
      <c r="K326" s="78">
        <f t="shared" si="216"/>
        <v>0</v>
      </c>
      <c r="L326" s="78">
        <f t="shared" si="216"/>
        <v>0</v>
      </c>
      <c r="M326" s="78">
        <f t="shared" si="216"/>
        <v>0</v>
      </c>
      <c r="N326" s="78">
        <f t="shared" si="216"/>
        <v>0</v>
      </c>
      <c r="O326" s="78">
        <f t="shared" si="216"/>
        <v>0</v>
      </c>
      <c r="P326" s="63">
        <f t="shared" si="214"/>
        <v>0</v>
      </c>
    </row>
    <row r="327" spans="2:16" x14ac:dyDescent="0.2">
      <c r="B327" s="61"/>
      <c r="C327" s="180" t="s">
        <v>57</v>
      </c>
      <c r="D327" s="77">
        <f t="shared" ref="D327:O327" si="217">ROUND(D319/1,2)</f>
        <v>0</v>
      </c>
      <c r="E327" s="78">
        <f t="shared" si="217"/>
        <v>0</v>
      </c>
      <c r="F327" s="78">
        <f t="shared" si="217"/>
        <v>0</v>
      </c>
      <c r="G327" s="78">
        <f t="shared" si="217"/>
        <v>0</v>
      </c>
      <c r="H327" s="79">
        <f t="shared" si="217"/>
        <v>0</v>
      </c>
      <c r="I327" s="78">
        <f t="shared" si="217"/>
        <v>0</v>
      </c>
      <c r="J327" s="78">
        <f t="shared" si="217"/>
        <v>0</v>
      </c>
      <c r="K327" s="78">
        <f t="shared" si="217"/>
        <v>0</v>
      </c>
      <c r="L327" s="78">
        <f t="shared" si="217"/>
        <v>0</v>
      </c>
      <c r="M327" s="78">
        <f t="shared" si="217"/>
        <v>0</v>
      </c>
      <c r="N327" s="78">
        <f t="shared" si="217"/>
        <v>0</v>
      </c>
      <c r="O327" s="78">
        <f t="shared" si="217"/>
        <v>0</v>
      </c>
      <c r="P327" s="63">
        <f t="shared" si="214"/>
        <v>0</v>
      </c>
    </row>
    <row r="328" spans="2:16" x14ac:dyDescent="0.2">
      <c r="B328" s="61"/>
      <c r="C328" s="180" t="s">
        <v>58</v>
      </c>
      <c r="D328" s="77">
        <f t="shared" ref="D328:O328" si="218">ROUND(D320/1,2)</f>
        <v>0</v>
      </c>
      <c r="E328" s="78">
        <f t="shared" si="218"/>
        <v>0</v>
      </c>
      <c r="F328" s="78">
        <f t="shared" si="218"/>
        <v>0</v>
      </c>
      <c r="G328" s="78">
        <f t="shared" si="218"/>
        <v>0</v>
      </c>
      <c r="H328" s="79">
        <f t="shared" si="218"/>
        <v>0</v>
      </c>
      <c r="I328" s="78">
        <f t="shared" si="218"/>
        <v>0</v>
      </c>
      <c r="J328" s="78">
        <f t="shared" si="218"/>
        <v>0</v>
      </c>
      <c r="K328" s="78">
        <f t="shared" si="218"/>
        <v>0</v>
      </c>
      <c r="L328" s="78">
        <f t="shared" si="218"/>
        <v>0</v>
      </c>
      <c r="M328" s="78">
        <f t="shared" si="218"/>
        <v>0</v>
      </c>
      <c r="N328" s="78">
        <f t="shared" si="218"/>
        <v>0</v>
      </c>
      <c r="O328" s="78">
        <f t="shared" si="218"/>
        <v>0</v>
      </c>
      <c r="P328" s="63">
        <f t="shared" si="214"/>
        <v>0</v>
      </c>
    </row>
    <row r="329" spans="2:16" x14ac:dyDescent="0.2">
      <c r="B329" s="61"/>
      <c r="C329" s="180" t="s">
        <v>59</v>
      </c>
      <c r="D329" s="77">
        <f t="shared" ref="D329:O329" si="219">ROUND(D321/1,2)</f>
        <v>0</v>
      </c>
      <c r="E329" s="78">
        <f t="shared" si="219"/>
        <v>0</v>
      </c>
      <c r="F329" s="78">
        <f t="shared" si="219"/>
        <v>0</v>
      </c>
      <c r="G329" s="78">
        <f t="shared" si="219"/>
        <v>0</v>
      </c>
      <c r="H329" s="79">
        <f t="shared" si="219"/>
        <v>0</v>
      </c>
      <c r="I329" s="78">
        <f t="shared" si="219"/>
        <v>0</v>
      </c>
      <c r="J329" s="78">
        <f t="shared" si="219"/>
        <v>0</v>
      </c>
      <c r="K329" s="78">
        <f t="shared" si="219"/>
        <v>0</v>
      </c>
      <c r="L329" s="78">
        <f t="shared" si="219"/>
        <v>0</v>
      </c>
      <c r="M329" s="78">
        <f t="shared" si="219"/>
        <v>0</v>
      </c>
      <c r="N329" s="78">
        <f t="shared" si="219"/>
        <v>0</v>
      </c>
      <c r="O329" s="78">
        <f t="shared" si="219"/>
        <v>0</v>
      </c>
      <c r="P329" s="63">
        <f t="shared" si="214"/>
        <v>0</v>
      </c>
    </row>
    <row r="330" spans="2:16" x14ac:dyDescent="0.2">
      <c r="B330" s="61"/>
      <c r="C330" s="180" t="s">
        <v>60</v>
      </c>
      <c r="D330" s="80">
        <f t="shared" ref="D330:O330" si="220">ROUND(D322/7,2)</f>
        <v>0</v>
      </c>
      <c r="E330" s="81">
        <f t="shared" si="220"/>
        <v>0</v>
      </c>
      <c r="F330" s="81">
        <f t="shared" si="220"/>
        <v>0</v>
      </c>
      <c r="G330" s="81">
        <f t="shared" si="220"/>
        <v>0</v>
      </c>
      <c r="H330" s="82">
        <f t="shared" si="220"/>
        <v>0</v>
      </c>
      <c r="I330" s="81">
        <f t="shared" si="220"/>
        <v>0</v>
      </c>
      <c r="J330" s="81">
        <f t="shared" si="220"/>
        <v>0</v>
      </c>
      <c r="K330" s="81">
        <f t="shared" si="220"/>
        <v>0</v>
      </c>
      <c r="L330" s="81">
        <f t="shared" si="220"/>
        <v>0</v>
      </c>
      <c r="M330" s="81">
        <f t="shared" si="220"/>
        <v>0</v>
      </c>
      <c r="N330" s="81">
        <f t="shared" si="220"/>
        <v>0</v>
      </c>
      <c r="O330" s="81">
        <f t="shared" si="220"/>
        <v>0</v>
      </c>
      <c r="P330" s="66">
        <f t="shared" si="214"/>
        <v>0</v>
      </c>
    </row>
    <row r="331" spans="2:16" ht="13.8" thickBot="1" x14ac:dyDescent="0.25">
      <c r="B331" s="53"/>
      <c r="C331" s="180" t="s">
        <v>61</v>
      </c>
      <c r="D331" s="69"/>
      <c r="E331" s="70"/>
      <c r="F331" s="70"/>
      <c r="G331" s="70"/>
      <c r="H331" s="71"/>
      <c r="I331" s="70"/>
      <c r="J331" s="70"/>
      <c r="K331" s="70"/>
      <c r="L331" s="70"/>
      <c r="M331" s="70"/>
      <c r="N331" s="70"/>
      <c r="O331" s="70"/>
      <c r="P331" s="89">
        <f t="shared" si="214"/>
        <v>0</v>
      </c>
    </row>
    <row r="332" spans="2:16" x14ac:dyDescent="0.2">
      <c r="B332" s="134" t="s">
        <v>106</v>
      </c>
      <c r="C332" s="132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214"/>
        <v>0</v>
      </c>
    </row>
    <row r="333" spans="2:16" x14ac:dyDescent="0.2">
      <c r="B333" s="44"/>
      <c r="C333" s="183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214"/>
        <v>0</v>
      </c>
    </row>
    <row r="334" spans="2:16" x14ac:dyDescent="0.2">
      <c r="B334" s="44"/>
      <c r="C334" s="183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214"/>
        <v>0</v>
      </c>
    </row>
    <row r="335" spans="2:16" x14ac:dyDescent="0.2">
      <c r="B335" s="44"/>
      <c r="C335" s="183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214"/>
        <v>0</v>
      </c>
    </row>
    <row r="336" spans="2:16" x14ac:dyDescent="0.2">
      <c r="B336" s="44"/>
      <c r="C336" s="183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214"/>
        <v>0</v>
      </c>
    </row>
    <row r="337" spans="2:16" x14ac:dyDescent="0.2">
      <c r="B337" s="44"/>
      <c r="C337" s="183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214"/>
        <v>0</v>
      </c>
    </row>
    <row r="338" spans="2:16" x14ac:dyDescent="0.2">
      <c r="B338" s="53"/>
      <c r="C338" s="186" t="s">
        <v>60</v>
      </c>
      <c r="D338" s="55">
        <f t="shared" ref="D338:O338" si="221">SUM(D332:D337)</f>
        <v>0</v>
      </c>
      <c r="E338" s="56">
        <f t="shared" si="221"/>
        <v>0</v>
      </c>
      <c r="F338" s="56">
        <f t="shared" si="221"/>
        <v>0</v>
      </c>
      <c r="G338" s="56">
        <f t="shared" si="221"/>
        <v>0</v>
      </c>
      <c r="H338" s="56">
        <f t="shared" si="221"/>
        <v>0</v>
      </c>
      <c r="I338" s="56">
        <f t="shared" si="221"/>
        <v>0</v>
      </c>
      <c r="J338" s="56">
        <f t="shared" si="221"/>
        <v>0</v>
      </c>
      <c r="K338" s="56">
        <f t="shared" si="221"/>
        <v>0</v>
      </c>
      <c r="L338" s="56">
        <f t="shared" si="221"/>
        <v>0</v>
      </c>
      <c r="M338" s="56">
        <f t="shared" si="221"/>
        <v>0</v>
      </c>
      <c r="N338" s="56">
        <f t="shared" si="221"/>
        <v>0</v>
      </c>
      <c r="O338" s="56">
        <f t="shared" si="221"/>
        <v>0</v>
      </c>
      <c r="P338" s="88">
        <f t="shared" si="214"/>
        <v>0</v>
      </c>
    </row>
    <row r="339" spans="2:16" x14ac:dyDescent="0.2">
      <c r="B339" s="155"/>
      <c r="C339" s="186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2">
      <c r="B340" s="133" t="s">
        <v>167</v>
      </c>
      <c r="C340" s="133" t="s">
        <v>54</v>
      </c>
      <c r="D340" s="58">
        <f t="shared" ref="D340:O340" si="222">ROUND(D332/1,2)</f>
        <v>0</v>
      </c>
      <c r="E340" s="59">
        <f t="shared" si="222"/>
        <v>0</v>
      </c>
      <c r="F340" s="59">
        <f t="shared" si="222"/>
        <v>0</v>
      </c>
      <c r="G340" s="59">
        <f t="shared" si="222"/>
        <v>0</v>
      </c>
      <c r="H340" s="59">
        <f t="shared" si="222"/>
        <v>0</v>
      </c>
      <c r="I340" s="59">
        <f t="shared" si="222"/>
        <v>0</v>
      </c>
      <c r="J340" s="59">
        <f t="shared" si="222"/>
        <v>0</v>
      </c>
      <c r="K340" s="59">
        <f t="shared" si="222"/>
        <v>0</v>
      </c>
      <c r="L340" s="59">
        <f t="shared" si="222"/>
        <v>0</v>
      </c>
      <c r="M340" s="59">
        <f t="shared" si="222"/>
        <v>0</v>
      </c>
      <c r="N340" s="59">
        <f t="shared" si="222"/>
        <v>0</v>
      </c>
      <c r="O340" s="59">
        <f t="shared" si="222"/>
        <v>0</v>
      </c>
      <c r="P340" s="63">
        <f t="shared" ref="P340:P347" si="223">SUM(D340:O340)</f>
        <v>0</v>
      </c>
    </row>
    <row r="341" spans="2:16" x14ac:dyDescent="0.2">
      <c r="B341" s="61"/>
      <c r="C341" s="183" t="s">
        <v>55</v>
      </c>
      <c r="D341" s="77">
        <f t="shared" ref="D341:O341" si="224">ROUND(D333/2,2)</f>
        <v>0</v>
      </c>
      <c r="E341" s="78">
        <f t="shared" si="224"/>
        <v>0</v>
      </c>
      <c r="F341" s="78">
        <f t="shared" si="224"/>
        <v>0</v>
      </c>
      <c r="G341" s="78">
        <f t="shared" si="224"/>
        <v>0</v>
      </c>
      <c r="H341" s="78">
        <f t="shared" si="224"/>
        <v>0</v>
      </c>
      <c r="I341" s="78">
        <f t="shared" si="224"/>
        <v>0</v>
      </c>
      <c r="J341" s="78">
        <f t="shared" si="224"/>
        <v>0</v>
      </c>
      <c r="K341" s="78">
        <f t="shared" si="224"/>
        <v>0</v>
      </c>
      <c r="L341" s="78">
        <f t="shared" si="224"/>
        <v>0</v>
      </c>
      <c r="M341" s="78">
        <f t="shared" si="224"/>
        <v>0</v>
      </c>
      <c r="N341" s="78">
        <f t="shared" si="224"/>
        <v>0</v>
      </c>
      <c r="O341" s="78">
        <f t="shared" si="224"/>
        <v>0</v>
      </c>
      <c r="P341" s="63">
        <f t="shared" si="223"/>
        <v>0</v>
      </c>
    </row>
    <row r="342" spans="2:16" x14ac:dyDescent="0.2">
      <c r="B342" s="61"/>
      <c r="C342" s="183" t="s">
        <v>56</v>
      </c>
      <c r="D342" s="77">
        <f t="shared" ref="D342:O342" si="225">ROUND(D334/1,2)</f>
        <v>0</v>
      </c>
      <c r="E342" s="78">
        <f t="shared" si="225"/>
        <v>0</v>
      </c>
      <c r="F342" s="78">
        <f t="shared" si="225"/>
        <v>0</v>
      </c>
      <c r="G342" s="78">
        <f t="shared" si="225"/>
        <v>0</v>
      </c>
      <c r="H342" s="78">
        <f t="shared" si="225"/>
        <v>0</v>
      </c>
      <c r="I342" s="78">
        <f t="shared" si="225"/>
        <v>0</v>
      </c>
      <c r="J342" s="78">
        <f t="shared" si="225"/>
        <v>0</v>
      </c>
      <c r="K342" s="78">
        <f t="shared" si="225"/>
        <v>0</v>
      </c>
      <c r="L342" s="78">
        <f t="shared" si="225"/>
        <v>0</v>
      </c>
      <c r="M342" s="78">
        <f t="shared" si="225"/>
        <v>0</v>
      </c>
      <c r="N342" s="78">
        <f t="shared" si="225"/>
        <v>0</v>
      </c>
      <c r="O342" s="78">
        <f t="shared" si="225"/>
        <v>0</v>
      </c>
      <c r="P342" s="63">
        <f t="shared" si="223"/>
        <v>0</v>
      </c>
    </row>
    <row r="343" spans="2:16" x14ac:dyDescent="0.2">
      <c r="B343" s="61"/>
      <c r="C343" s="183" t="s">
        <v>57</v>
      </c>
      <c r="D343" s="77">
        <f t="shared" ref="D343:O343" si="226">ROUND(D335/1,2)</f>
        <v>0</v>
      </c>
      <c r="E343" s="78">
        <f t="shared" si="226"/>
        <v>0</v>
      </c>
      <c r="F343" s="78">
        <f t="shared" si="226"/>
        <v>0</v>
      </c>
      <c r="G343" s="78">
        <f t="shared" si="226"/>
        <v>0</v>
      </c>
      <c r="H343" s="78">
        <f t="shared" si="226"/>
        <v>0</v>
      </c>
      <c r="I343" s="78">
        <f t="shared" si="226"/>
        <v>0</v>
      </c>
      <c r="J343" s="78">
        <f t="shared" si="226"/>
        <v>0</v>
      </c>
      <c r="K343" s="78">
        <f t="shared" si="226"/>
        <v>0</v>
      </c>
      <c r="L343" s="78">
        <f t="shared" si="226"/>
        <v>0</v>
      </c>
      <c r="M343" s="78">
        <f t="shared" si="226"/>
        <v>0</v>
      </c>
      <c r="N343" s="78">
        <f t="shared" si="226"/>
        <v>0</v>
      </c>
      <c r="O343" s="78">
        <f t="shared" si="226"/>
        <v>0</v>
      </c>
      <c r="P343" s="63">
        <f t="shared" si="223"/>
        <v>0</v>
      </c>
    </row>
    <row r="344" spans="2:16" x14ac:dyDescent="0.2">
      <c r="B344" s="61"/>
      <c r="C344" s="183" t="s">
        <v>58</v>
      </c>
      <c r="D344" s="77">
        <f t="shared" ref="D344:O344" si="227">ROUND(D336/1,2)</f>
        <v>0</v>
      </c>
      <c r="E344" s="78">
        <f t="shared" si="227"/>
        <v>0</v>
      </c>
      <c r="F344" s="78">
        <f t="shared" si="227"/>
        <v>0</v>
      </c>
      <c r="G344" s="78">
        <f t="shared" si="227"/>
        <v>0</v>
      </c>
      <c r="H344" s="78">
        <f t="shared" si="227"/>
        <v>0</v>
      </c>
      <c r="I344" s="78">
        <f t="shared" si="227"/>
        <v>0</v>
      </c>
      <c r="J344" s="78">
        <f t="shared" si="227"/>
        <v>0</v>
      </c>
      <c r="K344" s="78">
        <f t="shared" si="227"/>
        <v>0</v>
      </c>
      <c r="L344" s="78">
        <f t="shared" si="227"/>
        <v>0</v>
      </c>
      <c r="M344" s="78">
        <f t="shared" si="227"/>
        <v>0</v>
      </c>
      <c r="N344" s="78">
        <f t="shared" si="227"/>
        <v>0</v>
      </c>
      <c r="O344" s="78">
        <f t="shared" si="227"/>
        <v>0</v>
      </c>
      <c r="P344" s="63">
        <f t="shared" si="223"/>
        <v>0</v>
      </c>
    </row>
    <row r="345" spans="2:16" x14ac:dyDescent="0.2">
      <c r="B345" s="61"/>
      <c r="C345" s="183" t="s">
        <v>59</v>
      </c>
      <c r="D345" s="77">
        <f t="shared" ref="D345:O345" si="228">ROUND(D337/1,2)</f>
        <v>0</v>
      </c>
      <c r="E345" s="78">
        <f t="shared" si="228"/>
        <v>0</v>
      </c>
      <c r="F345" s="78">
        <f t="shared" si="228"/>
        <v>0</v>
      </c>
      <c r="G345" s="78">
        <f t="shared" si="228"/>
        <v>0</v>
      </c>
      <c r="H345" s="78">
        <f t="shared" si="228"/>
        <v>0</v>
      </c>
      <c r="I345" s="78">
        <f t="shared" si="228"/>
        <v>0</v>
      </c>
      <c r="J345" s="78">
        <f t="shared" si="228"/>
        <v>0</v>
      </c>
      <c r="K345" s="78">
        <f t="shared" si="228"/>
        <v>0</v>
      </c>
      <c r="L345" s="78">
        <f t="shared" si="228"/>
        <v>0</v>
      </c>
      <c r="M345" s="78">
        <f t="shared" si="228"/>
        <v>0</v>
      </c>
      <c r="N345" s="78">
        <f t="shared" si="228"/>
        <v>0</v>
      </c>
      <c r="O345" s="78">
        <f t="shared" si="228"/>
        <v>0</v>
      </c>
      <c r="P345" s="63">
        <f t="shared" si="223"/>
        <v>0</v>
      </c>
    </row>
    <row r="346" spans="2:16" x14ac:dyDescent="0.2">
      <c r="B346" s="61"/>
      <c r="C346" s="183" t="s">
        <v>60</v>
      </c>
      <c r="D346" s="80">
        <f t="shared" ref="D346:O346" si="229">ROUND(D338/7,2)</f>
        <v>0</v>
      </c>
      <c r="E346" s="81">
        <f t="shared" si="229"/>
        <v>0</v>
      </c>
      <c r="F346" s="81">
        <f t="shared" si="229"/>
        <v>0</v>
      </c>
      <c r="G346" s="81">
        <f t="shared" si="229"/>
        <v>0</v>
      </c>
      <c r="H346" s="81">
        <f t="shared" si="229"/>
        <v>0</v>
      </c>
      <c r="I346" s="81">
        <f t="shared" si="229"/>
        <v>0</v>
      </c>
      <c r="J346" s="81">
        <f t="shared" si="229"/>
        <v>0</v>
      </c>
      <c r="K346" s="81">
        <f t="shared" si="229"/>
        <v>0</v>
      </c>
      <c r="L346" s="81">
        <f t="shared" si="229"/>
        <v>0</v>
      </c>
      <c r="M346" s="81">
        <f t="shared" si="229"/>
        <v>0</v>
      </c>
      <c r="N346" s="81">
        <f t="shared" si="229"/>
        <v>0</v>
      </c>
      <c r="O346" s="81">
        <f t="shared" si="229"/>
        <v>0</v>
      </c>
      <c r="P346" s="66">
        <f t="shared" si="223"/>
        <v>0</v>
      </c>
    </row>
    <row r="347" spans="2:16" ht="13.8" thickBot="1" x14ac:dyDescent="0.25">
      <c r="B347" s="86"/>
      <c r="C347" s="187" t="s">
        <v>61</v>
      </c>
      <c r="D347" s="69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89">
        <f t="shared" si="223"/>
        <v>0</v>
      </c>
    </row>
  </sheetData>
  <phoneticPr fontId="3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X347"/>
  <sheetViews>
    <sheetView workbookViewId="0"/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15" width="6.109375" customWidth="1"/>
    <col min="16" max="16" width="7.6640625" bestFit="1" customWidth="1"/>
    <col min="20" max="24" width="9.88671875" customWidth="1"/>
  </cols>
  <sheetData>
    <row r="1" spans="2:24" ht="19.2" x14ac:dyDescent="0.25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6.8" thickBot="1" x14ac:dyDescent="0.25">
      <c r="B2" s="36" t="s">
        <v>168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24.6" thickBot="1" x14ac:dyDescent="0.25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2">
      <c r="B4" s="44" t="s">
        <v>94</v>
      </c>
      <c r="C4" s="45" t="s">
        <v>54</v>
      </c>
      <c r="D4" s="46">
        <f t="shared" ref="D4:O4" si="0">D120+D236</f>
        <v>1</v>
      </c>
      <c r="E4" s="47">
        <f t="shared" si="0"/>
        <v>1</v>
      </c>
      <c r="F4" s="48">
        <f t="shared" si="0"/>
        <v>1</v>
      </c>
      <c r="G4" s="47">
        <f t="shared" si="0"/>
        <v>0</v>
      </c>
      <c r="H4" s="47">
        <f t="shared" si="0"/>
        <v>0</v>
      </c>
      <c r="I4" s="47">
        <f t="shared" si="0"/>
        <v>2</v>
      </c>
      <c r="J4" s="47">
        <f t="shared" si="0"/>
        <v>1</v>
      </c>
      <c r="K4" s="47">
        <f t="shared" si="0"/>
        <v>0</v>
      </c>
      <c r="L4" s="47">
        <f t="shared" si="0"/>
        <v>3</v>
      </c>
      <c r="M4" s="47">
        <f t="shared" si="0"/>
        <v>0</v>
      </c>
      <c r="N4" s="47">
        <f t="shared" si="0"/>
        <v>0</v>
      </c>
      <c r="O4" s="47">
        <f t="shared" si="0"/>
        <v>0</v>
      </c>
      <c r="P4" s="49">
        <f t="shared" ref="P4:P35" si="1">SUM(D4:O4)</f>
        <v>9</v>
      </c>
    </row>
    <row r="5" spans="2:24" ht="12" customHeight="1" x14ac:dyDescent="0.2">
      <c r="B5" s="44"/>
      <c r="C5" s="45" t="s">
        <v>55</v>
      </c>
      <c r="D5" s="50">
        <f t="shared" ref="D5:O5" si="2">D121+D237</f>
        <v>27</v>
      </c>
      <c r="E5" s="48">
        <f t="shared" si="2"/>
        <v>26</v>
      </c>
      <c r="F5" s="48">
        <f t="shared" si="2"/>
        <v>37</v>
      </c>
      <c r="G5" s="48">
        <f t="shared" si="2"/>
        <v>20</v>
      </c>
      <c r="H5" s="48">
        <f t="shared" si="2"/>
        <v>38</v>
      </c>
      <c r="I5" s="48">
        <f t="shared" si="2"/>
        <v>29</v>
      </c>
      <c r="J5" s="48">
        <f t="shared" si="2"/>
        <v>38</v>
      </c>
      <c r="K5" s="48">
        <f t="shared" si="2"/>
        <v>31</v>
      </c>
      <c r="L5" s="48">
        <f t="shared" si="2"/>
        <v>38</v>
      </c>
      <c r="M5" s="48">
        <f t="shared" si="2"/>
        <v>31</v>
      </c>
      <c r="N5" s="48">
        <f t="shared" si="2"/>
        <v>36</v>
      </c>
      <c r="O5" s="48">
        <f t="shared" si="2"/>
        <v>33</v>
      </c>
      <c r="P5" s="51">
        <f t="shared" si="1"/>
        <v>384</v>
      </c>
      <c r="R5" t="s">
        <v>109</v>
      </c>
      <c r="S5" s="102" t="s">
        <v>157</v>
      </c>
    </row>
    <row r="6" spans="2:24" ht="12" customHeight="1" x14ac:dyDescent="0.2">
      <c r="B6" s="44"/>
      <c r="C6" s="45" t="s">
        <v>56</v>
      </c>
      <c r="D6" s="50">
        <f t="shared" ref="D6:O6" si="3">D122+D238</f>
        <v>12</v>
      </c>
      <c r="E6" s="48">
        <f t="shared" si="3"/>
        <v>14</v>
      </c>
      <c r="F6" s="48">
        <f t="shared" si="3"/>
        <v>5</v>
      </c>
      <c r="G6" s="48">
        <f t="shared" si="3"/>
        <v>4</v>
      </c>
      <c r="H6" s="48">
        <f t="shared" si="3"/>
        <v>5</v>
      </c>
      <c r="I6" s="48">
        <f t="shared" si="3"/>
        <v>5</v>
      </c>
      <c r="J6" s="48">
        <f t="shared" si="3"/>
        <v>8</v>
      </c>
      <c r="K6" s="48">
        <f t="shared" si="3"/>
        <v>2</v>
      </c>
      <c r="L6" s="48">
        <f t="shared" si="3"/>
        <v>10</v>
      </c>
      <c r="M6" s="48">
        <f t="shared" si="3"/>
        <v>6</v>
      </c>
      <c r="N6" s="48">
        <f t="shared" si="3"/>
        <v>9</v>
      </c>
      <c r="O6" s="48">
        <f t="shared" si="3"/>
        <v>8</v>
      </c>
      <c r="P6" s="51">
        <f t="shared" si="1"/>
        <v>88</v>
      </c>
      <c r="R6" t="s">
        <v>110</v>
      </c>
      <c r="S6" s="102" t="s">
        <v>111</v>
      </c>
    </row>
    <row r="7" spans="2:24" ht="12" customHeight="1" x14ac:dyDescent="0.2">
      <c r="B7" s="44"/>
      <c r="C7" s="45" t="s">
        <v>57</v>
      </c>
      <c r="D7" s="50">
        <f t="shared" ref="D7:O7" si="4">D123+D239</f>
        <v>3</v>
      </c>
      <c r="E7" s="48">
        <f t="shared" si="4"/>
        <v>4</v>
      </c>
      <c r="F7" s="48">
        <f t="shared" si="4"/>
        <v>4</v>
      </c>
      <c r="G7" s="48">
        <f t="shared" si="4"/>
        <v>2</v>
      </c>
      <c r="H7" s="48">
        <f t="shared" si="4"/>
        <v>0</v>
      </c>
      <c r="I7" s="48">
        <f t="shared" si="4"/>
        <v>3</v>
      </c>
      <c r="J7" s="48">
        <f t="shared" si="4"/>
        <v>4</v>
      </c>
      <c r="K7" s="48">
        <f t="shared" si="4"/>
        <v>4</v>
      </c>
      <c r="L7" s="48">
        <f t="shared" si="4"/>
        <v>1</v>
      </c>
      <c r="M7" s="48">
        <f t="shared" si="4"/>
        <v>1</v>
      </c>
      <c r="N7" s="48">
        <f t="shared" si="4"/>
        <v>1</v>
      </c>
      <c r="O7" s="48">
        <f t="shared" si="4"/>
        <v>2</v>
      </c>
      <c r="P7" s="51">
        <f t="shared" si="1"/>
        <v>29</v>
      </c>
    </row>
    <row r="8" spans="2:24" ht="12" customHeight="1" x14ac:dyDescent="0.2">
      <c r="B8" s="44"/>
      <c r="C8" s="45" t="s">
        <v>58</v>
      </c>
      <c r="D8" s="50">
        <f t="shared" ref="D8:O8" si="5">D124+D240</f>
        <v>0</v>
      </c>
      <c r="E8" s="48">
        <f t="shared" si="5"/>
        <v>0</v>
      </c>
      <c r="F8" s="48">
        <f t="shared" si="5"/>
        <v>0</v>
      </c>
      <c r="G8" s="48">
        <f t="shared" si="5"/>
        <v>0</v>
      </c>
      <c r="H8" s="48">
        <f t="shared" si="5"/>
        <v>0</v>
      </c>
      <c r="I8" s="48">
        <f t="shared" si="5"/>
        <v>0</v>
      </c>
      <c r="J8" s="48">
        <f t="shared" si="5"/>
        <v>0</v>
      </c>
      <c r="K8" s="48">
        <f t="shared" si="5"/>
        <v>0</v>
      </c>
      <c r="L8" s="48">
        <f t="shared" si="5"/>
        <v>0</v>
      </c>
      <c r="M8" s="48">
        <f t="shared" si="5"/>
        <v>0</v>
      </c>
      <c r="N8" s="48">
        <f t="shared" si="5"/>
        <v>0</v>
      </c>
      <c r="O8" s="48">
        <f t="shared" si="5"/>
        <v>0</v>
      </c>
      <c r="P8" s="51">
        <f t="shared" si="1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2">
      <c r="B9" s="52"/>
      <c r="C9" s="45" t="s">
        <v>59</v>
      </c>
      <c r="D9" s="50">
        <f t="shared" ref="D9:O9" si="6">D125+D241</f>
        <v>0</v>
      </c>
      <c r="E9" s="48">
        <f t="shared" si="6"/>
        <v>0</v>
      </c>
      <c r="F9" s="48">
        <f t="shared" si="6"/>
        <v>0</v>
      </c>
      <c r="G9" s="48">
        <f t="shared" si="6"/>
        <v>0</v>
      </c>
      <c r="H9" s="48">
        <f t="shared" si="6"/>
        <v>0</v>
      </c>
      <c r="I9" s="48">
        <f t="shared" si="6"/>
        <v>0</v>
      </c>
      <c r="J9" s="48">
        <f t="shared" si="6"/>
        <v>0</v>
      </c>
      <c r="K9" s="48">
        <f t="shared" si="6"/>
        <v>0</v>
      </c>
      <c r="L9" s="48">
        <f t="shared" si="6"/>
        <v>0</v>
      </c>
      <c r="M9" s="48">
        <f t="shared" si="6"/>
        <v>0</v>
      </c>
      <c r="N9" s="48">
        <f t="shared" si="6"/>
        <v>0</v>
      </c>
      <c r="O9" s="48">
        <f t="shared" si="6"/>
        <v>0</v>
      </c>
      <c r="P9" s="51">
        <f t="shared" si="1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2">
      <c r="B10" s="53"/>
      <c r="C10" s="54" t="s">
        <v>121</v>
      </c>
      <c r="D10" s="55">
        <f t="shared" ref="D10:O10" si="7">SUM(D4:D9)</f>
        <v>43</v>
      </c>
      <c r="E10" s="56">
        <f t="shared" si="7"/>
        <v>45</v>
      </c>
      <c r="F10" s="56">
        <f t="shared" si="7"/>
        <v>47</v>
      </c>
      <c r="G10" s="56">
        <f t="shared" si="7"/>
        <v>26</v>
      </c>
      <c r="H10" s="56">
        <f t="shared" si="7"/>
        <v>43</v>
      </c>
      <c r="I10" s="56">
        <f t="shared" si="7"/>
        <v>39</v>
      </c>
      <c r="J10" s="56">
        <f t="shared" si="7"/>
        <v>51</v>
      </c>
      <c r="K10" s="56">
        <f t="shared" si="7"/>
        <v>37</v>
      </c>
      <c r="L10" s="56">
        <f t="shared" si="7"/>
        <v>52</v>
      </c>
      <c r="M10" s="56">
        <f t="shared" si="7"/>
        <v>38</v>
      </c>
      <c r="N10" s="56">
        <f t="shared" si="7"/>
        <v>46</v>
      </c>
      <c r="O10" s="56">
        <f t="shared" si="7"/>
        <v>43</v>
      </c>
      <c r="P10" s="57">
        <f t="shared" si="1"/>
        <v>510</v>
      </c>
      <c r="Q10">
        <f>P10/12</f>
        <v>42.5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2">
      <c r="B11" s="140"/>
      <c r="C11" s="141" t="s">
        <v>61</v>
      </c>
      <c r="D11" s="145">
        <f t="shared" ref="D11:O11" si="8">SUM(D127,D243)</f>
        <v>3092</v>
      </c>
      <c r="E11" s="146">
        <f t="shared" si="8"/>
        <v>2897</v>
      </c>
      <c r="F11" s="146">
        <f t="shared" si="8"/>
        <v>3088</v>
      </c>
      <c r="G11" s="146">
        <f t="shared" si="8"/>
        <v>3019</v>
      </c>
      <c r="H11" s="146">
        <f t="shared" si="8"/>
        <v>3177</v>
      </c>
      <c r="I11" s="146">
        <f t="shared" si="8"/>
        <v>3404</v>
      </c>
      <c r="J11" s="146">
        <f t="shared" si="8"/>
        <v>3560</v>
      </c>
      <c r="K11" s="146">
        <f t="shared" si="8"/>
        <v>3255</v>
      </c>
      <c r="L11" s="146">
        <f t="shared" si="8"/>
        <v>3262</v>
      </c>
      <c r="M11" s="146">
        <f t="shared" si="8"/>
        <v>3013</v>
      </c>
      <c r="N11" s="146">
        <f t="shared" si="8"/>
        <v>2909</v>
      </c>
      <c r="O11" s="146">
        <f t="shared" si="8"/>
        <v>2889</v>
      </c>
      <c r="P11" s="147">
        <f t="shared" si="1"/>
        <v>37565</v>
      </c>
      <c r="S11" s="101"/>
      <c r="T11" s="107"/>
      <c r="U11" s="101"/>
      <c r="V11" s="107"/>
      <c r="W11" s="101"/>
      <c r="X11" s="107"/>
    </row>
    <row r="12" spans="2:24" ht="12" customHeight="1" x14ac:dyDescent="0.2">
      <c r="B12" s="44" t="s">
        <v>95</v>
      </c>
      <c r="C12" s="45" t="s">
        <v>54</v>
      </c>
      <c r="D12" s="58">
        <f t="shared" ref="D12:O12" si="9">D4/1</f>
        <v>1</v>
      </c>
      <c r="E12" s="59">
        <f t="shared" si="9"/>
        <v>1</v>
      </c>
      <c r="F12" s="59">
        <f t="shared" si="9"/>
        <v>1</v>
      </c>
      <c r="G12" s="59">
        <f t="shared" si="9"/>
        <v>0</v>
      </c>
      <c r="H12" s="59">
        <f t="shared" si="9"/>
        <v>0</v>
      </c>
      <c r="I12" s="59">
        <f t="shared" si="9"/>
        <v>2</v>
      </c>
      <c r="J12" s="59">
        <f t="shared" si="9"/>
        <v>1</v>
      </c>
      <c r="K12" s="59">
        <f t="shared" si="9"/>
        <v>0</v>
      </c>
      <c r="L12" s="59">
        <f t="shared" si="9"/>
        <v>3</v>
      </c>
      <c r="M12" s="59">
        <f t="shared" si="9"/>
        <v>0</v>
      </c>
      <c r="N12" s="59">
        <f t="shared" si="9"/>
        <v>0</v>
      </c>
      <c r="O12" s="59">
        <f t="shared" si="9"/>
        <v>0</v>
      </c>
      <c r="P12" s="158">
        <f t="shared" si="1"/>
        <v>9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2">
      <c r="B13" s="61"/>
      <c r="C13" s="45" t="s">
        <v>55</v>
      </c>
      <c r="D13" s="62">
        <f t="shared" ref="D13:O13" si="10">D5/4</f>
        <v>6.75</v>
      </c>
      <c r="E13" s="60">
        <f t="shared" si="10"/>
        <v>6.5</v>
      </c>
      <c r="F13" s="60">
        <f t="shared" si="10"/>
        <v>9.25</v>
      </c>
      <c r="G13" s="60">
        <f t="shared" si="10"/>
        <v>5</v>
      </c>
      <c r="H13" s="60">
        <f t="shared" si="10"/>
        <v>9.5</v>
      </c>
      <c r="I13" s="60">
        <f t="shared" si="10"/>
        <v>7.25</v>
      </c>
      <c r="J13" s="60">
        <f t="shared" si="10"/>
        <v>9.5</v>
      </c>
      <c r="K13" s="60">
        <f t="shared" si="10"/>
        <v>7.75</v>
      </c>
      <c r="L13" s="60">
        <f t="shared" si="10"/>
        <v>9.5</v>
      </c>
      <c r="M13" s="60">
        <f t="shared" si="10"/>
        <v>7.75</v>
      </c>
      <c r="N13" s="60">
        <f t="shared" si="10"/>
        <v>9</v>
      </c>
      <c r="O13" s="60">
        <f t="shared" si="10"/>
        <v>8.25</v>
      </c>
      <c r="P13" s="158">
        <f t="shared" si="1"/>
        <v>96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2">
      <c r="B14" s="61"/>
      <c r="C14" s="45" t="s">
        <v>56</v>
      </c>
      <c r="D14" s="62">
        <f t="shared" ref="D14:O14" si="11">D6/4</f>
        <v>3</v>
      </c>
      <c r="E14" s="60">
        <f t="shared" si="11"/>
        <v>3.5</v>
      </c>
      <c r="F14" s="60">
        <f t="shared" si="11"/>
        <v>1.25</v>
      </c>
      <c r="G14" s="60">
        <f t="shared" si="11"/>
        <v>1</v>
      </c>
      <c r="H14" s="60">
        <f t="shared" si="11"/>
        <v>1.25</v>
      </c>
      <c r="I14" s="60">
        <f t="shared" si="11"/>
        <v>1.25</v>
      </c>
      <c r="J14" s="60">
        <f t="shared" si="11"/>
        <v>2</v>
      </c>
      <c r="K14" s="60">
        <f t="shared" si="11"/>
        <v>0.5</v>
      </c>
      <c r="L14" s="60">
        <f t="shared" si="11"/>
        <v>2.5</v>
      </c>
      <c r="M14" s="60">
        <f t="shared" si="11"/>
        <v>1.5</v>
      </c>
      <c r="N14" s="60">
        <f t="shared" si="11"/>
        <v>2.25</v>
      </c>
      <c r="O14" s="60">
        <f t="shared" si="11"/>
        <v>2</v>
      </c>
      <c r="P14" s="158">
        <f t="shared" si="1"/>
        <v>22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2">
      <c r="B15" s="61"/>
      <c r="C15" s="45" t="s">
        <v>57</v>
      </c>
      <c r="D15" s="62">
        <f t="shared" ref="D15:O15" si="12">D7/3</f>
        <v>1</v>
      </c>
      <c r="E15" s="60">
        <f t="shared" si="12"/>
        <v>1.3333333333333333</v>
      </c>
      <c r="F15" s="60">
        <f t="shared" si="12"/>
        <v>1.3333333333333333</v>
      </c>
      <c r="G15" s="60">
        <f t="shared" si="12"/>
        <v>0.66666666666666663</v>
      </c>
      <c r="H15" s="60">
        <f t="shared" si="12"/>
        <v>0</v>
      </c>
      <c r="I15" s="60">
        <f t="shared" si="12"/>
        <v>1</v>
      </c>
      <c r="J15" s="60">
        <f t="shared" si="12"/>
        <v>1.3333333333333333</v>
      </c>
      <c r="K15" s="60">
        <f t="shared" si="12"/>
        <v>1.3333333333333333</v>
      </c>
      <c r="L15" s="60">
        <f t="shared" si="12"/>
        <v>0.33333333333333331</v>
      </c>
      <c r="M15" s="60">
        <f t="shared" si="12"/>
        <v>0.33333333333333331</v>
      </c>
      <c r="N15" s="60">
        <f t="shared" si="12"/>
        <v>0.33333333333333331</v>
      </c>
      <c r="O15" s="60">
        <f t="shared" si="12"/>
        <v>0.66666666666666663</v>
      </c>
      <c r="P15" s="158">
        <f t="shared" si="1"/>
        <v>9.6666666666666661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2">
      <c r="B16" s="61"/>
      <c r="C16" s="45" t="s">
        <v>58</v>
      </c>
      <c r="D16" s="62">
        <f t="shared" ref="D16:O16" si="13">D8/4</f>
        <v>0</v>
      </c>
      <c r="E16" s="60">
        <f t="shared" si="13"/>
        <v>0</v>
      </c>
      <c r="F16" s="60">
        <f t="shared" si="13"/>
        <v>0</v>
      </c>
      <c r="G16" s="60">
        <f t="shared" si="13"/>
        <v>0</v>
      </c>
      <c r="H16" s="60">
        <f t="shared" si="13"/>
        <v>0</v>
      </c>
      <c r="I16" s="60">
        <f t="shared" si="13"/>
        <v>0</v>
      </c>
      <c r="J16" s="60">
        <f t="shared" si="13"/>
        <v>0</v>
      </c>
      <c r="K16" s="60">
        <f t="shared" si="13"/>
        <v>0</v>
      </c>
      <c r="L16" s="60">
        <f t="shared" si="13"/>
        <v>0</v>
      </c>
      <c r="M16" s="60">
        <f t="shared" si="13"/>
        <v>0</v>
      </c>
      <c r="N16" s="60">
        <f t="shared" si="13"/>
        <v>0</v>
      </c>
      <c r="O16" s="60">
        <f t="shared" si="13"/>
        <v>0</v>
      </c>
      <c r="P16" s="158">
        <f t="shared" si="1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2">
      <c r="B17" s="61"/>
      <c r="C17" s="61" t="s">
        <v>59</v>
      </c>
      <c r="D17" s="62">
        <f t="shared" ref="D17:O17" si="14">D9/3</f>
        <v>0</v>
      </c>
      <c r="E17" s="60">
        <f t="shared" si="14"/>
        <v>0</v>
      </c>
      <c r="F17" s="60">
        <f t="shared" si="14"/>
        <v>0</v>
      </c>
      <c r="G17" s="60">
        <f t="shared" si="14"/>
        <v>0</v>
      </c>
      <c r="H17" s="60">
        <f t="shared" si="14"/>
        <v>0</v>
      </c>
      <c r="I17" s="60">
        <f t="shared" si="14"/>
        <v>0</v>
      </c>
      <c r="J17" s="60">
        <f t="shared" si="14"/>
        <v>0</v>
      </c>
      <c r="K17" s="60">
        <f t="shared" si="14"/>
        <v>0</v>
      </c>
      <c r="L17" s="60">
        <f t="shared" si="14"/>
        <v>0</v>
      </c>
      <c r="M17" s="60">
        <f t="shared" si="14"/>
        <v>0</v>
      </c>
      <c r="N17" s="60">
        <f t="shared" si="14"/>
        <v>0</v>
      </c>
      <c r="O17" s="60">
        <f t="shared" si="14"/>
        <v>0</v>
      </c>
      <c r="P17" s="158">
        <f t="shared" si="1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2">
      <c r="B18" s="61"/>
      <c r="C18" s="45" t="s">
        <v>121</v>
      </c>
      <c r="D18" s="64">
        <f t="shared" ref="D18:O18" si="15">D10/12</f>
        <v>3.5833333333333335</v>
      </c>
      <c r="E18" s="65">
        <f t="shared" si="15"/>
        <v>3.75</v>
      </c>
      <c r="F18" s="65">
        <f t="shared" si="15"/>
        <v>3.9166666666666665</v>
      </c>
      <c r="G18" s="65">
        <f t="shared" si="15"/>
        <v>2.1666666666666665</v>
      </c>
      <c r="H18" s="65">
        <f t="shared" si="15"/>
        <v>3.5833333333333335</v>
      </c>
      <c r="I18" s="65">
        <f t="shared" si="15"/>
        <v>3.25</v>
      </c>
      <c r="J18" s="65">
        <f t="shared" si="15"/>
        <v>4.25</v>
      </c>
      <c r="K18" s="65">
        <f t="shared" si="15"/>
        <v>3.0833333333333335</v>
      </c>
      <c r="L18" s="65">
        <f t="shared" si="15"/>
        <v>4.333333333333333</v>
      </c>
      <c r="M18" s="65">
        <f t="shared" si="15"/>
        <v>3.1666666666666665</v>
      </c>
      <c r="N18" s="65">
        <f t="shared" si="15"/>
        <v>3.8333333333333335</v>
      </c>
      <c r="O18" s="65">
        <f t="shared" si="15"/>
        <v>3.5833333333333335</v>
      </c>
      <c r="P18" s="159">
        <f t="shared" si="1"/>
        <v>42.5</v>
      </c>
      <c r="Q18" s="168">
        <f>P18/12</f>
        <v>3.5416666666666665</v>
      </c>
      <c r="T18" s="92"/>
      <c r="V18" s="92"/>
      <c r="X18" s="92"/>
    </row>
    <row r="19" spans="2:24" ht="12" customHeight="1" thickBot="1" x14ac:dyDescent="0.25">
      <c r="B19" s="67"/>
      <c r="C19" s="68" t="s">
        <v>61</v>
      </c>
      <c r="D19" s="69">
        <f t="shared" ref="D19:O19" si="16">D11/916</f>
        <v>3.3755458515283845</v>
      </c>
      <c r="E19" s="70">
        <f t="shared" si="16"/>
        <v>3.1626637554585151</v>
      </c>
      <c r="F19" s="70">
        <f t="shared" si="16"/>
        <v>3.3711790393013099</v>
      </c>
      <c r="G19" s="70">
        <f t="shared" si="16"/>
        <v>3.2958515283842793</v>
      </c>
      <c r="H19" s="70">
        <f t="shared" si="16"/>
        <v>3.4683406113537116</v>
      </c>
      <c r="I19" s="70">
        <f t="shared" si="16"/>
        <v>3.7161572052401746</v>
      </c>
      <c r="J19" s="70">
        <f t="shared" si="16"/>
        <v>3.8864628820960698</v>
      </c>
      <c r="K19" s="70">
        <f t="shared" si="16"/>
        <v>3.5534934497816595</v>
      </c>
      <c r="L19" s="70">
        <f t="shared" si="16"/>
        <v>3.5611353711790392</v>
      </c>
      <c r="M19" s="70">
        <f t="shared" si="16"/>
        <v>3.2893013100436681</v>
      </c>
      <c r="N19" s="70">
        <f t="shared" si="16"/>
        <v>3.1757641921397379</v>
      </c>
      <c r="O19" s="70">
        <f t="shared" si="16"/>
        <v>3.1539301310043668</v>
      </c>
      <c r="P19" s="89">
        <f t="shared" si="1"/>
        <v>41.00982532751091</v>
      </c>
      <c r="Q19" s="167">
        <f>P19/12</f>
        <v>3.4174854439592424</v>
      </c>
      <c r="T19" s="92"/>
      <c r="V19" s="92"/>
      <c r="X19" s="92"/>
    </row>
    <row r="20" spans="2:24" ht="12" customHeight="1" x14ac:dyDescent="0.2">
      <c r="B20" s="44" t="s">
        <v>96</v>
      </c>
      <c r="C20" s="45" t="s">
        <v>54</v>
      </c>
      <c r="D20" s="72">
        <f t="shared" ref="D20:O20" si="17">D136+D252</f>
        <v>1</v>
      </c>
      <c r="E20" s="48">
        <f t="shared" si="17"/>
        <v>0</v>
      </c>
      <c r="F20" s="48">
        <f t="shared" si="17"/>
        <v>0</v>
      </c>
      <c r="G20" s="48">
        <f t="shared" si="17"/>
        <v>1</v>
      </c>
      <c r="H20" s="48">
        <f t="shared" si="17"/>
        <v>0</v>
      </c>
      <c r="I20" s="48">
        <f t="shared" si="17"/>
        <v>0</v>
      </c>
      <c r="J20" s="48">
        <f t="shared" si="17"/>
        <v>0</v>
      </c>
      <c r="K20" s="48">
        <f t="shared" si="17"/>
        <v>0</v>
      </c>
      <c r="L20" s="48">
        <f t="shared" si="17"/>
        <v>0</v>
      </c>
      <c r="M20" s="48">
        <f t="shared" si="17"/>
        <v>0</v>
      </c>
      <c r="N20" s="48">
        <f t="shared" si="17"/>
        <v>0</v>
      </c>
      <c r="O20" s="48">
        <f t="shared" si="17"/>
        <v>0</v>
      </c>
      <c r="P20" s="73">
        <f t="shared" si="1"/>
        <v>2</v>
      </c>
      <c r="R20" t="s">
        <v>108</v>
      </c>
      <c r="T20" s="92"/>
      <c r="V20" s="92"/>
      <c r="X20" s="92"/>
    </row>
    <row r="21" spans="2:24" ht="12" customHeight="1" x14ac:dyDescent="0.2">
      <c r="B21" s="44"/>
      <c r="C21" s="45" t="s">
        <v>55</v>
      </c>
      <c r="D21" s="72">
        <f t="shared" ref="D21:O21" si="18">D137+D253</f>
        <v>1</v>
      </c>
      <c r="E21" s="48">
        <f t="shared" si="18"/>
        <v>1</v>
      </c>
      <c r="F21" s="48">
        <f t="shared" si="18"/>
        <v>5</v>
      </c>
      <c r="G21" s="48">
        <f t="shared" si="18"/>
        <v>3</v>
      </c>
      <c r="H21" s="48">
        <f t="shared" si="18"/>
        <v>4</v>
      </c>
      <c r="I21" s="48">
        <f t="shared" si="18"/>
        <v>1</v>
      </c>
      <c r="J21" s="48">
        <f t="shared" si="18"/>
        <v>1</v>
      </c>
      <c r="K21" s="48">
        <f t="shared" si="18"/>
        <v>2</v>
      </c>
      <c r="L21" s="48">
        <f t="shared" si="18"/>
        <v>2</v>
      </c>
      <c r="M21" s="48">
        <f t="shared" si="18"/>
        <v>2</v>
      </c>
      <c r="N21" s="48">
        <f t="shared" si="18"/>
        <v>2</v>
      </c>
      <c r="O21" s="48">
        <f t="shared" si="18"/>
        <v>0</v>
      </c>
      <c r="P21" s="73">
        <f t="shared" si="1"/>
        <v>24</v>
      </c>
      <c r="T21" s="92"/>
      <c r="V21" s="92"/>
      <c r="X21" s="92"/>
    </row>
    <row r="22" spans="2:24" ht="12" customHeight="1" x14ac:dyDescent="0.2">
      <c r="B22" s="44"/>
      <c r="C22" s="45" t="s">
        <v>56</v>
      </c>
      <c r="D22" s="72">
        <f t="shared" ref="D22:O22" si="19">D138+D254</f>
        <v>1</v>
      </c>
      <c r="E22" s="48">
        <f t="shared" si="19"/>
        <v>1</v>
      </c>
      <c r="F22" s="48">
        <f t="shared" si="19"/>
        <v>3</v>
      </c>
      <c r="G22" s="48">
        <f t="shared" si="19"/>
        <v>0</v>
      </c>
      <c r="H22" s="48">
        <f t="shared" si="19"/>
        <v>1</v>
      </c>
      <c r="I22" s="48">
        <f t="shared" si="19"/>
        <v>2</v>
      </c>
      <c r="J22" s="48">
        <f t="shared" si="19"/>
        <v>1</v>
      </c>
      <c r="K22" s="48">
        <f t="shared" si="19"/>
        <v>1</v>
      </c>
      <c r="L22" s="48">
        <f t="shared" si="19"/>
        <v>0</v>
      </c>
      <c r="M22" s="48">
        <f t="shared" si="19"/>
        <v>0</v>
      </c>
      <c r="N22" s="48">
        <f t="shared" si="19"/>
        <v>1</v>
      </c>
      <c r="O22" s="48">
        <f t="shared" si="19"/>
        <v>2</v>
      </c>
      <c r="P22" s="73">
        <f t="shared" si="1"/>
        <v>13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2">
      <c r="B23" s="44"/>
      <c r="C23" s="45" t="s">
        <v>57</v>
      </c>
      <c r="D23" s="72">
        <f t="shared" ref="D23:O23" si="20">D139+D255</f>
        <v>0</v>
      </c>
      <c r="E23" s="48">
        <f t="shared" si="20"/>
        <v>0</v>
      </c>
      <c r="F23" s="48">
        <f t="shared" si="20"/>
        <v>1</v>
      </c>
      <c r="G23" s="48">
        <f t="shared" si="20"/>
        <v>1</v>
      </c>
      <c r="H23" s="48">
        <f t="shared" si="20"/>
        <v>0</v>
      </c>
      <c r="I23" s="48">
        <f t="shared" si="20"/>
        <v>0</v>
      </c>
      <c r="J23" s="48">
        <f t="shared" si="20"/>
        <v>0</v>
      </c>
      <c r="K23" s="48">
        <f t="shared" si="20"/>
        <v>0</v>
      </c>
      <c r="L23" s="48">
        <f t="shared" si="20"/>
        <v>1</v>
      </c>
      <c r="M23" s="48">
        <f t="shared" si="20"/>
        <v>0</v>
      </c>
      <c r="N23" s="48">
        <f t="shared" si="20"/>
        <v>0</v>
      </c>
      <c r="O23" s="48">
        <f t="shared" si="20"/>
        <v>0</v>
      </c>
      <c r="P23" s="73">
        <f t="shared" si="1"/>
        <v>3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2">
      <c r="B24" s="44"/>
      <c r="C24" s="45" t="s">
        <v>58</v>
      </c>
      <c r="D24" s="72">
        <f t="shared" ref="D24:O24" si="21">D140+D256</f>
        <v>0</v>
      </c>
      <c r="E24" s="48">
        <f t="shared" si="21"/>
        <v>0</v>
      </c>
      <c r="F24" s="48">
        <f t="shared" si="21"/>
        <v>0</v>
      </c>
      <c r="G24" s="48">
        <f t="shared" si="21"/>
        <v>0</v>
      </c>
      <c r="H24" s="48">
        <f t="shared" si="21"/>
        <v>0</v>
      </c>
      <c r="I24" s="48">
        <f t="shared" si="21"/>
        <v>0</v>
      </c>
      <c r="J24" s="48">
        <f t="shared" si="21"/>
        <v>0</v>
      </c>
      <c r="K24" s="48">
        <f t="shared" si="21"/>
        <v>0</v>
      </c>
      <c r="L24" s="48">
        <f t="shared" si="21"/>
        <v>0</v>
      </c>
      <c r="M24" s="48">
        <f t="shared" si="21"/>
        <v>0</v>
      </c>
      <c r="N24" s="48">
        <f t="shared" si="21"/>
        <v>0</v>
      </c>
      <c r="O24" s="48">
        <f t="shared" si="21"/>
        <v>0</v>
      </c>
      <c r="P24" s="73">
        <f t="shared" si="1"/>
        <v>0</v>
      </c>
      <c r="T24" s="92"/>
      <c r="V24" s="92"/>
      <c r="X24" s="92"/>
    </row>
    <row r="25" spans="2:24" ht="12" customHeight="1" x14ac:dyDescent="0.2">
      <c r="B25" s="44"/>
      <c r="C25" s="61" t="s">
        <v>59</v>
      </c>
      <c r="D25" s="72">
        <f t="shared" ref="D25:O25" si="22">D141+D257</f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48">
        <f t="shared" si="22"/>
        <v>0</v>
      </c>
      <c r="I25" s="48">
        <f t="shared" si="22"/>
        <v>0</v>
      </c>
      <c r="J25" s="48">
        <f t="shared" si="22"/>
        <v>0</v>
      </c>
      <c r="K25" s="48">
        <f t="shared" si="22"/>
        <v>0</v>
      </c>
      <c r="L25" s="48">
        <f t="shared" si="22"/>
        <v>0</v>
      </c>
      <c r="M25" s="48">
        <f t="shared" si="22"/>
        <v>0</v>
      </c>
      <c r="N25" s="48">
        <f t="shared" si="22"/>
        <v>0</v>
      </c>
      <c r="O25" s="48">
        <f t="shared" si="22"/>
        <v>0</v>
      </c>
      <c r="P25" s="73">
        <f t="shared" si="1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2">
      <c r="B26" s="53"/>
      <c r="C26" s="54" t="s">
        <v>60</v>
      </c>
      <c r="D26" s="55">
        <f t="shared" ref="D26:O26" si="23">SUM(D20:D25)</f>
        <v>3</v>
      </c>
      <c r="E26" s="56">
        <f t="shared" si="23"/>
        <v>2</v>
      </c>
      <c r="F26" s="56">
        <f t="shared" si="23"/>
        <v>9</v>
      </c>
      <c r="G26" s="56">
        <f t="shared" si="23"/>
        <v>5</v>
      </c>
      <c r="H26" s="56">
        <f t="shared" si="23"/>
        <v>5</v>
      </c>
      <c r="I26" s="56">
        <f t="shared" si="23"/>
        <v>3</v>
      </c>
      <c r="J26" s="56">
        <f t="shared" si="23"/>
        <v>2</v>
      </c>
      <c r="K26" s="56">
        <f t="shared" si="23"/>
        <v>3</v>
      </c>
      <c r="L26" s="56">
        <f t="shared" si="23"/>
        <v>3</v>
      </c>
      <c r="M26" s="56">
        <f t="shared" si="23"/>
        <v>2</v>
      </c>
      <c r="N26" s="56">
        <f t="shared" si="23"/>
        <v>3</v>
      </c>
      <c r="O26" s="56">
        <f t="shared" si="23"/>
        <v>2</v>
      </c>
      <c r="P26" s="74">
        <f t="shared" si="1"/>
        <v>42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2">
      <c r="B27" s="140"/>
      <c r="C27" s="141" t="s">
        <v>61</v>
      </c>
      <c r="D27" s="145">
        <v>745</v>
      </c>
      <c r="E27" s="146">
        <v>775</v>
      </c>
      <c r="F27" s="146">
        <v>811</v>
      </c>
      <c r="G27" s="146">
        <v>824</v>
      </c>
      <c r="H27" s="146">
        <v>779</v>
      </c>
      <c r="I27" s="146">
        <v>865</v>
      </c>
      <c r="J27" s="146">
        <v>851</v>
      </c>
      <c r="K27" s="146">
        <v>766</v>
      </c>
      <c r="L27" s="146">
        <v>827</v>
      </c>
      <c r="M27" s="146">
        <v>803</v>
      </c>
      <c r="N27" s="146">
        <v>778</v>
      </c>
      <c r="O27" s="146">
        <v>805</v>
      </c>
      <c r="P27" s="142">
        <f t="shared" si="1"/>
        <v>9629</v>
      </c>
      <c r="S27" s="101"/>
      <c r="T27" s="107"/>
      <c r="U27" s="101"/>
      <c r="V27" s="107"/>
      <c r="W27" s="101"/>
      <c r="X27" s="107"/>
    </row>
    <row r="28" spans="2:24" ht="12" customHeight="1" x14ac:dyDescent="0.2">
      <c r="B28" s="44" t="s">
        <v>97</v>
      </c>
      <c r="C28" s="75" t="s">
        <v>54</v>
      </c>
      <c r="D28" s="58">
        <f t="shared" ref="D28:O28" si="24">D20/1</f>
        <v>1</v>
      </c>
      <c r="E28" s="59">
        <f t="shared" si="24"/>
        <v>0</v>
      </c>
      <c r="F28" s="59">
        <f t="shared" si="24"/>
        <v>0</v>
      </c>
      <c r="G28" s="59">
        <f t="shared" si="24"/>
        <v>1</v>
      </c>
      <c r="H28" s="59">
        <f t="shared" si="24"/>
        <v>0</v>
      </c>
      <c r="I28" s="59">
        <f t="shared" si="24"/>
        <v>0</v>
      </c>
      <c r="J28" s="59">
        <f t="shared" si="24"/>
        <v>0</v>
      </c>
      <c r="K28" s="59">
        <f t="shared" si="24"/>
        <v>0</v>
      </c>
      <c r="L28" s="59">
        <f t="shared" si="24"/>
        <v>0</v>
      </c>
      <c r="M28" s="59">
        <f t="shared" si="24"/>
        <v>0</v>
      </c>
      <c r="N28" s="59">
        <f t="shared" si="24"/>
        <v>0</v>
      </c>
      <c r="O28" s="59">
        <f t="shared" si="24"/>
        <v>0</v>
      </c>
      <c r="P28" s="158">
        <f t="shared" si="1"/>
        <v>2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2">
      <c r="B29" s="61"/>
      <c r="C29" s="45" t="s">
        <v>55</v>
      </c>
      <c r="D29" s="77">
        <f t="shared" ref="D29:O29" si="25">D21/4</f>
        <v>0.25</v>
      </c>
      <c r="E29" s="78">
        <f t="shared" si="25"/>
        <v>0.25</v>
      </c>
      <c r="F29" s="78">
        <f t="shared" si="25"/>
        <v>1.25</v>
      </c>
      <c r="G29" s="78">
        <f t="shared" si="25"/>
        <v>0.75</v>
      </c>
      <c r="H29" s="78">
        <f t="shared" si="25"/>
        <v>1</v>
      </c>
      <c r="I29" s="78">
        <f t="shared" si="25"/>
        <v>0.25</v>
      </c>
      <c r="J29" s="78">
        <f t="shared" si="25"/>
        <v>0.25</v>
      </c>
      <c r="K29" s="78">
        <f t="shared" si="25"/>
        <v>0.5</v>
      </c>
      <c r="L29" s="78">
        <f t="shared" si="25"/>
        <v>0.5</v>
      </c>
      <c r="M29" s="78">
        <f t="shared" si="25"/>
        <v>0.5</v>
      </c>
      <c r="N29" s="78">
        <f t="shared" si="25"/>
        <v>0.5</v>
      </c>
      <c r="O29" s="78">
        <f t="shared" si="25"/>
        <v>0</v>
      </c>
      <c r="P29" s="158">
        <f t="shared" si="1"/>
        <v>6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2">
      <c r="B30" s="61"/>
      <c r="C30" s="45" t="s">
        <v>56</v>
      </c>
      <c r="D30" s="77">
        <f t="shared" ref="D30:O30" si="26">D22/4</f>
        <v>0.25</v>
      </c>
      <c r="E30" s="78">
        <f t="shared" si="26"/>
        <v>0.25</v>
      </c>
      <c r="F30" s="78">
        <f t="shared" si="26"/>
        <v>0.75</v>
      </c>
      <c r="G30" s="78">
        <f t="shared" si="26"/>
        <v>0</v>
      </c>
      <c r="H30" s="78">
        <f t="shared" si="26"/>
        <v>0.25</v>
      </c>
      <c r="I30" s="78">
        <f t="shared" si="26"/>
        <v>0.5</v>
      </c>
      <c r="J30" s="78">
        <f t="shared" si="26"/>
        <v>0.25</v>
      </c>
      <c r="K30" s="78">
        <f t="shared" si="26"/>
        <v>0.25</v>
      </c>
      <c r="L30" s="78">
        <f t="shared" si="26"/>
        <v>0</v>
      </c>
      <c r="M30" s="78">
        <f t="shared" si="26"/>
        <v>0</v>
      </c>
      <c r="N30" s="78">
        <f t="shared" si="26"/>
        <v>0.25</v>
      </c>
      <c r="O30" s="78">
        <f t="shared" si="26"/>
        <v>0.5</v>
      </c>
      <c r="P30" s="158">
        <f t="shared" si="1"/>
        <v>3.25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2">
      <c r="B31" s="61"/>
      <c r="C31" s="45" t="s">
        <v>57</v>
      </c>
      <c r="D31" s="77">
        <f t="shared" ref="D31:O31" si="27">D23/3</f>
        <v>0</v>
      </c>
      <c r="E31" s="78">
        <f t="shared" si="27"/>
        <v>0</v>
      </c>
      <c r="F31" s="78">
        <f t="shared" si="27"/>
        <v>0.33333333333333331</v>
      </c>
      <c r="G31" s="78">
        <f t="shared" si="27"/>
        <v>0.33333333333333331</v>
      </c>
      <c r="H31" s="78">
        <f t="shared" si="27"/>
        <v>0</v>
      </c>
      <c r="I31" s="78">
        <f t="shared" si="27"/>
        <v>0</v>
      </c>
      <c r="J31" s="78">
        <f t="shared" si="27"/>
        <v>0</v>
      </c>
      <c r="K31" s="78">
        <f t="shared" si="27"/>
        <v>0</v>
      </c>
      <c r="L31" s="78">
        <f t="shared" si="27"/>
        <v>0.33333333333333331</v>
      </c>
      <c r="M31" s="78">
        <f t="shared" si="27"/>
        <v>0</v>
      </c>
      <c r="N31" s="78">
        <f t="shared" si="27"/>
        <v>0</v>
      </c>
      <c r="O31" s="78">
        <f t="shared" si="27"/>
        <v>0</v>
      </c>
      <c r="P31" s="158">
        <f t="shared" si="1"/>
        <v>1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2">
      <c r="B32" s="61"/>
      <c r="C32" s="45" t="s">
        <v>58</v>
      </c>
      <c r="D32" s="77">
        <f t="shared" ref="D32:O32" si="28">D24/4</f>
        <v>0</v>
      </c>
      <c r="E32" s="78">
        <f t="shared" si="28"/>
        <v>0</v>
      </c>
      <c r="F32" s="78">
        <f t="shared" si="28"/>
        <v>0</v>
      </c>
      <c r="G32" s="78">
        <f t="shared" si="28"/>
        <v>0</v>
      </c>
      <c r="H32" s="78">
        <f t="shared" si="28"/>
        <v>0</v>
      </c>
      <c r="I32" s="78">
        <f t="shared" si="28"/>
        <v>0</v>
      </c>
      <c r="J32" s="78">
        <f t="shared" si="28"/>
        <v>0</v>
      </c>
      <c r="K32" s="78">
        <f t="shared" si="28"/>
        <v>0</v>
      </c>
      <c r="L32" s="78">
        <f t="shared" si="28"/>
        <v>0</v>
      </c>
      <c r="M32" s="78">
        <f t="shared" si="28"/>
        <v>0</v>
      </c>
      <c r="N32" s="78">
        <f t="shared" si="28"/>
        <v>0</v>
      </c>
      <c r="O32" s="78">
        <f t="shared" si="28"/>
        <v>0</v>
      </c>
      <c r="P32" s="158">
        <f t="shared" si="1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2">
      <c r="B33" s="61"/>
      <c r="C33" s="45" t="s">
        <v>59</v>
      </c>
      <c r="D33" s="77">
        <f t="shared" ref="D33:O33" si="29">D25/3</f>
        <v>0</v>
      </c>
      <c r="E33" s="78">
        <f t="shared" si="29"/>
        <v>0</v>
      </c>
      <c r="F33" s="78">
        <f t="shared" si="29"/>
        <v>0</v>
      </c>
      <c r="G33" s="78">
        <f t="shared" si="29"/>
        <v>0</v>
      </c>
      <c r="H33" s="78">
        <f t="shared" si="29"/>
        <v>0</v>
      </c>
      <c r="I33" s="78">
        <f t="shared" si="29"/>
        <v>0</v>
      </c>
      <c r="J33" s="78">
        <f t="shared" si="29"/>
        <v>0</v>
      </c>
      <c r="K33" s="78">
        <f t="shared" si="29"/>
        <v>0</v>
      </c>
      <c r="L33" s="78">
        <f t="shared" si="29"/>
        <v>0</v>
      </c>
      <c r="M33" s="78">
        <f t="shared" si="29"/>
        <v>0</v>
      </c>
      <c r="N33" s="78">
        <f t="shared" si="29"/>
        <v>0</v>
      </c>
      <c r="O33" s="78">
        <f t="shared" si="29"/>
        <v>0</v>
      </c>
      <c r="P33" s="158">
        <f t="shared" si="1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2">
      <c r="B34" s="61"/>
      <c r="C34" s="45" t="s">
        <v>121</v>
      </c>
      <c r="D34" s="80">
        <f t="shared" ref="D34:O34" si="30">D26/12</f>
        <v>0.25</v>
      </c>
      <c r="E34" s="81">
        <f t="shared" si="30"/>
        <v>0.16666666666666666</v>
      </c>
      <c r="F34" s="81">
        <f t="shared" si="30"/>
        <v>0.75</v>
      </c>
      <c r="G34" s="81">
        <f t="shared" si="30"/>
        <v>0.41666666666666669</v>
      </c>
      <c r="H34" s="81">
        <f t="shared" si="30"/>
        <v>0.41666666666666669</v>
      </c>
      <c r="I34" s="81">
        <f t="shared" si="30"/>
        <v>0.25</v>
      </c>
      <c r="J34" s="81">
        <f t="shared" si="30"/>
        <v>0.16666666666666666</v>
      </c>
      <c r="K34" s="81">
        <f t="shared" si="30"/>
        <v>0.25</v>
      </c>
      <c r="L34" s="81">
        <f t="shared" si="30"/>
        <v>0.25</v>
      </c>
      <c r="M34" s="81">
        <f t="shared" si="30"/>
        <v>0.16666666666666666</v>
      </c>
      <c r="N34" s="81">
        <f t="shared" si="30"/>
        <v>0.25</v>
      </c>
      <c r="O34" s="81">
        <f t="shared" si="30"/>
        <v>0.16666666666666666</v>
      </c>
      <c r="P34" s="159">
        <f t="shared" si="1"/>
        <v>3.4999999999999996</v>
      </c>
      <c r="Q34" s="168">
        <f>P34/12</f>
        <v>0.29166666666666663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5">
      <c r="B35" s="53"/>
      <c r="C35" s="45" t="s">
        <v>61</v>
      </c>
      <c r="D35" s="69">
        <f t="shared" ref="D35:O35" si="31">D27/916</f>
        <v>0.8133187772925764</v>
      </c>
      <c r="E35" s="70">
        <f t="shared" si="31"/>
        <v>0.84606986899563319</v>
      </c>
      <c r="F35" s="70">
        <f t="shared" si="31"/>
        <v>0.88537117903930129</v>
      </c>
      <c r="G35" s="70">
        <f t="shared" si="31"/>
        <v>0.89956331877729256</v>
      </c>
      <c r="H35" s="70">
        <f t="shared" si="31"/>
        <v>0.85043668122270744</v>
      </c>
      <c r="I35" s="70">
        <f t="shared" si="31"/>
        <v>0.94432314410480345</v>
      </c>
      <c r="J35" s="70">
        <f t="shared" si="31"/>
        <v>0.92903930131004364</v>
      </c>
      <c r="K35" s="70">
        <f t="shared" si="31"/>
        <v>0.83624454148471616</v>
      </c>
      <c r="L35" s="70">
        <f t="shared" si="31"/>
        <v>0.90283842794759828</v>
      </c>
      <c r="M35" s="70">
        <f t="shared" si="31"/>
        <v>0.8766375545851528</v>
      </c>
      <c r="N35" s="70">
        <f t="shared" si="31"/>
        <v>0.8493449781659389</v>
      </c>
      <c r="O35" s="70">
        <f t="shared" si="31"/>
        <v>0.87882096069868998</v>
      </c>
      <c r="P35" s="160">
        <f t="shared" si="1"/>
        <v>10.512008733624455</v>
      </c>
      <c r="Q35" s="167">
        <f>P35/12</f>
        <v>0.87600072780203797</v>
      </c>
      <c r="T35" s="92"/>
      <c r="V35" s="92"/>
      <c r="X35" s="92"/>
    </row>
    <row r="36" spans="2:24" ht="12" customHeight="1" x14ac:dyDescent="0.2">
      <c r="B36" s="83" t="s">
        <v>99</v>
      </c>
      <c r="C36" s="84" t="s">
        <v>54</v>
      </c>
      <c r="D36" s="50">
        <f t="shared" ref="D36:O36" si="32">D152+D268</f>
        <v>1</v>
      </c>
      <c r="E36" s="48">
        <f t="shared" si="32"/>
        <v>0</v>
      </c>
      <c r="F36" s="47">
        <f t="shared" si="32"/>
        <v>0</v>
      </c>
      <c r="G36" s="48">
        <f t="shared" si="32"/>
        <v>0</v>
      </c>
      <c r="H36" s="48">
        <f t="shared" si="32"/>
        <v>0</v>
      </c>
      <c r="I36" s="48">
        <f t="shared" si="32"/>
        <v>0</v>
      </c>
      <c r="J36" s="48">
        <f t="shared" si="32"/>
        <v>0</v>
      </c>
      <c r="K36" s="48">
        <f t="shared" si="32"/>
        <v>0</v>
      </c>
      <c r="L36" s="48">
        <f t="shared" si="32"/>
        <v>1</v>
      </c>
      <c r="M36" s="48">
        <f t="shared" si="32"/>
        <v>0</v>
      </c>
      <c r="N36" s="48">
        <f t="shared" si="32"/>
        <v>0</v>
      </c>
      <c r="O36" s="48">
        <f t="shared" si="32"/>
        <v>0</v>
      </c>
      <c r="P36" s="51">
        <f t="shared" ref="P36:P67" si="33">SUM(D36:O36)</f>
        <v>2</v>
      </c>
      <c r="R36" t="s">
        <v>108</v>
      </c>
      <c r="T36" s="92"/>
      <c r="V36" s="92"/>
      <c r="X36" s="92"/>
    </row>
    <row r="37" spans="2:24" ht="12" customHeight="1" x14ac:dyDescent="0.2">
      <c r="B37" s="44"/>
      <c r="C37" s="61" t="s">
        <v>55</v>
      </c>
      <c r="D37" s="50">
        <f t="shared" ref="D37:O37" si="34">D153+D269</f>
        <v>1</v>
      </c>
      <c r="E37" s="48">
        <f t="shared" si="34"/>
        <v>4</v>
      </c>
      <c r="F37" s="48">
        <f t="shared" si="34"/>
        <v>3</v>
      </c>
      <c r="G37" s="48">
        <f t="shared" si="34"/>
        <v>2</v>
      </c>
      <c r="H37" s="48">
        <f t="shared" si="34"/>
        <v>4</v>
      </c>
      <c r="I37" s="48">
        <f t="shared" si="34"/>
        <v>2</v>
      </c>
      <c r="J37" s="48">
        <f t="shared" si="34"/>
        <v>1</v>
      </c>
      <c r="K37" s="48">
        <f t="shared" si="34"/>
        <v>8</v>
      </c>
      <c r="L37" s="48">
        <f t="shared" si="34"/>
        <v>6</v>
      </c>
      <c r="M37" s="48">
        <f t="shared" si="34"/>
        <v>2</v>
      </c>
      <c r="N37" s="48">
        <f t="shared" si="34"/>
        <v>2</v>
      </c>
      <c r="O37" s="48">
        <f t="shared" si="34"/>
        <v>2</v>
      </c>
      <c r="P37" s="51">
        <f t="shared" si="33"/>
        <v>37</v>
      </c>
      <c r="T37" s="92"/>
      <c r="V37" s="92"/>
      <c r="X37" s="92"/>
    </row>
    <row r="38" spans="2:24" ht="12" customHeight="1" x14ac:dyDescent="0.2">
      <c r="B38" s="44"/>
      <c r="C38" s="61" t="s">
        <v>56</v>
      </c>
      <c r="D38" s="50">
        <f t="shared" ref="D38:O38" si="35">D154+D270</f>
        <v>1</v>
      </c>
      <c r="E38" s="48">
        <f t="shared" si="35"/>
        <v>0</v>
      </c>
      <c r="F38" s="48">
        <f t="shared" si="35"/>
        <v>1</v>
      </c>
      <c r="G38" s="48">
        <f t="shared" si="35"/>
        <v>1</v>
      </c>
      <c r="H38" s="48">
        <f t="shared" si="35"/>
        <v>0</v>
      </c>
      <c r="I38" s="48">
        <f t="shared" si="35"/>
        <v>1</v>
      </c>
      <c r="J38" s="48">
        <f t="shared" si="35"/>
        <v>3</v>
      </c>
      <c r="K38" s="48">
        <f t="shared" si="35"/>
        <v>1</v>
      </c>
      <c r="L38" s="48">
        <f t="shared" si="35"/>
        <v>1</v>
      </c>
      <c r="M38" s="48">
        <f t="shared" si="35"/>
        <v>2</v>
      </c>
      <c r="N38" s="48">
        <f t="shared" si="35"/>
        <v>1</v>
      </c>
      <c r="O38" s="48">
        <f t="shared" si="35"/>
        <v>0</v>
      </c>
      <c r="P38" s="51">
        <f t="shared" si="33"/>
        <v>12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2">
      <c r="B39" s="44"/>
      <c r="C39" s="61" t="s">
        <v>57</v>
      </c>
      <c r="D39" s="50">
        <f t="shared" ref="D39:O39" si="36">D155+D271</f>
        <v>0</v>
      </c>
      <c r="E39" s="48">
        <f t="shared" si="36"/>
        <v>0</v>
      </c>
      <c r="F39" s="48">
        <f t="shared" si="36"/>
        <v>0</v>
      </c>
      <c r="G39" s="48">
        <f t="shared" si="36"/>
        <v>0</v>
      </c>
      <c r="H39" s="48">
        <f t="shared" si="36"/>
        <v>0</v>
      </c>
      <c r="I39" s="48">
        <f t="shared" si="36"/>
        <v>0</v>
      </c>
      <c r="J39" s="48">
        <f t="shared" si="36"/>
        <v>1</v>
      </c>
      <c r="K39" s="48">
        <f t="shared" si="36"/>
        <v>0</v>
      </c>
      <c r="L39" s="48">
        <f t="shared" si="36"/>
        <v>0</v>
      </c>
      <c r="M39" s="48">
        <f t="shared" si="36"/>
        <v>0</v>
      </c>
      <c r="N39" s="48">
        <f t="shared" si="36"/>
        <v>0</v>
      </c>
      <c r="O39" s="48">
        <f t="shared" si="36"/>
        <v>0</v>
      </c>
      <c r="P39" s="51">
        <f t="shared" si="33"/>
        <v>1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2">
      <c r="B40" s="44"/>
      <c r="C40" s="61" t="s">
        <v>58</v>
      </c>
      <c r="D40" s="50">
        <f t="shared" ref="D40:O40" si="37">D156+D272</f>
        <v>0</v>
      </c>
      <c r="E40" s="48">
        <f t="shared" si="37"/>
        <v>0</v>
      </c>
      <c r="F40" s="48">
        <f t="shared" si="37"/>
        <v>0</v>
      </c>
      <c r="G40" s="48">
        <f t="shared" si="37"/>
        <v>0</v>
      </c>
      <c r="H40" s="48">
        <f t="shared" si="37"/>
        <v>0</v>
      </c>
      <c r="I40" s="48">
        <f t="shared" si="37"/>
        <v>0</v>
      </c>
      <c r="J40" s="48">
        <f t="shared" si="37"/>
        <v>0</v>
      </c>
      <c r="K40" s="48">
        <f t="shared" si="37"/>
        <v>0</v>
      </c>
      <c r="L40" s="48">
        <f t="shared" si="37"/>
        <v>0</v>
      </c>
      <c r="M40" s="48">
        <f t="shared" si="37"/>
        <v>0</v>
      </c>
      <c r="N40" s="48">
        <f t="shared" si="37"/>
        <v>0</v>
      </c>
      <c r="O40" s="48">
        <f t="shared" si="37"/>
        <v>0</v>
      </c>
      <c r="P40" s="51">
        <f t="shared" si="33"/>
        <v>0</v>
      </c>
      <c r="T40" s="92"/>
      <c r="V40" s="92"/>
      <c r="X40" s="92"/>
    </row>
    <row r="41" spans="2:24" ht="12" customHeight="1" x14ac:dyDescent="0.2">
      <c r="B41" s="44"/>
      <c r="C41" s="61" t="s">
        <v>59</v>
      </c>
      <c r="D41" s="50">
        <f t="shared" ref="D41:O41" si="38">D157+D273</f>
        <v>0</v>
      </c>
      <c r="E41" s="48">
        <f t="shared" si="38"/>
        <v>0</v>
      </c>
      <c r="F41" s="48">
        <f t="shared" si="38"/>
        <v>0</v>
      </c>
      <c r="G41" s="48">
        <f t="shared" si="38"/>
        <v>0</v>
      </c>
      <c r="H41" s="48">
        <f t="shared" si="38"/>
        <v>0</v>
      </c>
      <c r="I41" s="48">
        <f t="shared" si="38"/>
        <v>0</v>
      </c>
      <c r="J41" s="48">
        <f t="shared" si="38"/>
        <v>0</v>
      </c>
      <c r="K41" s="48">
        <f t="shared" si="38"/>
        <v>0</v>
      </c>
      <c r="L41" s="48">
        <f t="shared" si="38"/>
        <v>0</v>
      </c>
      <c r="M41" s="48">
        <f t="shared" si="38"/>
        <v>0</v>
      </c>
      <c r="N41" s="48">
        <f t="shared" si="38"/>
        <v>0</v>
      </c>
      <c r="O41" s="48">
        <f t="shared" si="38"/>
        <v>0</v>
      </c>
      <c r="P41" s="51">
        <f t="shared" si="33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2">
      <c r="B42" s="53"/>
      <c r="C42" s="53" t="s">
        <v>60</v>
      </c>
      <c r="D42" s="55">
        <f t="shared" ref="D42:O42" si="39">SUM(D36:D41)</f>
        <v>3</v>
      </c>
      <c r="E42" s="56">
        <f t="shared" si="39"/>
        <v>4</v>
      </c>
      <c r="F42" s="56">
        <f t="shared" si="39"/>
        <v>4</v>
      </c>
      <c r="G42" s="56">
        <f t="shared" si="39"/>
        <v>3</v>
      </c>
      <c r="H42" s="56">
        <f t="shared" si="39"/>
        <v>4</v>
      </c>
      <c r="I42" s="56">
        <f t="shared" si="39"/>
        <v>3</v>
      </c>
      <c r="J42" s="56">
        <f t="shared" si="39"/>
        <v>5</v>
      </c>
      <c r="K42" s="56">
        <f t="shared" si="39"/>
        <v>9</v>
      </c>
      <c r="L42" s="56">
        <f t="shared" si="39"/>
        <v>8</v>
      </c>
      <c r="M42" s="56">
        <f t="shared" si="39"/>
        <v>4</v>
      </c>
      <c r="N42" s="56">
        <f t="shared" si="39"/>
        <v>3</v>
      </c>
      <c r="O42" s="56">
        <f t="shared" si="39"/>
        <v>2</v>
      </c>
      <c r="P42" s="85">
        <f t="shared" si="33"/>
        <v>52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2">
      <c r="B43" s="53"/>
      <c r="C43" s="53" t="s">
        <v>61</v>
      </c>
      <c r="D43" s="148">
        <f t="shared" ref="D43:O43" si="40">SUM(D159,D275)</f>
        <v>505</v>
      </c>
      <c r="E43" s="149">
        <f t="shared" si="40"/>
        <v>481</v>
      </c>
      <c r="F43" s="149">
        <f t="shared" si="40"/>
        <v>517</v>
      </c>
      <c r="G43" s="149">
        <f t="shared" si="40"/>
        <v>507</v>
      </c>
      <c r="H43" s="149">
        <f t="shared" si="40"/>
        <v>551</v>
      </c>
      <c r="I43" s="149">
        <f t="shared" si="40"/>
        <v>606</v>
      </c>
      <c r="J43" s="149">
        <f t="shared" si="40"/>
        <v>620</v>
      </c>
      <c r="K43" s="149">
        <f t="shared" si="40"/>
        <v>566</v>
      </c>
      <c r="L43" s="149">
        <f t="shared" si="40"/>
        <v>597</v>
      </c>
      <c r="M43" s="149">
        <f t="shared" si="40"/>
        <v>532</v>
      </c>
      <c r="N43" s="149">
        <f t="shared" si="40"/>
        <v>549</v>
      </c>
      <c r="O43" s="149">
        <f t="shared" si="40"/>
        <v>468</v>
      </c>
      <c r="P43" s="147">
        <f t="shared" si="33"/>
        <v>6499</v>
      </c>
      <c r="S43" s="101"/>
      <c r="T43" s="107"/>
      <c r="U43" s="101"/>
      <c r="V43" s="107"/>
      <c r="W43" s="101"/>
      <c r="X43" s="107"/>
    </row>
    <row r="44" spans="2:24" ht="12" customHeight="1" x14ac:dyDescent="0.2">
      <c r="B44" s="44" t="s">
        <v>185</v>
      </c>
      <c r="C44" s="44" t="s">
        <v>54</v>
      </c>
      <c r="D44" s="58">
        <f t="shared" ref="D44:O44" si="41">D36/1</f>
        <v>1</v>
      </c>
      <c r="E44" s="59">
        <f t="shared" si="41"/>
        <v>0</v>
      </c>
      <c r="F44" s="59">
        <f t="shared" si="41"/>
        <v>0</v>
      </c>
      <c r="G44" s="59">
        <f t="shared" si="41"/>
        <v>0</v>
      </c>
      <c r="H44" s="59">
        <f t="shared" si="41"/>
        <v>0</v>
      </c>
      <c r="I44" s="59">
        <f t="shared" si="41"/>
        <v>0</v>
      </c>
      <c r="J44" s="59">
        <f t="shared" si="41"/>
        <v>0</v>
      </c>
      <c r="K44" s="59">
        <f t="shared" si="41"/>
        <v>0</v>
      </c>
      <c r="L44" s="59">
        <f t="shared" si="41"/>
        <v>1</v>
      </c>
      <c r="M44" s="59">
        <f t="shared" si="41"/>
        <v>0</v>
      </c>
      <c r="N44" s="59">
        <f t="shared" si="41"/>
        <v>0</v>
      </c>
      <c r="O44" s="59">
        <f t="shared" si="41"/>
        <v>0</v>
      </c>
      <c r="P44" s="158">
        <f t="shared" si="33"/>
        <v>2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2">
      <c r="B45" s="61"/>
      <c r="C45" s="61" t="s">
        <v>55</v>
      </c>
      <c r="D45" s="77">
        <f t="shared" ref="D45:O45" si="42">D37/4</f>
        <v>0.25</v>
      </c>
      <c r="E45" s="78">
        <f t="shared" si="42"/>
        <v>1</v>
      </c>
      <c r="F45" s="78">
        <f t="shared" si="42"/>
        <v>0.75</v>
      </c>
      <c r="G45" s="78">
        <f t="shared" si="42"/>
        <v>0.5</v>
      </c>
      <c r="H45" s="78">
        <f t="shared" si="42"/>
        <v>1</v>
      </c>
      <c r="I45" s="78">
        <f t="shared" si="42"/>
        <v>0.5</v>
      </c>
      <c r="J45" s="78">
        <f t="shared" si="42"/>
        <v>0.25</v>
      </c>
      <c r="K45" s="78">
        <f t="shared" si="42"/>
        <v>2</v>
      </c>
      <c r="L45" s="78">
        <f t="shared" si="42"/>
        <v>1.5</v>
      </c>
      <c r="M45" s="78">
        <f t="shared" si="42"/>
        <v>0.5</v>
      </c>
      <c r="N45" s="78">
        <f t="shared" si="42"/>
        <v>0.5</v>
      </c>
      <c r="O45" s="78">
        <f t="shared" si="42"/>
        <v>0.5</v>
      </c>
      <c r="P45" s="158">
        <f t="shared" si="33"/>
        <v>9.25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2">
      <c r="B46" s="61"/>
      <c r="C46" s="61" t="s">
        <v>56</v>
      </c>
      <c r="D46" s="77">
        <f t="shared" ref="D46:O46" si="43">D38/4</f>
        <v>0.25</v>
      </c>
      <c r="E46" s="78">
        <f t="shared" si="43"/>
        <v>0</v>
      </c>
      <c r="F46" s="78">
        <f t="shared" si="43"/>
        <v>0.25</v>
      </c>
      <c r="G46" s="78">
        <f t="shared" si="43"/>
        <v>0.25</v>
      </c>
      <c r="H46" s="78">
        <f t="shared" si="43"/>
        <v>0</v>
      </c>
      <c r="I46" s="78">
        <f t="shared" si="43"/>
        <v>0.25</v>
      </c>
      <c r="J46" s="78">
        <f t="shared" si="43"/>
        <v>0.75</v>
      </c>
      <c r="K46" s="78">
        <f t="shared" si="43"/>
        <v>0.25</v>
      </c>
      <c r="L46" s="78">
        <f t="shared" si="43"/>
        <v>0.25</v>
      </c>
      <c r="M46" s="78">
        <f t="shared" si="43"/>
        <v>0.5</v>
      </c>
      <c r="N46" s="78">
        <f t="shared" si="43"/>
        <v>0.25</v>
      </c>
      <c r="O46" s="78">
        <f t="shared" si="43"/>
        <v>0</v>
      </c>
      <c r="P46" s="158">
        <f t="shared" si="33"/>
        <v>3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2">
      <c r="B47" s="61"/>
      <c r="C47" s="61" t="s">
        <v>57</v>
      </c>
      <c r="D47" s="77">
        <f t="shared" ref="D47:O47" si="44">D39/3</f>
        <v>0</v>
      </c>
      <c r="E47" s="78">
        <f t="shared" si="44"/>
        <v>0</v>
      </c>
      <c r="F47" s="78">
        <f t="shared" si="44"/>
        <v>0</v>
      </c>
      <c r="G47" s="78">
        <f t="shared" si="44"/>
        <v>0</v>
      </c>
      <c r="H47" s="78">
        <f t="shared" si="44"/>
        <v>0</v>
      </c>
      <c r="I47" s="78">
        <f t="shared" si="44"/>
        <v>0</v>
      </c>
      <c r="J47" s="78">
        <f t="shared" si="44"/>
        <v>0.33333333333333331</v>
      </c>
      <c r="K47" s="78">
        <f t="shared" si="44"/>
        <v>0</v>
      </c>
      <c r="L47" s="78">
        <f t="shared" si="44"/>
        <v>0</v>
      </c>
      <c r="M47" s="78">
        <f t="shared" si="44"/>
        <v>0</v>
      </c>
      <c r="N47" s="78">
        <f t="shared" si="44"/>
        <v>0</v>
      </c>
      <c r="O47" s="78">
        <f t="shared" si="44"/>
        <v>0</v>
      </c>
      <c r="P47" s="158">
        <f t="shared" si="33"/>
        <v>0.33333333333333331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2">
      <c r="B48" s="61"/>
      <c r="C48" s="61" t="s">
        <v>58</v>
      </c>
      <c r="D48" s="77">
        <f t="shared" ref="D48:O48" si="45">D40/4</f>
        <v>0</v>
      </c>
      <c r="E48" s="78">
        <f t="shared" si="45"/>
        <v>0</v>
      </c>
      <c r="F48" s="78">
        <f t="shared" si="45"/>
        <v>0</v>
      </c>
      <c r="G48" s="78">
        <f t="shared" si="45"/>
        <v>0</v>
      </c>
      <c r="H48" s="78">
        <f t="shared" si="45"/>
        <v>0</v>
      </c>
      <c r="I48" s="78">
        <f t="shared" si="45"/>
        <v>0</v>
      </c>
      <c r="J48" s="78">
        <f t="shared" si="45"/>
        <v>0</v>
      </c>
      <c r="K48" s="78">
        <f t="shared" si="45"/>
        <v>0</v>
      </c>
      <c r="L48" s="78">
        <f t="shared" si="45"/>
        <v>0</v>
      </c>
      <c r="M48" s="78">
        <f t="shared" si="45"/>
        <v>0</v>
      </c>
      <c r="N48" s="78">
        <f t="shared" si="45"/>
        <v>0</v>
      </c>
      <c r="O48" s="78">
        <f t="shared" si="45"/>
        <v>0</v>
      </c>
      <c r="P48" s="158">
        <f t="shared" si="33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2">
      <c r="B49" s="61"/>
      <c r="C49" s="61" t="s">
        <v>59</v>
      </c>
      <c r="D49" s="77">
        <f t="shared" ref="D49:O49" si="46">D41/3</f>
        <v>0</v>
      </c>
      <c r="E49" s="78">
        <f t="shared" si="46"/>
        <v>0</v>
      </c>
      <c r="F49" s="78">
        <f t="shared" si="46"/>
        <v>0</v>
      </c>
      <c r="G49" s="78">
        <f t="shared" si="46"/>
        <v>0</v>
      </c>
      <c r="H49" s="78">
        <f t="shared" si="46"/>
        <v>0</v>
      </c>
      <c r="I49" s="78">
        <f t="shared" si="46"/>
        <v>0</v>
      </c>
      <c r="J49" s="78">
        <f t="shared" si="46"/>
        <v>0</v>
      </c>
      <c r="K49" s="78">
        <f t="shared" si="46"/>
        <v>0</v>
      </c>
      <c r="L49" s="78">
        <f t="shared" si="46"/>
        <v>0</v>
      </c>
      <c r="M49" s="78">
        <f t="shared" si="46"/>
        <v>0</v>
      </c>
      <c r="N49" s="78">
        <f t="shared" si="46"/>
        <v>0</v>
      </c>
      <c r="O49" s="78">
        <f t="shared" si="46"/>
        <v>0</v>
      </c>
      <c r="P49" s="158">
        <f t="shared" si="33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2">
      <c r="B50" s="61"/>
      <c r="C50" s="61" t="s">
        <v>121</v>
      </c>
      <c r="D50" s="80">
        <f t="shared" ref="D50:O50" si="47">D42/12</f>
        <v>0.25</v>
      </c>
      <c r="E50" s="81">
        <f t="shared" si="47"/>
        <v>0.33333333333333331</v>
      </c>
      <c r="F50" s="81">
        <f t="shared" si="47"/>
        <v>0.33333333333333331</v>
      </c>
      <c r="G50" s="81">
        <f t="shared" si="47"/>
        <v>0.25</v>
      </c>
      <c r="H50" s="81">
        <f t="shared" si="47"/>
        <v>0.33333333333333331</v>
      </c>
      <c r="I50" s="81">
        <f t="shared" si="47"/>
        <v>0.25</v>
      </c>
      <c r="J50" s="81">
        <f t="shared" si="47"/>
        <v>0.41666666666666669</v>
      </c>
      <c r="K50" s="81">
        <f t="shared" si="47"/>
        <v>0.75</v>
      </c>
      <c r="L50" s="81">
        <f t="shared" si="47"/>
        <v>0.66666666666666663</v>
      </c>
      <c r="M50" s="81">
        <f t="shared" si="47"/>
        <v>0.33333333333333331</v>
      </c>
      <c r="N50" s="81">
        <f t="shared" si="47"/>
        <v>0.25</v>
      </c>
      <c r="O50" s="81">
        <f t="shared" si="47"/>
        <v>0.16666666666666666</v>
      </c>
      <c r="P50" s="159">
        <f t="shared" si="33"/>
        <v>4.333333333333333</v>
      </c>
      <c r="Q50" s="168">
        <f>P50/12</f>
        <v>0.3611111111111111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5">
      <c r="B51" s="53"/>
      <c r="C51" s="86" t="s">
        <v>61</v>
      </c>
      <c r="D51" s="69">
        <f t="shared" ref="D51:O51" si="48">D43/916</f>
        <v>0.55131004366812231</v>
      </c>
      <c r="E51" s="70">
        <f t="shared" si="48"/>
        <v>0.52510917030567683</v>
      </c>
      <c r="F51" s="70">
        <f t="shared" si="48"/>
        <v>0.56441048034934493</v>
      </c>
      <c r="G51" s="70">
        <f t="shared" si="48"/>
        <v>0.55349344978165937</v>
      </c>
      <c r="H51" s="70">
        <f t="shared" si="48"/>
        <v>0.60152838427947597</v>
      </c>
      <c r="I51" s="70">
        <f t="shared" si="48"/>
        <v>0.66157205240174677</v>
      </c>
      <c r="J51" s="70">
        <f t="shared" si="48"/>
        <v>0.67685589519650657</v>
      </c>
      <c r="K51" s="70">
        <f t="shared" si="48"/>
        <v>0.61790393013100442</v>
      </c>
      <c r="L51" s="70">
        <f t="shared" si="48"/>
        <v>0.65174672489082974</v>
      </c>
      <c r="M51" s="70">
        <f t="shared" si="48"/>
        <v>0.58078602620087338</v>
      </c>
      <c r="N51" s="70">
        <f t="shared" si="48"/>
        <v>0.5993449781659389</v>
      </c>
      <c r="O51" s="70">
        <f t="shared" si="48"/>
        <v>0.51091703056768556</v>
      </c>
      <c r="P51" s="89">
        <f t="shared" si="33"/>
        <v>7.0949781659388647</v>
      </c>
      <c r="Q51" s="167">
        <f>P51/12</f>
        <v>0.59124818049490535</v>
      </c>
      <c r="T51" s="92"/>
      <c r="V51" s="92"/>
      <c r="X51" s="92"/>
    </row>
    <row r="52" spans="2:24" ht="12" customHeight="1" x14ac:dyDescent="0.2">
      <c r="B52" s="83" t="s">
        <v>101</v>
      </c>
      <c r="C52" s="45" t="s">
        <v>54</v>
      </c>
      <c r="D52" s="50">
        <f t="shared" ref="D52:O52" si="49">D168+D284</f>
        <v>0</v>
      </c>
      <c r="E52" s="48">
        <f t="shared" si="49"/>
        <v>0</v>
      </c>
      <c r="F52" s="48">
        <f t="shared" si="49"/>
        <v>2</v>
      </c>
      <c r="G52" s="48">
        <f t="shared" si="49"/>
        <v>1</v>
      </c>
      <c r="H52" s="48">
        <f t="shared" si="49"/>
        <v>0</v>
      </c>
      <c r="I52" s="48">
        <f t="shared" si="49"/>
        <v>0</v>
      </c>
      <c r="J52" s="48">
        <f t="shared" si="49"/>
        <v>0</v>
      </c>
      <c r="K52" s="48">
        <f t="shared" si="49"/>
        <v>1</v>
      </c>
      <c r="L52" s="48">
        <f t="shared" si="49"/>
        <v>0</v>
      </c>
      <c r="M52" s="48">
        <f t="shared" si="49"/>
        <v>0</v>
      </c>
      <c r="N52" s="48">
        <f t="shared" si="49"/>
        <v>0</v>
      </c>
      <c r="O52" s="48">
        <f t="shared" si="49"/>
        <v>0</v>
      </c>
      <c r="P52" s="51">
        <f t="shared" si="33"/>
        <v>4</v>
      </c>
      <c r="R52" t="s">
        <v>108</v>
      </c>
      <c r="T52" s="92"/>
      <c r="V52" s="92"/>
      <c r="X52" s="92"/>
    </row>
    <row r="53" spans="2:24" ht="12" customHeight="1" x14ac:dyDescent="0.2">
      <c r="B53" s="44"/>
      <c r="C53" s="45" t="s">
        <v>55</v>
      </c>
      <c r="D53" s="50">
        <f t="shared" ref="D53:O53" si="50">D169+D285</f>
        <v>6</v>
      </c>
      <c r="E53" s="48">
        <f t="shared" si="50"/>
        <v>3</v>
      </c>
      <c r="F53" s="48">
        <f t="shared" si="50"/>
        <v>2</v>
      </c>
      <c r="G53" s="48">
        <f t="shared" si="50"/>
        <v>4</v>
      </c>
      <c r="H53" s="48">
        <f t="shared" si="50"/>
        <v>6</v>
      </c>
      <c r="I53" s="48">
        <f t="shared" si="50"/>
        <v>4</v>
      </c>
      <c r="J53" s="48">
        <f t="shared" si="50"/>
        <v>2</v>
      </c>
      <c r="K53" s="48">
        <f t="shared" si="50"/>
        <v>2</v>
      </c>
      <c r="L53" s="48">
        <f t="shared" si="50"/>
        <v>7</v>
      </c>
      <c r="M53" s="48">
        <f t="shared" si="50"/>
        <v>4</v>
      </c>
      <c r="N53" s="48">
        <f t="shared" si="50"/>
        <v>6</v>
      </c>
      <c r="O53" s="48">
        <f t="shared" si="50"/>
        <v>5</v>
      </c>
      <c r="P53" s="51">
        <f t="shared" si="33"/>
        <v>51</v>
      </c>
      <c r="T53" s="92"/>
      <c r="V53" s="92"/>
      <c r="X53" s="92"/>
    </row>
    <row r="54" spans="2:24" ht="12" customHeight="1" x14ac:dyDescent="0.2">
      <c r="B54" s="44"/>
      <c r="C54" s="45" t="s">
        <v>56</v>
      </c>
      <c r="D54" s="50">
        <f t="shared" ref="D54:O54" si="51">D170+D286</f>
        <v>3</v>
      </c>
      <c r="E54" s="48">
        <f t="shared" si="51"/>
        <v>7</v>
      </c>
      <c r="F54" s="48">
        <f t="shared" si="51"/>
        <v>2</v>
      </c>
      <c r="G54" s="48">
        <f t="shared" si="51"/>
        <v>2</v>
      </c>
      <c r="H54" s="48">
        <f t="shared" si="51"/>
        <v>4</v>
      </c>
      <c r="I54" s="48">
        <f t="shared" si="51"/>
        <v>5</v>
      </c>
      <c r="J54" s="48">
        <f t="shared" si="51"/>
        <v>8</v>
      </c>
      <c r="K54" s="48">
        <f t="shared" si="51"/>
        <v>5</v>
      </c>
      <c r="L54" s="48">
        <f t="shared" si="51"/>
        <v>4</v>
      </c>
      <c r="M54" s="48">
        <f t="shared" si="51"/>
        <v>3</v>
      </c>
      <c r="N54" s="48">
        <f t="shared" si="51"/>
        <v>5</v>
      </c>
      <c r="O54" s="48">
        <f t="shared" si="51"/>
        <v>2</v>
      </c>
      <c r="P54" s="51">
        <f t="shared" si="33"/>
        <v>50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2">
      <c r="B55" s="44"/>
      <c r="C55" s="45" t="s">
        <v>57</v>
      </c>
      <c r="D55" s="50">
        <f t="shared" ref="D55:O55" si="52">D171+D287</f>
        <v>0</v>
      </c>
      <c r="E55" s="48">
        <f t="shared" si="52"/>
        <v>1</v>
      </c>
      <c r="F55" s="48">
        <f t="shared" si="52"/>
        <v>2</v>
      </c>
      <c r="G55" s="48">
        <f t="shared" si="52"/>
        <v>0</v>
      </c>
      <c r="H55" s="48">
        <f t="shared" si="52"/>
        <v>0</v>
      </c>
      <c r="I55" s="48">
        <f t="shared" si="52"/>
        <v>0</v>
      </c>
      <c r="J55" s="48">
        <f t="shared" si="52"/>
        <v>1</v>
      </c>
      <c r="K55" s="48">
        <f t="shared" si="52"/>
        <v>0</v>
      </c>
      <c r="L55" s="48">
        <f t="shared" si="52"/>
        <v>0</v>
      </c>
      <c r="M55" s="48">
        <f t="shared" si="52"/>
        <v>1</v>
      </c>
      <c r="N55" s="48">
        <f t="shared" si="52"/>
        <v>2</v>
      </c>
      <c r="O55" s="48">
        <f t="shared" si="52"/>
        <v>2</v>
      </c>
      <c r="P55" s="51">
        <f t="shared" si="33"/>
        <v>9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2">
      <c r="B56" s="44"/>
      <c r="C56" s="45" t="s">
        <v>58</v>
      </c>
      <c r="D56" s="50">
        <f t="shared" ref="D56:O56" si="53">D172+D288</f>
        <v>0</v>
      </c>
      <c r="E56" s="48">
        <f t="shared" si="53"/>
        <v>0</v>
      </c>
      <c r="F56" s="48">
        <f t="shared" si="53"/>
        <v>0</v>
      </c>
      <c r="G56" s="48">
        <f t="shared" si="53"/>
        <v>0</v>
      </c>
      <c r="H56" s="48">
        <f t="shared" si="53"/>
        <v>0</v>
      </c>
      <c r="I56" s="48">
        <f t="shared" si="53"/>
        <v>0</v>
      </c>
      <c r="J56" s="48">
        <f t="shared" si="53"/>
        <v>0</v>
      </c>
      <c r="K56" s="48">
        <f t="shared" si="53"/>
        <v>0</v>
      </c>
      <c r="L56" s="48">
        <f t="shared" si="53"/>
        <v>0</v>
      </c>
      <c r="M56" s="48">
        <f t="shared" si="53"/>
        <v>0</v>
      </c>
      <c r="N56" s="48">
        <f t="shared" si="53"/>
        <v>0</v>
      </c>
      <c r="O56" s="48">
        <f t="shared" si="53"/>
        <v>0</v>
      </c>
      <c r="P56" s="51">
        <f t="shared" si="33"/>
        <v>0</v>
      </c>
      <c r="T56" s="92"/>
      <c r="V56" s="92"/>
      <c r="X56" s="92"/>
    </row>
    <row r="57" spans="2:24" ht="12" customHeight="1" x14ac:dyDescent="0.2">
      <c r="B57" s="44"/>
      <c r="C57" s="45" t="s">
        <v>59</v>
      </c>
      <c r="D57" s="50">
        <f t="shared" ref="D57:O57" si="54">D173+D289</f>
        <v>0</v>
      </c>
      <c r="E57" s="48">
        <f t="shared" si="54"/>
        <v>0</v>
      </c>
      <c r="F57" s="48">
        <f t="shared" si="54"/>
        <v>0</v>
      </c>
      <c r="G57" s="48">
        <f t="shared" si="54"/>
        <v>0</v>
      </c>
      <c r="H57" s="48">
        <f t="shared" si="54"/>
        <v>0</v>
      </c>
      <c r="I57" s="48">
        <f t="shared" si="54"/>
        <v>0</v>
      </c>
      <c r="J57" s="48">
        <f t="shared" si="54"/>
        <v>0</v>
      </c>
      <c r="K57" s="48">
        <f t="shared" si="54"/>
        <v>0</v>
      </c>
      <c r="L57" s="48">
        <f t="shared" si="54"/>
        <v>0</v>
      </c>
      <c r="M57" s="48">
        <f t="shared" si="54"/>
        <v>0</v>
      </c>
      <c r="N57" s="48">
        <f t="shared" si="54"/>
        <v>0</v>
      </c>
      <c r="O57" s="48">
        <f t="shared" si="54"/>
        <v>0</v>
      </c>
      <c r="P57" s="51">
        <f t="shared" si="33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2">
      <c r="B58" s="53"/>
      <c r="C58" s="54" t="s">
        <v>60</v>
      </c>
      <c r="D58" s="55">
        <f t="shared" ref="D58:O58" si="55">SUM(D52:D57)</f>
        <v>9</v>
      </c>
      <c r="E58" s="56">
        <f t="shared" si="55"/>
        <v>11</v>
      </c>
      <c r="F58" s="56">
        <f t="shared" si="55"/>
        <v>8</v>
      </c>
      <c r="G58" s="56">
        <f t="shared" si="55"/>
        <v>7</v>
      </c>
      <c r="H58" s="56">
        <f t="shared" si="55"/>
        <v>10</v>
      </c>
      <c r="I58" s="56">
        <f t="shared" si="55"/>
        <v>9</v>
      </c>
      <c r="J58" s="56">
        <f t="shared" si="55"/>
        <v>11</v>
      </c>
      <c r="K58" s="56">
        <f t="shared" si="55"/>
        <v>8</v>
      </c>
      <c r="L58" s="56">
        <f t="shared" si="55"/>
        <v>11</v>
      </c>
      <c r="M58" s="56">
        <f t="shared" si="55"/>
        <v>8</v>
      </c>
      <c r="N58" s="56">
        <f t="shared" si="55"/>
        <v>13</v>
      </c>
      <c r="O58" s="56">
        <f t="shared" si="55"/>
        <v>9</v>
      </c>
      <c r="P58" s="88">
        <f t="shared" si="33"/>
        <v>114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2">
      <c r="B59" s="53"/>
      <c r="C59" s="54" t="s">
        <v>61</v>
      </c>
      <c r="D59" s="148">
        <f t="shared" ref="D59:O59" si="56">SUM(D175,D291)</f>
        <v>1706</v>
      </c>
      <c r="E59" s="149">
        <f t="shared" si="56"/>
        <v>1305</v>
      </c>
      <c r="F59" s="149">
        <f t="shared" si="56"/>
        <v>1377</v>
      </c>
      <c r="G59" s="149">
        <f t="shared" si="56"/>
        <v>1399</v>
      </c>
      <c r="H59" s="149">
        <f t="shared" si="56"/>
        <v>1371</v>
      </c>
      <c r="I59" s="149">
        <f t="shared" si="56"/>
        <v>1427</v>
      </c>
      <c r="J59" s="149">
        <f t="shared" si="56"/>
        <v>1639</v>
      </c>
      <c r="K59" s="149">
        <f t="shared" si="56"/>
        <v>1582</v>
      </c>
      <c r="L59" s="149">
        <f t="shared" si="56"/>
        <v>1477</v>
      </c>
      <c r="M59" s="149">
        <f t="shared" si="56"/>
        <v>1380</v>
      </c>
      <c r="N59" s="149">
        <f t="shared" si="56"/>
        <v>1346</v>
      </c>
      <c r="O59" s="149">
        <f t="shared" si="56"/>
        <v>1311</v>
      </c>
      <c r="P59" s="147">
        <f t="shared" si="33"/>
        <v>17320</v>
      </c>
      <c r="S59" s="101"/>
      <c r="T59" s="107"/>
      <c r="U59" s="101"/>
      <c r="V59" s="107"/>
      <c r="W59" s="101"/>
      <c r="X59" s="107"/>
    </row>
    <row r="60" spans="2:24" ht="12" customHeight="1" x14ac:dyDescent="0.2">
      <c r="B60" s="44" t="s">
        <v>102</v>
      </c>
      <c r="C60" s="75" t="s">
        <v>54</v>
      </c>
      <c r="D60" s="58">
        <f t="shared" ref="D60:O60" si="57">D52/1</f>
        <v>0</v>
      </c>
      <c r="E60" s="59">
        <f t="shared" si="57"/>
        <v>0</v>
      </c>
      <c r="F60" s="59">
        <f t="shared" si="57"/>
        <v>2</v>
      </c>
      <c r="G60" s="59">
        <f t="shared" si="57"/>
        <v>1</v>
      </c>
      <c r="H60" s="59">
        <f t="shared" si="57"/>
        <v>0</v>
      </c>
      <c r="I60" s="59">
        <f t="shared" si="57"/>
        <v>0</v>
      </c>
      <c r="J60" s="59">
        <f t="shared" si="57"/>
        <v>0</v>
      </c>
      <c r="K60" s="59">
        <f t="shared" si="57"/>
        <v>1</v>
      </c>
      <c r="L60" s="59">
        <f t="shared" si="57"/>
        <v>0</v>
      </c>
      <c r="M60" s="59">
        <f t="shared" si="57"/>
        <v>0</v>
      </c>
      <c r="N60" s="59">
        <f t="shared" si="57"/>
        <v>0</v>
      </c>
      <c r="O60" s="59">
        <f t="shared" si="57"/>
        <v>0</v>
      </c>
      <c r="P60" s="158">
        <f t="shared" si="33"/>
        <v>4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2">
      <c r="B61" s="61"/>
      <c r="C61" s="45" t="s">
        <v>55</v>
      </c>
      <c r="D61" s="77">
        <f t="shared" ref="D61:O61" si="58">D53/4</f>
        <v>1.5</v>
      </c>
      <c r="E61" s="78">
        <f t="shared" si="58"/>
        <v>0.75</v>
      </c>
      <c r="F61" s="78">
        <f t="shared" si="58"/>
        <v>0.5</v>
      </c>
      <c r="G61" s="78">
        <f t="shared" si="58"/>
        <v>1</v>
      </c>
      <c r="H61" s="78">
        <f t="shared" si="58"/>
        <v>1.5</v>
      </c>
      <c r="I61" s="78">
        <f t="shared" si="58"/>
        <v>1</v>
      </c>
      <c r="J61" s="78">
        <f t="shared" si="58"/>
        <v>0.5</v>
      </c>
      <c r="K61" s="78">
        <f t="shared" si="58"/>
        <v>0.5</v>
      </c>
      <c r="L61" s="78">
        <f t="shared" si="58"/>
        <v>1.75</v>
      </c>
      <c r="M61" s="78">
        <f t="shared" si="58"/>
        <v>1</v>
      </c>
      <c r="N61" s="78">
        <f t="shared" si="58"/>
        <v>1.5</v>
      </c>
      <c r="O61" s="78">
        <f t="shared" si="58"/>
        <v>1.25</v>
      </c>
      <c r="P61" s="158">
        <f t="shared" si="33"/>
        <v>12.75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2">
      <c r="B62" s="61"/>
      <c r="C62" s="45" t="s">
        <v>56</v>
      </c>
      <c r="D62" s="77">
        <f t="shared" ref="D62:O62" si="59">D54/4</f>
        <v>0.75</v>
      </c>
      <c r="E62" s="78">
        <f t="shared" si="59"/>
        <v>1.75</v>
      </c>
      <c r="F62" s="78">
        <f t="shared" si="59"/>
        <v>0.5</v>
      </c>
      <c r="G62" s="78">
        <f t="shared" si="59"/>
        <v>0.5</v>
      </c>
      <c r="H62" s="78">
        <f t="shared" si="59"/>
        <v>1</v>
      </c>
      <c r="I62" s="78">
        <f t="shared" si="59"/>
        <v>1.25</v>
      </c>
      <c r="J62" s="78">
        <f t="shared" si="59"/>
        <v>2</v>
      </c>
      <c r="K62" s="78">
        <f t="shared" si="59"/>
        <v>1.25</v>
      </c>
      <c r="L62" s="78">
        <f t="shared" si="59"/>
        <v>1</v>
      </c>
      <c r="M62" s="78">
        <f t="shared" si="59"/>
        <v>0.75</v>
      </c>
      <c r="N62" s="78">
        <f t="shared" si="59"/>
        <v>1.25</v>
      </c>
      <c r="O62" s="78">
        <f t="shared" si="59"/>
        <v>0.5</v>
      </c>
      <c r="P62" s="158">
        <f t="shared" si="33"/>
        <v>12.5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2">
      <c r="B63" s="61"/>
      <c r="C63" s="45" t="s">
        <v>57</v>
      </c>
      <c r="D63" s="77">
        <f t="shared" ref="D63:O63" si="60">D55/3</f>
        <v>0</v>
      </c>
      <c r="E63" s="78">
        <f t="shared" si="60"/>
        <v>0.33333333333333331</v>
      </c>
      <c r="F63" s="78">
        <f t="shared" si="60"/>
        <v>0.66666666666666663</v>
      </c>
      <c r="G63" s="78">
        <f t="shared" si="60"/>
        <v>0</v>
      </c>
      <c r="H63" s="78">
        <f t="shared" si="60"/>
        <v>0</v>
      </c>
      <c r="I63" s="78">
        <f t="shared" si="60"/>
        <v>0</v>
      </c>
      <c r="J63" s="78">
        <f t="shared" si="60"/>
        <v>0.33333333333333331</v>
      </c>
      <c r="K63" s="78">
        <f t="shared" si="60"/>
        <v>0</v>
      </c>
      <c r="L63" s="78">
        <f t="shared" si="60"/>
        <v>0</v>
      </c>
      <c r="M63" s="78">
        <f t="shared" si="60"/>
        <v>0.33333333333333331</v>
      </c>
      <c r="N63" s="78">
        <f t="shared" si="60"/>
        <v>0.66666666666666663</v>
      </c>
      <c r="O63" s="78">
        <f t="shared" si="60"/>
        <v>0.66666666666666663</v>
      </c>
      <c r="P63" s="158">
        <f t="shared" si="33"/>
        <v>2.9999999999999996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2">
      <c r="B64" s="61"/>
      <c r="C64" s="45" t="s">
        <v>58</v>
      </c>
      <c r="D64" s="77">
        <f t="shared" ref="D64:O64" si="61">D56/4</f>
        <v>0</v>
      </c>
      <c r="E64" s="78">
        <f t="shared" si="61"/>
        <v>0</v>
      </c>
      <c r="F64" s="78">
        <f t="shared" si="61"/>
        <v>0</v>
      </c>
      <c r="G64" s="78">
        <f t="shared" si="61"/>
        <v>0</v>
      </c>
      <c r="H64" s="78">
        <f t="shared" si="61"/>
        <v>0</v>
      </c>
      <c r="I64" s="78">
        <f t="shared" si="61"/>
        <v>0</v>
      </c>
      <c r="J64" s="78">
        <f t="shared" si="61"/>
        <v>0</v>
      </c>
      <c r="K64" s="78">
        <f t="shared" si="61"/>
        <v>0</v>
      </c>
      <c r="L64" s="78">
        <f t="shared" si="61"/>
        <v>0</v>
      </c>
      <c r="M64" s="78">
        <f t="shared" si="61"/>
        <v>0</v>
      </c>
      <c r="N64" s="78">
        <f t="shared" si="61"/>
        <v>0</v>
      </c>
      <c r="O64" s="78">
        <f t="shared" si="61"/>
        <v>0</v>
      </c>
      <c r="P64" s="158">
        <f t="shared" si="33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2">
      <c r="B65" s="61"/>
      <c r="C65" s="45" t="s">
        <v>59</v>
      </c>
      <c r="D65" s="77">
        <f t="shared" ref="D65:O65" si="62">D57/3</f>
        <v>0</v>
      </c>
      <c r="E65" s="78">
        <f t="shared" si="62"/>
        <v>0</v>
      </c>
      <c r="F65" s="78">
        <f t="shared" si="62"/>
        <v>0</v>
      </c>
      <c r="G65" s="78">
        <f t="shared" si="62"/>
        <v>0</v>
      </c>
      <c r="H65" s="78">
        <f t="shared" si="62"/>
        <v>0</v>
      </c>
      <c r="I65" s="78">
        <f t="shared" si="62"/>
        <v>0</v>
      </c>
      <c r="J65" s="78">
        <f t="shared" si="62"/>
        <v>0</v>
      </c>
      <c r="K65" s="78">
        <f t="shared" si="62"/>
        <v>0</v>
      </c>
      <c r="L65" s="78">
        <f t="shared" si="62"/>
        <v>0</v>
      </c>
      <c r="M65" s="78">
        <f t="shared" si="62"/>
        <v>0</v>
      </c>
      <c r="N65" s="78">
        <f t="shared" si="62"/>
        <v>0</v>
      </c>
      <c r="O65" s="78">
        <f t="shared" si="62"/>
        <v>0</v>
      </c>
      <c r="P65" s="158">
        <f t="shared" si="33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2">
      <c r="B66" s="61"/>
      <c r="C66" s="45" t="s">
        <v>121</v>
      </c>
      <c r="D66" s="80">
        <f t="shared" ref="D66:O66" si="63">D58/12</f>
        <v>0.75</v>
      </c>
      <c r="E66" s="81">
        <f t="shared" si="63"/>
        <v>0.91666666666666663</v>
      </c>
      <c r="F66" s="81">
        <f t="shared" si="63"/>
        <v>0.66666666666666663</v>
      </c>
      <c r="G66" s="81">
        <f t="shared" si="63"/>
        <v>0.58333333333333337</v>
      </c>
      <c r="H66" s="81">
        <f t="shared" si="63"/>
        <v>0.83333333333333337</v>
      </c>
      <c r="I66" s="81">
        <f t="shared" si="63"/>
        <v>0.75</v>
      </c>
      <c r="J66" s="81">
        <f t="shared" si="63"/>
        <v>0.91666666666666663</v>
      </c>
      <c r="K66" s="81">
        <f t="shared" si="63"/>
        <v>0.66666666666666663</v>
      </c>
      <c r="L66" s="81">
        <f t="shared" si="63"/>
        <v>0.91666666666666663</v>
      </c>
      <c r="M66" s="81">
        <f t="shared" si="63"/>
        <v>0.66666666666666663</v>
      </c>
      <c r="N66" s="81">
        <f t="shared" si="63"/>
        <v>1.0833333333333333</v>
      </c>
      <c r="O66" s="81">
        <f t="shared" si="63"/>
        <v>0.75</v>
      </c>
      <c r="P66" s="159">
        <f t="shared" si="33"/>
        <v>9.5000000000000018</v>
      </c>
      <c r="Q66" s="168">
        <f>P66/12</f>
        <v>0.79166666666666685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5">
      <c r="B67" s="53"/>
      <c r="C67" s="45" t="s">
        <v>61</v>
      </c>
      <c r="D67" s="69">
        <f t="shared" ref="D67:O67" si="64">D59/916</f>
        <v>1.8624454148471616</v>
      </c>
      <c r="E67" s="70">
        <f t="shared" si="64"/>
        <v>1.4246724890829694</v>
      </c>
      <c r="F67" s="70">
        <f t="shared" si="64"/>
        <v>1.5032751091703056</v>
      </c>
      <c r="G67" s="70">
        <f t="shared" si="64"/>
        <v>1.527292576419214</v>
      </c>
      <c r="H67" s="70">
        <f t="shared" si="64"/>
        <v>1.4967248908296944</v>
      </c>
      <c r="I67" s="70">
        <f t="shared" si="64"/>
        <v>1.5578602620087336</v>
      </c>
      <c r="J67" s="70">
        <f t="shared" si="64"/>
        <v>1.7893013100436681</v>
      </c>
      <c r="K67" s="70">
        <f t="shared" si="64"/>
        <v>1.7270742358078603</v>
      </c>
      <c r="L67" s="70">
        <f t="shared" si="64"/>
        <v>1.6124454148471616</v>
      </c>
      <c r="M67" s="70">
        <f t="shared" si="64"/>
        <v>1.5065502183406114</v>
      </c>
      <c r="N67" s="70">
        <f t="shared" si="64"/>
        <v>1.4694323144104804</v>
      </c>
      <c r="O67" s="70">
        <f t="shared" si="64"/>
        <v>1.4312227074235808</v>
      </c>
      <c r="P67" s="89">
        <f t="shared" si="33"/>
        <v>18.908296943231441</v>
      </c>
      <c r="Q67" s="167">
        <f>P67/12</f>
        <v>1.5756914119359535</v>
      </c>
      <c r="T67" s="92"/>
      <c r="V67" s="92"/>
      <c r="X67" s="92"/>
    </row>
    <row r="68" spans="2:24" ht="12" customHeight="1" x14ac:dyDescent="0.2">
      <c r="B68" s="84" t="s">
        <v>103</v>
      </c>
      <c r="C68" s="84" t="s">
        <v>54</v>
      </c>
      <c r="D68" s="50">
        <v>0</v>
      </c>
      <c r="E68" s="48">
        <v>4</v>
      </c>
      <c r="F68" s="48">
        <v>6</v>
      </c>
      <c r="G68" s="48">
        <v>6</v>
      </c>
      <c r="H68" s="48">
        <v>6</v>
      </c>
      <c r="I68" s="48">
        <v>3</v>
      </c>
      <c r="J68" s="48">
        <v>5</v>
      </c>
      <c r="K68" s="48">
        <v>1</v>
      </c>
      <c r="L68" s="48">
        <v>6</v>
      </c>
      <c r="M68" s="48">
        <v>8</v>
      </c>
      <c r="N68" s="48">
        <v>4</v>
      </c>
      <c r="O68" s="48">
        <v>2</v>
      </c>
      <c r="P68" s="51">
        <f t="shared" ref="P68:P99" si="65">SUM(D68:O68)</f>
        <v>51</v>
      </c>
      <c r="R68" t="s">
        <v>108</v>
      </c>
      <c r="T68" s="92"/>
      <c r="V68" s="92"/>
      <c r="X68" s="92"/>
    </row>
    <row r="69" spans="2:24" ht="12" customHeight="1" x14ac:dyDescent="0.2">
      <c r="B69" s="61"/>
      <c r="C69" s="61" t="s">
        <v>55</v>
      </c>
      <c r="D69" s="50">
        <v>0</v>
      </c>
      <c r="E69" s="48">
        <v>0</v>
      </c>
      <c r="F69" s="48">
        <v>15</v>
      </c>
      <c r="G69" s="48">
        <v>15</v>
      </c>
      <c r="H69" s="48">
        <v>9</v>
      </c>
      <c r="I69" s="48">
        <v>7</v>
      </c>
      <c r="J69" s="48">
        <v>11</v>
      </c>
      <c r="K69" s="48">
        <v>14</v>
      </c>
      <c r="L69" s="48">
        <v>10</v>
      </c>
      <c r="M69" s="48">
        <v>4</v>
      </c>
      <c r="N69" s="48">
        <v>0</v>
      </c>
      <c r="O69" s="48">
        <v>14</v>
      </c>
      <c r="P69" s="51">
        <f t="shared" si="65"/>
        <v>99</v>
      </c>
      <c r="T69" s="92"/>
      <c r="V69" s="92"/>
      <c r="X69" s="92"/>
    </row>
    <row r="70" spans="2:24" ht="12" customHeight="1" x14ac:dyDescent="0.2">
      <c r="B70" s="61"/>
      <c r="C70" s="61" t="s">
        <v>56</v>
      </c>
      <c r="D70" s="50">
        <v>1</v>
      </c>
      <c r="E70" s="48">
        <v>0</v>
      </c>
      <c r="F70" s="48">
        <v>3</v>
      </c>
      <c r="G70" s="48">
        <v>7</v>
      </c>
      <c r="H70" s="48">
        <v>1</v>
      </c>
      <c r="I70" s="48">
        <v>0</v>
      </c>
      <c r="J70" s="48">
        <v>7</v>
      </c>
      <c r="K70" s="48">
        <v>6</v>
      </c>
      <c r="L70" s="48">
        <v>1</v>
      </c>
      <c r="M70" s="48">
        <v>5</v>
      </c>
      <c r="N70" s="48">
        <v>2</v>
      </c>
      <c r="O70" s="48">
        <v>6</v>
      </c>
      <c r="P70" s="51">
        <f t="shared" si="65"/>
        <v>39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2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65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2">
      <c r="B72" s="61"/>
      <c r="C72" s="61" t="s">
        <v>58</v>
      </c>
      <c r="D72" s="50">
        <v>7</v>
      </c>
      <c r="E72" s="48">
        <v>10</v>
      </c>
      <c r="F72" s="48">
        <v>6</v>
      </c>
      <c r="G72" s="48">
        <v>7</v>
      </c>
      <c r="H72" s="48">
        <v>6</v>
      </c>
      <c r="I72" s="48">
        <v>14</v>
      </c>
      <c r="J72" s="48">
        <v>9</v>
      </c>
      <c r="K72" s="48">
        <v>5</v>
      </c>
      <c r="L72" s="48">
        <v>8</v>
      </c>
      <c r="M72" s="48">
        <v>7</v>
      </c>
      <c r="N72" s="48">
        <v>8</v>
      </c>
      <c r="O72" s="48">
        <v>6</v>
      </c>
      <c r="P72" s="51">
        <f t="shared" si="65"/>
        <v>93</v>
      </c>
      <c r="T72" s="92"/>
      <c r="V72" s="92"/>
      <c r="X72" s="92"/>
    </row>
    <row r="73" spans="2:24" ht="12" customHeight="1" x14ac:dyDescent="0.2">
      <c r="B73" s="61"/>
      <c r="C73" s="61" t="s">
        <v>59</v>
      </c>
      <c r="D73" s="50">
        <v>10</v>
      </c>
      <c r="E73" s="48">
        <v>11</v>
      </c>
      <c r="F73" s="48">
        <v>12</v>
      </c>
      <c r="G73" s="48">
        <v>4</v>
      </c>
      <c r="H73" s="48">
        <v>9</v>
      </c>
      <c r="I73" s="48">
        <v>6</v>
      </c>
      <c r="J73" s="48">
        <v>9</v>
      </c>
      <c r="K73" s="48">
        <v>9</v>
      </c>
      <c r="L73" s="48">
        <v>9</v>
      </c>
      <c r="M73" s="48">
        <v>3</v>
      </c>
      <c r="N73" s="48">
        <v>4</v>
      </c>
      <c r="O73" s="48">
        <v>1</v>
      </c>
      <c r="P73" s="51">
        <f t="shared" si="65"/>
        <v>87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2">
      <c r="B74" s="53"/>
      <c r="C74" s="53" t="s">
        <v>121</v>
      </c>
      <c r="D74" s="55">
        <f t="shared" ref="D74:O74" si="66">SUM(D68:D73)</f>
        <v>18</v>
      </c>
      <c r="E74" s="56">
        <f t="shared" si="66"/>
        <v>25</v>
      </c>
      <c r="F74" s="56">
        <f t="shared" si="66"/>
        <v>42</v>
      </c>
      <c r="G74" s="56">
        <f t="shared" si="66"/>
        <v>39</v>
      </c>
      <c r="H74" s="56">
        <f t="shared" si="66"/>
        <v>31</v>
      </c>
      <c r="I74" s="56">
        <f t="shared" si="66"/>
        <v>30</v>
      </c>
      <c r="J74" s="56">
        <f t="shared" si="66"/>
        <v>41</v>
      </c>
      <c r="K74" s="56">
        <f t="shared" si="66"/>
        <v>35</v>
      </c>
      <c r="L74" s="56">
        <f t="shared" si="66"/>
        <v>34</v>
      </c>
      <c r="M74" s="56">
        <f t="shared" si="66"/>
        <v>27</v>
      </c>
      <c r="N74" s="56">
        <f t="shared" si="66"/>
        <v>18</v>
      </c>
      <c r="O74" s="56">
        <f t="shared" si="66"/>
        <v>29</v>
      </c>
      <c r="P74" s="88">
        <f t="shared" si="65"/>
        <v>369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2">
      <c r="B75" s="53"/>
      <c r="C75" s="53" t="s">
        <v>61</v>
      </c>
      <c r="D75" s="148">
        <v>1846</v>
      </c>
      <c r="E75" s="152">
        <v>1861</v>
      </c>
      <c r="F75" s="152">
        <v>1965</v>
      </c>
      <c r="G75" s="152">
        <v>1817</v>
      </c>
      <c r="H75" s="152">
        <v>1587</v>
      </c>
      <c r="I75" s="152">
        <v>1840</v>
      </c>
      <c r="J75" s="152">
        <v>1764</v>
      </c>
      <c r="K75" s="152">
        <v>1886</v>
      </c>
      <c r="L75" s="152">
        <v>1758</v>
      </c>
      <c r="M75" s="152">
        <v>1708</v>
      </c>
      <c r="N75" s="152">
        <v>1763</v>
      </c>
      <c r="O75" s="152">
        <v>1819</v>
      </c>
      <c r="P75" s="147">
        <f t="shared" si="65"/>
        <v>21614</v>
      </c>
      <c r="S75" s="101"/>
      <c r="T75" s="107"/>
      <c r="U75" s="101"/>
      <c r="V75" s="107"/>
      <c r="W75" s="101"/>
      <c r="X75" s="107"/>
    </row>
    <row r="76" spans="2:24" ht="12" customHeight="1" x14ac:dyDescent="0.2">
      <c r="B76" s="44" t="s">
        <v>186</v>
      </c>
      <c r="C76" s="44" t="s">
        <v>54</v>
      </c>
      <c r="D76" s="58">
        <f t="shared" ref="D76:O76" si="67">D68/1</f>
        <v>0</v>
      </c>
      <c r="E76" s="58">
        <f t="shared" si="67"/>
        <v>4</v>
      </c>
      <c r="F76" s="58">
        <f t="shared" si="67"/>
        <v>6</v>
      </c>
      <c r="G76" s="58">
        <f t="shared" si="67"/>
        <v>6</v>
      </c>
      <c r="H76" s="58">
        <f t="shared" si="67"/>
        <v>6</v>
      </c>
      <c r="I76" s="58">
        <f t="shared" si="67"/>
        <v>3</v>
      </c>
      <c r="J76" s="58">
        <f t="shared" si="67"/>
        <v>5</v>
      </c>
      <c r="K76" s="58">
        <f t="shared" si="67"/>
        <v>1</v>
      </c>
      <c r="L76" s="58">
        <f t="shared" si="67"/>
        <v>6</v>
      </c>
      <c r="M76" s="58">
        <f t="shared" si="67"/>
        <v>8</v>
      </c>
      <c r="N76" s="58">
        <f t="shared" si="67"/>
        <v>4</v>
      </c>
      <c r="O76" s="58">
        <f t="shared" si="67"/>
        <v>2</v>
      </c>
      <c r="P76" s="158">
        <f t="shared" si="65"/>
        <v>51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2">
      <c r="B77" s="61"/>
      <c r="C77" s="61" t="s">
        <v>55</v>
      </c>
      <c r="D77" s="77">
        <f t="shared" ref="D77:O77" si="68">D69/2</f>
        <v>0</v>
      </c>
      <c r="E77" s="77">
        <f t="shared" si="68"/>
        <v>0</v>
      </c>
      <c r="F77" s="77">
        <f t="shared" si="68"/>
        <v>7.5</v>
      </c>
      <c r="G77" s="77">
        <f t="shared" si="68"/>
        <v>7.5</v>
      </c>
      <c r="H77" s="77">
        <f t="shared" si="68"/>
        <v>4.5</v>
      </c>
      <c r="I77" s="77">
        <f t="shared" si="68"/>
        <v>3.5</v>
      </c>
      <c r="J77" s="77">
        <f t="shared" si="68"/>
        <v>5.5</v>
      </c>
      <c r="K77" s="77">
        <f t="shared" si="68"/>
        <v>7</v>
      </c>
      <c r="L77" s="77">
        <f t="shared" si="68"/>
        <v>5</v>
      </c>
      <c r="M77" s="77">
        <f t="shared" si="68"/>
        <v>2</v>
      </c>
      <c r="N77" s="77">
        <f t="shared" si="68"/>
        <v>0</v>
      </c>
      <c r="O77" s="77">
        <f t="shared" si="68"/>
        <v>7</v>
      </c>
      <c r="P77" s="158">
        <f t="shared" si="65"/>
        <v>49.5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2">
      <c r="B78" s="61"/>
      <c r="C78" s="61" t="s">
        <v>56</v>
      </c>
      <c r="D78" s="77">
        <f t="shared" ref="D78:O78" si="69">D70/1</f>
        <v>1</v>
      </c>
      <c r="E78" s="77">
        <f t="shared" si="69"/>
        <v>0</v>
      </c>
      <c r="F78" s="77">
        <f t="shared" si="69"/>
        <v>3</v>
      </c>
      <c r="G78" s="77">
        <f t="shared" si="69"/>
        <v>7</v>
      </c>
      <c r="H78" s="77">
        <f t="shared" si="69"/>
        <v>1</v>
      </c>
      <c r="I78" s="77">
        <f t="shared" si="69"/>
        <v>0</v>
      </c>
      <c r="J78" s="77">
        <f t="shared" si="69"/>
        <v>7</v>
      </c>
      <c r="K78" s="77">
        <f t="shared" si="69"/>
        <v>6</v>
      </c>
      <c r="L78" s="77">
        <f t="shared" si="69"/>
        <v>1</v>
      </c>
      <c r="M78" s="77">
        <f t="shared" si="69"/>
        <v>5</v>
      </c>
      <c r="N78" s="77">
        <f t="shared" si="69"/>
        <v>2</v>
      </c>
      <c r="O78" s="77">
        <f t="shared" si="69"/>
        <v>6</v>
      </c>
      <c r="P78" s="158">
        <f t="shared" si="65"/>
        <v>39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2">
      <c r="B79" s="61"/>
      <c r="C79" s="61" t="s">
        <v>57</v>
      </c>
      <c r="D79" s="77">
        <f t="shared" ref="D79:O79" si="70">D71/1</f>
        <v>0</v>
      </c>
      <c r="E79" s="77">
        <f t="shared" si="70"/>
        <v>0</v>
      </c>
      <c r="F79" s="77">
        <f t="shared" si="70"/>
        <v>0</v>
      </c>
      <c r="G79" s="77">
        <f t="shared" si="70"/>
        <v>0</v>
      </c>
      <c r="H79" s="77">
        <f t="shared" si="70"/>
        <v>0</v>
      </c>
      <c r="I79" s="77">
        <f t="shared" si="70"/>
        <v>0</v>
      </c>
      <c r="J79" s="77">
        <f t="shared" si="70"/>
        <v>0</v>
      </c>
      <c r="K79" s="77">
        <f t="shared" si="70"/>
        <v>0</v>
      </c>
      <c r="L79" s="77">
        <f t="shared" si="70"/>
        <v>0</v>
      </c>
      <c r="M79" s="77">
        <f t="shared" si="70"/>
        <v>0</v>
      </c>
      <c r="N79" s="77">
        <f t="shared" si="70"/>
        <v>0</v>
      </c>
      <c r="O79" s="77">
        <f t="shared" si="70"/>
        <v>0</v>
      </c>
      <c r="P79" s="158">
        <f t="shared" si="65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2">
      <c r="B80" s="61"/>
      <c r="C80" s="61" t="s">
        <v>58</v>
      </c>
      <c r="D80" s="77">
        <f t="shared" ref="D80:O80" si="71">D72/1</f>
        <v>7</v>
      </c>
      <c r="E80" s="77">
        <f t="shared" si="71"/>
        <v>10</v>
      </c>
      <c r="F80" s="77">
        <f t="shared" si="71"/>
        <v>6</v>
      </c>
      <c r="G80" s="77">
        <f t="shared" si="71"/>
        <v>7</v>
      </c>
      <c r="H80" s="77">
        <f t="shared" si="71"/>
        <v>6</v>
      </c>
      <c r="I80" s="77">
        <f t="shared" si="71"/>
        <v>14</v>
      </c>
      <c r="J80" s="77">
        <f t="shared" si="71"/>
        <v>9</v>
      </c>
      <c r="K80" s="77">
        <f t="shared" si="71"/>
        <v>5</v>
      </c>
      <c r="L80" s="77">
        <f t="shared" si="71"/>
        <v>8</v>
      </c>
      <c r="M80" s="77">
        <f t="shared" si="71"/>
        <v>7</v>
      </c>
      <c r="N80" s="77">
        <f t="shared" si="71"/>
        <v>8</v>
      </c>
      <c r="O80" s="77">
        <f t="shared" si="71"/>
        <v>6</v>
      </c>
      <c r="P80" s="158">
        <f t="shared" si="65"/>
        <v>93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2">
      <c r="B81" s="61"/>
      <c r="C81" s="61" t="s">
        <v>59</v>
      </c>
      <c r="D81" s="77">
        <f t="shared" ref="D81:O81" si="72">D73/1</f>
        <v>10</v>
      </c>
      <c r="E81" s="77">
        <f t="shared" si="72"/>
        <v>11</v>
      </c>
      <c r="F81" s="77">
        <f t="shared" si="72"/>
        <v>12</v>
      </c>
      <c r="G81" s="77">
        <f t="shared" si="72"/>
        <v>4</v>
      </c>
      <c r="H81" s="77">
        <f t="shared" si="72"/>
        <v>9</v>
      </c>
      <c r="I81" s="77">
        <f t="shared" si="72"/>
        <v>6</v>
      </c>
      <c r="J81" s="77">
        <f t="shared" si="72"/>
        <v>9</v>
      </c>
      <c r="K81" s="77">
        <f t="shared" si="72"/>
        <v>9</v>
      </c>
      <c r="L81" s="77">
        <f t="shared" si="72"/>
        <v>9</v>
      </c>
      <c r="M81" s="77">
        <f t="shared" si="72"/>
        <v>3</v>
      </c>
      <c r="N81" s="77">
        <f t="shared" si="72"/>
        <v>4</v>
      </c>
      <c r="O81" s="77">
        <f t="shared" si="72"/>
        <v>1</v>
      </c>
      <c r="P81" s="158">
        <f t="shared" si="65"/>
        <v>87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2">
      <c r="B82" s="61"/>
      <c r="C82" s="61" t="s">
        <v>121</v>
      </c>
      <c r="D82" s="80">
        <f t="shared" ref="D82:O82" si="73">D74/7</f>
        <v>2.5714285714285716</v>
      </c>
      <c r="E82" s="80">
        <f t="shared" si="73"/>
        <v>3.5714285714285716</v>
      </c>
      <c r="F82" s="80">
        <f t="shared" si="73"/>
        <v>6</v>
      </c>
      <c r="G82" s="80">
        <f t="shared" si="73"/>
        <v>5.5714285714285712</v>
      </c>
      <c r="H82" s="80">
        <f t="shared" si="73"/>
        <v>4.4285714285714288</v>
      </c>
      <c r="I82" s="80">
        <f t="shared" si="73"/>
        <v>4.2857142857142856</v>
      </c>
      <c r="J82" s="80">
        <f t="shared" si="73"/>
        <v>5.8571428571428568</v>
      </c>
      <c r="K82" s="80">
        <f t="shared" si="73"/>
        <v>5</v>
      </c>
      <c r="L82" s="80">
        <f t="shared" si="73"/>
        <v>4.8571428571428568</v>
      </c>
      <c r="M82" s="80">
        <f t="shared" si="73"/>
        <v>3.8571428571428572</v>
      </c>
      <c r="N82" s="80">
        <f t="shared" si="73"/>
        <v>2.5714285714285716</v>
      </c>
      <c r="O82" s="80">
        <f t="shared" si="73"/>
        <v>4.1428571428571432</v>
      </c>
      <c r="P82" s="159">
        <f t="shared" si="65"/>
        <v>52.714285714285708</v>
      </c>
      <c r="Q82" s="168">
        <f>P82/12</f>
        <v>4.3928571428571423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5">
      <c r="B83" s="53"/>
      <c r="C83" s="86" t="s">
        <v>61</v>
      </c>
      <c r="D83" s="69">
        <f t="shared" ref="D83:O83" si="74">D75/467</f>
        <v>3.9528907922912206</v>
      </c>
      <c r="E83" s="70">
        <f t="shared" si="74"/>
        <v>3.9850107066381155</v>
      </c>
      <c r="F83" s="70">
        <f t="shared" si="74"/>
        <v>4.2077087794432551</v>
      </c>
      <c r="G83" s="70">
        <f t="shared" si="74"/>
        <v>3.8907922912205568</v>
      </c>
      <c r="H83" s="70">
        <f t="shared" si="74"/>
        <v>3.3982869379014988</v>
      </c>
      <c r="I83" s="70">
        <f t="shared" si="74"/>
        <v>3.9400428265524625</v>
      </c>
      <c r="J83" s="70">
        <f t="shared" si="74"/>
        <v>3.7773019271948609</v>
      </c>
      <c r="K83" s="70">
        <f t="shared" si="74"/>
        <v>4.0385438972162744</v>
      </c>
      <c r="L83" s="70">
        <f t="shared" si="74"/>
        <v>3.7644539614561028</v>
      </c>
      <c r="M83" s="70">
        <f t="shared" si="74"/>
        <v>3.6573875802997859</v>
      </c>
      <c r="N83" s="70">
        <f t="shared" si="74"/>
        <v>3.7751605995717346</v>
      </c>
      <c r="O83" s="70">
        <f t="shared" si="74"/>
        <v>3.8950749464668095</v>
      </c>
      <c r="P83" s="89">
        <f t="shared" si="65"/>
        <v>46.282655246252673</v>
      </c>
      <c r="Q83" s="167">
        <f>P83/12</f>
        <v>3.8568879371877229</v>
      </c>
      <c r="T83" s="92"/>
      <c r="V83" s="92"/>
      <c r="X83" s="92"/>
    </row>
    <row r="84" spans="2:24" ht="12" customHeight="1" x14ac:dyDescent="0.2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5"/>
        <v>0</v>
      </c>
      <c r="R84" t="s">
        <v>108</v>
      </c>
      <c r="T84" s="92"/>
      <c r="V84" s="92"/>
      <c r="X84" s="92"/>
    </row>
    <row r="85" spans="2:24" ht="12" customHeight="1" x14ac:dyDescent="0.2">
      <c r="B85" s="61"/>
      <c r="C85" s="45" t="s">
        <v>55</v>
      </c>
      <c r="D85" s="50">
        <v>2</v>
      </c>
      <c r="E85" s="48">
        <v>4</v>
      </c>
      <c r="F85" s="48">
        <v>7</v>
      </c>
      <c r="G85" s="48">
        <v>3</v>
      </c>
      <c r="H85" s="90">
        <v>5</v>
      </c>
      <c r="I85" s="48">
        <v>7</v>
      </c>
      <c r="J85" s="48">
        <v>2</v>
      </c>
      <c r="K85" s="48">
        <v>2</v>
      </c>
      <c r="L85" s="48">
        <v>5</v>
      </c>
      <c r="M85" s="48">
        <v>8</v>
      </c>
      <c r="N85" s="48">
        <v>7</v>
      </c>
      <c r="O85" s="48">
        <v>6</v>
      </c>
      <c r="P85" s="51">
        <f t="shared" si="65"/>
        <v>58</v>
      </c>
      <c r="T85" s="92"/>
      <c r="V85" s="92"/>
      <c r="X85" s="92"/>
    </row>
    <row r="86" spans="2:24" ht="12" customHeight="1" x14ac:dyDescent="0.2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5"/>
        <v>0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2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5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2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5"/>
        <v>0</v>
      </c>
      <c r="T88" s="92"/>
      <c r="V88" s="92"/>
      <c r="X88" s="92"/>
    </row>
    <row r="89" spans="2:24" ht="12" customHeight="1" x14ac:dyDescent="0.2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5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2">
      <c r="B90" s="53"/>
      <c r="C90" s="54" t="s">
        <v>121</v>
      </c>
      <c r="D90" s="55">
        <f t="shared" ref="D90:O90" si="75">SUM(D84:D89)</f>
        <v>2</v>
      </c>
      <c r="E90" s="56">
        <f t="shared" si="75"/>
        <v>4</v>
      </c>
      <c r="F90" s="56">
        <f t="shared" si="75"/>
        <v>7</v>
      </c>
      <c r="G90" s="56">
        <f t="shared" si="75"/>
        <v>3</v>
      </c>
      <c r="H90" s="91">
        <f t="shared" si="75"/>
        <v>5</v>
      </c>
      <c r="I90" s="56">
        <f t="shared" si="75"/>
        <v>7</v>
      </c>
      <c r="J90" s="56">
        <f t="shared" si="75"/>
        <v>2</v>
      </c>
      <c r="K90" s="56">
        <f t="shared" si="75"/>
        <v>2</v>
      </c>
      <c r="L90" s="56">
        <f t="shared" si="75"/>
        <v>5</v>
      </c>
      <c r="M90" s="56">
        <f t="shared" si="75"/>
        <v>8</v>
      </c>
      <c r="N90" s="56">
        <f t="shared" si="75"/>
        <v>7</v>
      </c>
      <c r="O90" s="56">
        <f t="shared" si="75"/>
        <v>6</v>
      </c>
      <c r="P90" s="88">
        <f t="shared" si="65"/>
        <v>58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2">
      <c r="B91" s="53"/>
      <c r="C91" s="54" t="s">
        <v>61</v>
      </c>
      <c r="D91" s="148">
        <v>556</v>
      </c>
      <c r="E91" s="149">
        <v>649</v>
      </c>
      <c r="F91" s="149">
        <v>627</v>
      </c>
      <c r="G91" s="149">
        <v>669</v>
      </c>
      <c r="H91" s="152">
        <v>621</v>
      </c>
      <c r="I91" s="149">
        <v>626</v>
      </c>
      <c r="J91" s="149">
        <v>395</v>
      </c>
      <c r="K91" s="149">
        <v>339</v>
      </c>
      <c r="L91" s="149">
        <v>222</v>
      </c>
      <c r="M91" s="149">
        <v>480</v>
      </c>
      <c r="N91" s="149">
        <v>683</v>
      </c>
      <c r="O91" s="149">
        <v>808</v>
      </c>
      <c r="P91" s="147">
        <f t="shared" si="65"/>
        <v>6675</v>
      </c>
      <c r="S91" s="101"/>
      <c r="T91" s="107"/>
      <c r="U91" s="101"/>
      <c r="V91" s="107"/>
      <c r="W91" s="101"/>
      <c r="X91" s="107"/>
    </row>
    <row r="92" spans="2:24" ht="12" customHeight="1" x14ac:dyDescent="0.2">
      <c r="B92" s="44" t="s">
        <v>187</v>
      </c>
      <c r="C92" s="75" t="s">
        <v>54</v>
      </c>
      <c r="D92" s="58">
        <f t="shared" ref="D92:O92" si="76">D84/1</f>
        <v>0</v>
      </c>
      <c r="E92" s="59">
        <f t="shared" si="76"/>
        <v>0</v>
      </c>
      <c r="F92" s="59">
        <f t="shared" si="76"/>
        <v>0</v>
      </c>
      <c r="G92" s="59">
        <f t="shared" si="76"/>
        <v>0</v>
      </c>
      <c r="H92" s="76">
        <f t="shared" si="76"/>
        <v>0</v>
      </c>
      <c r="I92" s="59">
        <f t="shared" si="76"/>
        <v>0</v>
      </c>
      <c r="J92" s="59">
        <f t="shared" si="76"/>
        <v>0</v>
      </c>
      <c r="K92" s="59">
        <f t="shared" si="76"/>
        <v>0</v>
      </c>
      <c r="L92" s="59">
        <f t="shared" si="76"/>
        <v>0</v>
      </c>
      <c r="M92" s="59">
        <f t="shared" si="76"/>
        <v>0</v>
      </c>
      <c r="N92" s="59">
        <f t="shared" si="76"/>
        <v>0</v>
      </c>
      <c r="O92" s="59">
        <f t="shared" si="76"/>
        <v>0</v>
      </c>
      <c r="P92" s="158">
        <f t="shared" si="65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2">
      <c r="B93" s="61"/>
      <c r="C93" s="45" t="s">
        <v>55</v>
      </c>
      <c r="D93" s="77">
        <f t="shared" ref="D93:O93" si="77">D85/2</f>
        <v>1</v>
      </c>
      <c r="E93" s="78">
        <f t="shared" si="77"/>
        <v>2</v>
      </c>
      <c r="F93" s="78">
        <f t="shared" si="77"/>
        <v>3.5</v>
      </c>
      <c r="G93" s="78">
        <f t="shared" si="77"/>
        <v>1.5</v>
      </c>
      <c r="H93" s="79">
        <f t="shared" si="77"/>
        <v>2.5</v>
      </c>
      <c r="I93" s="78">
        <f t="shared" si="77"/>
        <v>3.5</v>
      </c>
      <c r="J93" s="78">
        <f t="shared" si="77"/>
        <v>1</v>
      </c>
      <c r="K93" s="78">
        <f t="shared" si="77"/>
        <v>1</v>
      </c>
      <c r="L93" s="78">
        <f t="shared" si="77"/>
        <v>2.5</v>
      </c>
      <c r="M93" s="78">
        <f t="shared" si="77"/>
        <v>4</v>
      </c>
      <c r="N93" s="78">
        <f t="shared" si="77"/>
        <v>3.5</v>
      </c>
      <c r="O93" s="78">
        <f t="shared" si="77"/>
        <v>3</v>
      </c>
      <c r="P93" s="158">
        <f t="shared" si="65"/>
        <v>29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2">
      <c r="B94" s="61"/>
      <c r="C94" s="45" t="s">
        <v>56</v>
      </c>
      <c r="D94" s="77">
        <f t="shared" ref="D94:O94" si="78">D86/1</f>
        <v>0</v>
      </c>
      <c r="E94" s="78">
        <f t="shared" si="78"/>
        <v>0</v>
      </c>
      <c r="F94" s="78">
        <f t="shared" si="78"/>
        <v>0</v>
      </c>
      <c r="G94" s="78">
        <f t="shared" si="78"/>
        <v>0</v>
      </c>
      <c r="H94" s="79">
        <f t="shared" si="78"/>
        <v>0</v>
      </c>
      <c r="I94" s="78">
        <f t="shared" si="78"/>
        <v>0</v>
      </c>
      <c r="J94" s="78">
        <f t="shared" si="78"/>
        <v>0</v>
      </c>
      <c r="K94" s="78">
        <f t="shared" si="78"/>
        <v>0</v>
      </c>
      <c r="L94" s="78">
        <f t="shared" si="78"/>
        <v>0</v>
      </c>
      <c r="M94" s="78">
        <f t="shared" si="78"/>
        <v>0</v>
      </c>
      <c r="N94" s="78">
        <f t="shared" si="78"/>
        <v>0</v>
      </c>
      <c r="O94" s="78">
        <f t="shared" si="78"/>
        <v>0</v>
      </c>
      <c r="P94" s="158">
        <f t="shared" si="65"/>
        <v>0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2">
      <c r="B95" s="61"/>
      <c r="C95" s="45" t="s">
        <v>57</v>
      </c>
      <c r="D95" s="77">
        <f t="shared" ref="D95:O95" si="79">D87/1</f>
        <v>0</v>
      </c>
      <c r="E95" s="78">
        <f t="shared" si="79"/>
        <v>0</v>
      </c>
      <c r="F95" s="78">
        <f t="shared" si="79"/>
        <v>0</v>
      </c>
      <c r="G95" s="78">
        <f t="shared" si="79"/>
        <v>0</v>
      </c>
      <c r="H95" s="79">
        <f t="shared" si="79"/>
        <v>0</v>
      </c>
      <c r="I95" s="78">
        <f t="shared" si="79"/>
        <v>0</v>
      </c>
      <c r="J95" s="78">
        <f t="shared" si="79"/>
        <v>0</v>
      </c>
      <c r="K95" s="78">
        <f t="shared" si="79"/>
        <v>0</v>
      </c>
      <c r="L95" s="78">
        <f t="shared" si="79"/>
        <v>0</v>
      </c>
      <c r="M95" s="78">
        <f t="shared" si="79"/>
        <v>0</v>
      </c>
      <c r="N95" s="78">
        <f t="shared" si="79"/>
        <v>0</v>
      </c>
      <c r="O95" s="78">
        <f t="shared" si="79"/>
        <v>0</v>
      </c>
      <c r="P95" s="158">
        <f t="shared" si="65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2">
      <c r="B96" s="61"/>
      <c r="C96" s="45" t="s">
        <v>58</v>
      </c>
      <c r="D96" s="77">
        <f t="shared" ref="D96:O96" si="80">D88/1</f>
        <v>0</v>
      </c>
      <c r="E96" s="78">
        <f t="shared" si="80"/>
        <v>0</v>
      </c>
      <c r="F96" s="78">
        <f t="shared" si="80"/>
        <v>0</v>
      </c>
      <c r="G96" s="78">
        <f t="shared" si="80"/>
        <v>0</v>
      </c>
      <c r="H96" s="79">
        <f t="shared" si="80"/>
        <v>0</v>
      </c>
      <c r="I96" s="78">
        <f t="shared" si="80"/>
        <v>0</v>
      </c>
      <c r="J96" s="78">
        <f t="shared" si="80"/>
        <v>0</v>
      </c>
      <c r="K96" s="78">
        <f t="shared" si="80"/>
        <v>0</v>
      </c>
      <c r="L96" s="78">
        <f t="shared" si="80"/>
        <v>0</v>
      </c>
      <c r="M96" s="78">
        <f t="shared" si="80"/>
        <v>0</v>
      </c>
      <c r="N96" s="78">
        <f t="shared" si="80"/>
        <v>0</v>
      </c>
      <c r="O96" s="78">
        <f t="shared" si="80"/>
        <v>0</v>
      </c>
      <c r="P96" s="158">
        <f t="shared" si="65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2">
      <c r="B97" s="61"/>
      <c r="C97" s="45" t="s">
        <v>59</v>
      </c>
      <c r="D97" s="77">
        <f t="shared" ref="D97:O97" si="81">D89/1</f>
        <v>0</v>
      </c>
      <c r="E97" s="78">
        <f t="shared" si="81"/>
        <v>0</v>
      </c>
      <c r="F97" s="78">
        <f t="shared" si="81"/>
        <v>0</v>
      </c>
      <c r="G97" s="78">
        <f t="shared" si="81"/>
        <v>0</v>
      </c>
      <c r="H97" s="79">
        <f t="shared" si="81"/>
        <v>0</v>
      </c>
      <c r="I97" s="78">
        <f t="shared" si="81"/>
        <v>0</v>
      </c>
      <c r="J97" s="78">
        <f t="shared" si="81"/>
        <v>0</v>
      </c>
      <c r="K97" s="78">
        <f t="shared" si="81"/>
        <v>0</v>
      </c>
      <c r="L97" s="78">
        <f t="shared" si="81"/>
        <v>0</v>
      </c>
      <c r="M97" s="78">
        <f t="shared" si="81"/>
        <v>0</v>
      </c>
      <c r="N97" s="78">
        <f t="shared" si="81"/>
        <v>0</v>
      </c>
      <c r="O97" s="78">
        <f t="shared" si="81"/>
        <v>0</v>
      </c>
      <c r="P97" s="158">
        <f t="shared" si="65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2">
      <c r="B98" s="61"/>
      <c r="C98" s="45" t="s">
        <v>121</v>
      </c>
      <c r="D98" s="80">
        <f t="shared" ref="D98:O98" si="82">D90/7</f>
        <v>0.2857142857142857</v>
      </c>
      <c r="E98" s="81">
        <f t="shared" si="82"/>
        <v>0.5714285714285714</v>
      </c>
      <c r="F98" s="81">
        <f t="shared" si="82"/>
        <v>1</v>
      </c>
      <c r="G98" s="81">
        <f t="shared" si="82"/>
        <v>0.42857142857142855</v>
      </c>
      <c r="H98" s="82">
        <f t="shared" si="82"/>
        <v>0.7142857142857143</v>
      </c>
      <c r="I98" s="81">
        <f t="shared" si="82"/>
        <v>1</v>
      </c>
      <c r="J98" s="81">
        <f t="shared" si="82"/>
        <v>0.2857142857142857</v>
      </c>
      <c r="K98" s="81">
        <f t="shared" si="82"/>
        <v>0.2857142857142857</v>
      </c>
      <c r="L98" s="81">
        <f t="shared" si="82"/>
        <v>0.7142857142857143</v>
      </c>
      <c r="M98" s="81">
        <f t="shared" si="82"/>
        <v>1.1428571428571428</v>
      </c>
      <c r="N98" s="81">
        <f t="shared" si="82"/>
        <v>1</v>
      </c>
      <c r="O98" s="81">
        <f t="shared" si="82"/>
        <v>0.8571428571428571</v>
      </c>
      <c r="P98" s="159">
        <f t="shared" si="65"/>
        <v>8.2857142857142865</v>
      </c>
      <c r="Q98" s="168">
        <f>P98/12</f>
        <v>0.69047619047619058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5">
      <c r="B99" s="53"/>
      <c r="C99" s="45" t="s">
        <v>61</v>
      </c>
      <c r="D99" s="69">
        <f t="shared" ref="D99:O99" si="83">D91/467</f>
        <v>1.1905781584582442</v>
      </c>
      <c r="E99" s="70">
        <f t="shared" si="83"/>
        <v>1.3897216274089936</v>
      </c>
      <c r="F99" s="70">
        <f t="shared" si="83"/>
        <v>1.3426124197002141</v>
      </c>
      <c r="G99" s="70">
        <f t="shared" si="83"/>
        <v>1.4325481798715203</v>
      </c>
      <c r="H99" s="71">
        <f t="shared" si="83"/>
        <v>1.3297644539614561</v>
      </c>
      <c r="I99" s="70">
        <f t="shared" si="83"/>
        <v>1.3404710920770877</v>
      </c>
      <c r="J99" s="70">
        <f t="shared" si="83"/>
        <v>0.84582441113490359</v>
      </c>
      <c r="K99" s="70">
        <f t="shared" si="83"/>
        <v>0.72591006423982873</v>
      </c>
      <c r="L99" s="70">
        <f t="shared" si="83"/>
        <v>0.47537473233404709</v>
      </c>
      <c r="M99" s="70">
        <f t="shared" si="83"/>
        <v>1.0278372591006424</v>
      </c>
      <c r="N99" s="70">
        <f t="shared" si="83"/>
        <v>1.462526766595289</v>
      </c>
      <c r="O99" s="70">
        <f t="shared" si="83"/>
        <v>1.7301927194860813</v>
      </c>
      <c r="P99" s="89">
        <f t="shared" si="65"/>
        <v>14.293361884368309</v>
      </c>
      <c r="Q99" s="167">
        <f>P99/12</f>
        <v>1.1911134903640257</v>
      </c>
      <c r="T99" s="92"/>
      <c r="V99" s="92"/>
      <c r="X99" s="92"/>
    </row>
    <row r="100" spans="2:24" ht="12" customHeight="1" x14ac:dyDescent="0.2">
      <c r="B100" s="83" t="s">
        <v>106</v>
      </c>
      <c r="C100" s="84" t="s">
        <v>54</v>
      </c>
      <c r="D100" s="50">
        <v>4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4">SUM(D100:O100)</f>
        <v>4</v>
      </c>
      <c r="R100" t="s">
        <v>108</v>
      </c>
      <c r="T100" s="92"/>
      <c r="V100" s="92"/>
      <c r="X100" s="92"/>
    </row>
    <row r="101" spans="2:24" ht="12" customHeight="1" x14ac:dyDescent="0.2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4"/>
        <v>0</v>
      </c>
      <c r="T101" s="92"/>
      <c r="V101" s="92"/>
      <c r="X101" s="92"/>
    </row>
    <row r="102" spans="2:24" ht="12" customHeight="1" x14ac:dyDescent="0.2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1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4"/>
        <v>1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2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4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2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4"/>
        <v>0</v>
      </c>
      <c r="T104" s="92"/>
      <c r="V104" s="92"/>
      <c r="X104" s="92"/>
    </row>
    <row r="105" spans="2:24" ht="12" customHeight="1" x14ac:dyDescent="0.2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4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2">
      <c r="B106" s="53"/>
      <c r="C106" s="53" t="s">
        <v>121</v>
      </c>
      <c r="D106" s="55">
        <f t="shared" ref="D106:O106" si="85">SUM(D100:D105)</f>
        <v>4</v>
      </c>
      <c r="E106" s="56">
        <f t="shared" si="85"/>
        <v>0</v>
      </c>
      <c r="F106" s="56">
        <f t="shared" si="85"/>
        <v>0</v>
      </c>
      <c r="G106" s="56">
        <f t="shared" si="85"/>
        <v>0</v>
      </c>
      <c r="H106" s="56">
        <f t="shared" si="85"/>
        <v>0</v>
      </c>
      <c r="I106" s="56">
        <f t="shared" si="85"/>
        <v>0</v>
      </c>
      <c r="J106" s="56">
        <f t="shared" si="85"/>
        <v>1</v>
      </c>
      <c r="K106" s="56">
        <f t="shared" si="85"/>
        <v>0</v>
      </c>
      <c r="L106" s="56">
        <f t="shared" si="85"/>
        <v>0</v>
      </c>
      <c r="M106" s="56">
        <f t="shared" si="85"/>
        <v>0</v>
      </c>
      <c r="N106" s="56">
        <f t="shared" si="85"/>
        <v>0</v>
      </c>
      <c r="O106" s="56">
        <f t="shared" si="85"/>
        <v>0</v>
      </c>
      <c r="P106" s="88">
        <f t="shared" si="84"/>
        <v>5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2">
      <c r="B107" s="53"/>
      <c r="C107" s="53" t="s">
        <v>61</v>
      </c>
      <c r="D107" s="148">
        <v>64</v>
      </c>
      <c r="E107" s="149">
        <v>39</v>
      </c>
      <c r="F107" s="149">
        <v>47</v>
      </c>
      <c r="G107" s="149">
        <v>59</v>
      </c>
      <c r="H107" s="149">
        <v>41</v>
      </c>
      <c r="I107" s="149">
        <v>56</v>
      </c>
      <c r="J107" s="149">
        <v>65</v>
      </c>
      <c r="K107" s="149">
        <v>80</v>
      </c>
      <c r="L107" s="149">
        <v>56</v>
      </c>
      <c r="M107" s="149">
        <v>62</v>
      </c>
      <c r="N107" s="149">
        <v>53</v>
      </c>
      <c r="O107" s="149">
        <v>43</v>
      </c>
      <c r="P107" s="147">
        <f t="shared" si="84"/>
        <v>665</v>
      </c>
      <c r="S107" s="101"/>
      <c r="T107" s="107"/>
      <c r="U107" s="101"/>
      <c r="V107" s="107"/>
      <c r="W107" s="101"/>
      <c r="X107" s="107"/>
    </row>
    <row r="108" spans="2:24" ht="12" customHeight="1" x14ac:dyDescent="0.2">
      <c r="B108" s="44" t="s">
        <v>188</v>
      </c>
      <c r="C108" s="44" t="s">
        <v>54</v>
      </c>
      <c r="D108" s="58">
        <f t="shared" ref="D108:O108" si="86">D100/1</f>
        <v>4</v>
      </c>
      <c r="E108" s="59">
        <f t="shared" si="86"/>
        <v>0</v>
      </c>
      <c r="F108" s="59">
        <f t="shared" si="86"/>
        <v>0</v>
      </c>
      <c r="G108" s="59">
        <f t="shared" si="86"/>
        <v>0</v>
      </c>
      <c r="H108" s="59">
        <f t="shared" si="86"/>
        <v>0</v>
      </c>
      <c r="I108" s="59">
        <f t="shared" si="86"/>
        <v>0</v>
      </c>
      <c r="J108" s="59">
        <f t="shared" si="86"/>
        <v>0</v>
      </c>
      <c r="K108" s="59">
        <f t="shared" si="86"/>
        <v>0</v>
      </c>
      <c r="L108" s="59">
        <f t="shared" si="86"/>
        <v>0</v>
      </c>
      <c r="M108" s="59">
        <f t="shared" si="86"/>
        <v>0</v>
      </c>
      <c r="N108" s="59">
        <f t="shared" si="86"/>
        <v>0</v>
      </c>
      <c r="O108" s="59">
        <f t="shared" si="86"/>
        <v>0</v>
      </c>
      <c r="P108" s="158">
        <f t="shared" si="84"/>
        <v>4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2">
      <c r="B109" s="61"/>
      <c r="C109" s="61" t="s">
        <v>55</v>
      </c>
      <c r="D109" s="77">
        <f t="shared" ref="D109:O109" si="87">D101/2</f>
        <v>0</v>
      </c>
      <c r="E109" s="78">
        <f t="shared" si="87"/>
        <v>0</v>
      </c>
      <c r="F109" s="78">
        <f t="shared" si="87"/>
        <v>0</v>
      </c>
      <c r="G109" s="78">
        <f t="shared" si="87"/>
        <v>0</v>
      </c>
      <c r="H109" s="78">
        <f t="shared" si="87"/>
        <v>0</v>
      </c>
      <c r="I109" s="78">
        <f t="shared" si="87"/>
        <v>0</v>
      </c>
      <c r="J109" s="78">
        <f t="shared" si="87"/>
        <v>0</v>
      </c>
      <c r="K109" s="78">
        <f t="shared" si="87"/>
        <v>0</v>
      </c>
      <c r="L109" s="78">
        <f t="shared" si="87"/>
        <v>0</v>
      </c>
      <c r="M109" s="78">
        <f t="shared" si="87"/>
        <v>0</v>
      </c>
      <c r="N109" s="78">
        <f t="shared" si="87"/>
        <v>0</v>
      </c>
      <c r="O109" s="78">
        <f t="shared" si="87"/>
        <v>0</v>
      </c>
      <c r="P109" s="158">
        <f t="shared" si="84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2">
      <c r="B110" s="61"/>
      <c r="C110" s="61" t="s">
        <v>56</v>
      </c>
      <c r="D110" s="77">
        <f t="shared" ref="D110:O110" si="88">D102/1</f>
        <v>0</v>
      </c>
      <c r="E110" s="78">
        <f t="shared" si="88"/>
        <v>0</v>
      </c>
      <c r="F110" s="78">
        <f t="shared" si="88"/>
        <v>0</v>
      </c>
      <c r="G110" s="78">
        <f t="shared" si="88"/>
        <v>0</v>
      </c>
      <c r="H110" s="78">
        <f t="shared" si="88"/>
        <v>0</v>
      </c>
      <c r="I110" s="78">
        <f t="shared" si="88"/>
        <v>0</v>
      </c>
      <c r="J110" s="78">
        <f t="shared" si="88"/>
        <v>1</v>
      </c>
      <c r="K110" s="78">
        <f t="shared" si="88"/>
        <v>0</v>
      </c>
      <c r="L110" s="78">
        <f t="shared" si="88"/>
        <v>0</v>
      </c>
      <c r="M110" s="78">
        <f t="shared" si="88"/>
        <v>0</v>
      </c>
      <c r="N110" s="78">
        <f t="shared" si="88"/>
        <v>0</v>
      </c>
      <c r="O110" s="78">
        <f t="shared" si="88"/>
        <v>0</v>
      </c>
      <c r="P110" s="158">
        <f t="shared" si="84"/>
        <v>1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2">
      <c r="B111" s="61"/>
      <c r="C111" s="61" t="s">
        <v>57</v>
      </c>
      <c r="D111" s="77">
        <f t="shared" ref="D111:O111" si="89">D103/1</f>
        <v>0</v>
      </c>
      <c r="E111" s="78">
        <f t="shared" si="89"/>
        <v>0</v>
      </c>
      <c r="F111" s="78">
        <f t="shared" si="89"/>
        <v>0</v>
      </c>
      <c r="G111" s="78">
        <f t="shared" si="89"/>
        <v>0</v>
      </c>
      <c r="H111" s="78">
        <f t="shared" si="89"/>
        <v>0</v>
      </c>
      <c r="I111" s="78">
        <f t="shared" si="89"/>
        <v>0</v>
      </c>
      <c r="J111" s="78">
        <f t="shared" si="89"/>
        <v>0</v>
      </c>
      <c r="K111" s="78">
        <f t="shared" si="89"/>
        <v>0</v>
      </c>
      <c r="L111" s="78">
        <f t="shared" si="89"/>
        <v>0</v>
      </c>
      <c r="M111" s="78">
        <f t="shared" si="89"/>
        <v>0</v>
      </c>
      <c r="N111" s="78">
        <f t="shared" si="89"/>
        <v>0</v>
      </c>
      <c r="O111" s="78">
        <f t="shared" si="89"/>
        <v>0</v>
      </c>
      <c r="P111" s="158">
        <f t="shared" si="84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2">
      <c r="B112" s="61"/>
      <c r="C112" s="61" t="s">
        <v>58</v>
      </c>
      <c r="D112" s="77">
        <f t="shared" ref="D112:O112" si="90">D104/1</f>
        <v>0</v>
      </c>
      <c r="E112" s="78">
        <f t="shared" si="90"/>
        <v>0</v>
      </c>
      <c r="F112" s="78">
        <f t="shared" si="90"/>
        <v>0</v>
      </c>
      <c r="G112" s="78">
        <f t="shared" si="90"/>
        <v>0</v>
      </c>
      <c r="H112" s="78">
        <f t="shared" si="90"/>
        <v>0</v>
      </c>
      <c r="I112" s="78">
        <f t="shared" si="90"/>
        <v>0</v>
      </c>
      <c r="J112" s="78">
        <f t="shared" si="90"/>
        <v>0</v>
      </c>
      <c r="K112" s="78">
        <f t="shared" si="90"/>
        <v>0</v>
      </c>
      <c r="L112" s="78">
        <f t="shared" si="90"/>
        <v>0</v>
      </c>
      <c r="M112" s="78">
        <f t="shared" si="90"/>
        <v>0</v>
      </c>
      <c r="N112" s="78">
        <f t="shared" si="90"/>
        <v>0</v>
      </c>
      <c r="O112" s="78">
        <f t="shared" si="90"/>
        <v>0</v>
      </c>
      <c r="P112" s="158">
        <f t="shared" si="84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2">
      <c r="B113" s="61"/>
      <c r="C113" s="61" t="s">
        <v>59</v>
      </c>
      <c r="D113" s="77">
        <f t="shared" ref="D113:O113" si="91">D105/1</f>
        <v>0</v>
      </c>
      <c r="E113" s="78">
        <f t="shared" si="91"/>
        <v>0</v>
      </c>
      <c r="F113" s="78">
        <f t="shared" si="91"/>
        <v>0</v>
      </c>
      <c r="G113" s="78">
        <f t="shared" si="91"/>
        <v>0</v>
      </c>
      <c r="H113" s="78">
        <f t="shared" si="91"/>
        <v>0</v>
      </c>
      <c r="I113" s="78">
        <f t="shared" si="91"/>
        <v>0</v>
      </c>
      <c r="J113" s="78">
        <f t="shared" si="91"/>
        <v>0</v>
      </c>
      <c r="K113" s="78">
        <f t="shared" si="91"/>
        <v>0</v>
      </c>
      <c r="L113" s="78">
        <f t="shared" si="91"/>
        <v>0</v>
      </c>
      <c r="M113" s="78">
        <f t="shared" si="91"/>
        <v>0</v>
      </c>
      <c r="N113" s="78">
        <f t="shared" si="91"/>
        <v>0</v>
      </c>
      <c r="O113" s="78">
        <f t="shared" si="91"/>
        <v>0</v>
      </c>
      <c r="P113" s="158">
        <f t="shared" si="84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2">
      <c r="B114" s="61"/>
      <c r="C114" s="61" t="s">
        <v>121</v>
      </c>
      <c r="D114" s="80">
        <f t="shared" ref="D114:O114" si="92">D106/7</f>
        <v>0.5714285714285714</v>
      </c>
      <c r="E114" s="81">
        <f t="shared" si="92"/>
        <v>0</v>
      </c>
      <c r="F114" s="81">
        <f t="shared" si="92"/>
        <v>0</v>
      </c>
      <c r="G114" s="81">
        <f t="shared" si="92"/>
        <v>0</v>
      </c>
      <c r="H114" s="81">
        <f t="shared" si="92"/>
        <v>0</v>
      </c>
      <c r="I114" s="81">
        <f t="shared" si="92"/>
        <v>0</v>
      </c>
      <c r="J114" s="81">
        <f t="shared" si="92"/>
        <v>0.14285714285714285</v>
      </c>
      <c r="K114" s="81">
        <f t="shared" si="92"/>
        <v>0</v>
      </c>
      <c r="L114" s="81">
        <f t="shared" si="92"/>
        <v>0</v>
      </c>
      <c r="M114" s="81">
        <f t="shared" si="92"/>
        <v>0</v>
      </c>
      <c r="N114" s="81">
        <f t="shared" si="92"/>
        <v>0</v>
      </c>
      <c r="O114" s="81">
        <f t="shared" si="92"/>
        <v>0</v>
      </c>
      <c r="P114" s="159">
        <f t="shared" si="84"/>
        <v>0.71428571428571419</v>
      </c>
      <c r="Q114" s="168">
        <f>P114/12</f>
        <v>5.9523809523809514E-2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5">
      <c r="B115" s="53"/>
      <c r="C115" s="86" t="s">
        <v>61</v>
      </c>
      <c r="D115" s="69">
        <f t="shared" ref="D115:O115" si="93">D107/467</f>
        <v>0.13704496788008566</v>
      </c>
      <c r="E115" s="70">
        <f t="shared" si="93"/>
        <v>8.3511777301927201E-2</v>
      </c>
      <c r="F115" s="70">
        <f t="shared" si="93"/>
        <v>0.1006423982869379</v>
      </c>
      <c r="G115" s="70">
        <f t="shared" si="93"/>
        <v>0.12633832976445397</v>
      </c>
      <c r="H115" s="70">
        <f t="shared" si="93"/>
        <v>8.7794432548179868E-2</v>
      </c>
      <c r="I115" s="70">
        <f t="shared" si="93"/>
        <v>0.11991434689507495</v>
      </c>
      <c r="J115" s="70">
        <f t="shared" si="93"/>
        <v>0.13918629550321199</v>
      </c>
      <c r="K115" s="70">
        <f t="shared" si="93"/>
        <v>0.17130620985010706</v>
      </c>
      <c r="L115" s="70">
        <f t="shared" si="93"/>
        <v>0.11991434689507495</v>
      </c>
      <c r="M115" s="70">
        <f t="shared" si="93"/>
        <v>0.13276231263383298</v>
      </c>
      <c r="N115" s="70">
        <f t="shared" si="93"/>
        <v>0.11349036402569593</v>
      </c>
      <c r="O115" s="70">
        <f t="shared" si="93"/>
        <v>9.2077087794432549E-2</v>
      </c>
      <c r="P115" s="89">
        <f t="shared" si="84"/>
        <v>1.4239828693790149</v>
      </c>
      <c r="Q115" s="167">
        <f>P115/12</f>
        <v>0.1186652391149179</v>
      </c>
    </row>
    <row r="118" spans="2:24" ht="16.8" thickBot="1" x14ac:dyDescent="0.25">
      <c r="B118" s="130" t="s">
        <v>169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37"/>
      <c r="M118" s="38"/>
      <c r="N118" s="37"/>
      <c r="O118" s="37"/>
      <c r="P118" s="33"/>
    </row>
    <row r="119" spans="2:24" ht="24.6" thickBot="1" x14ac:dyDescent="0.25">
      <c r="B119" s="39" t="s">
        <v>62</v>
      </c>
      <c r="C119" s="17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2">
      <c r="B120" s="135" t="s">
        <v>94</v>
      </c>
      <c r="C120" s="171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9">
        <f t="shared" ref="P120:P151" si="94">SUM(D120:O120)</f>
        <v>0</v>
      </c>
    </row>
    <row r="121" spans="2:24" x14ac:dyDescent="0.2">
      <c r="B121" s="44"/>
      <c r="C121" s="171" t="s">
        <v>55</v>
      </c>
      <c r="D121" s="50">
        <v>1</v>
      </c>
      <c r="E121" s="48">
        <v>0</v>
      </c>
      <c r="F121" s="48">
        <v>4</v>
      </c>
      <c r="G121" s="48">
        <v>0</v>
      </c>
      <c r="H121" s="48">
        <v>4</v>
      </c>
      <c r="I121" s="48">
        <v>3</v>
      </c>
      <c r="J121" s="48">
        <v>6</v>
      </c>
      <c r="K121" s="48">
        <v>0</v>
      </c>
      <c r="L121" s="48">
        <v>5</v>
      </c>
      <c r="M121" s="48">
        <v>3</v>
      </c>
      <c r="N121" s="48">
        <v>9</v>
      </c>
      <c r="O121" s="48">
        <v>7</v>
      </c>
      <c r="P121" s="51">
        <f t="shared" si="94"/>
        <v>42</v>
      </c>
    </row>
    <row r="122" spans="2:24" x14ac:dyDescent="0.2">
      <c r="B122" s="44"/>
      <c r="C122" s="171" t="s">
        <v>56</v>
      </c>
      <c r="D122" s="50">
        <v>1</v>
      </c>
      <c r="E122" s="48">
        <v>4</v>
      </c>
      <c r="F122" s="48">
        <v>1</v>
      </c>
      <c r="G122" s="48">
        <v>2</v>
      </c>
      <c r="H122" s="48">
        <v>1</v>
      </c>
      <c r="I122" s="48">
        <v>2</v>
      </c>
      <c r="J122" s="48">
        <v>4</v>
      </c>
      <c r="K122" s="48">
        <v>1</v>
      </c>
      <c r="L122" s="48">
        <v>7</v>
      </c>
      <c r="M122" s="48">
        <v>2</v>
      </c>
      <c r="N122" s="48">
        <v>5</v>
      </c>
      <c r="O122" s="48">
        <v>6</v>
      </c>
      <c r="P122" s="51">
        <f t="shared" si="94"/>
        <v>36</v>
      </c>
    </row>
    <row r="123" spans="2:24" x14ac:dyDescent="0.2">
      <c r="B123" s="44"/>
      <c r="C123" s="171" t="s">
        <v>57</v>
      </c>
      <c r="D123" s="50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51">
        <f t="shared" si="94"/>
        <v>0</v>
      </c>
    </row>
    <row r="124" spans="2:24" x14ac:dyDescent="0.2">
      <c r="B124" s="44"/>
      <c r="C124" s="171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4"/>
        <v>0</v>
      </c>
    </row>
    <row r="125" spans="2:24" x14ac:dyDescent="0.2">
      <c r="B125" s="52"/>
      <c r="C125" s="171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4"/>
        <v>0</v>
      </c>
    </row>
    <row r="126" spans="2:24" x14ac:dyDescent="0.2">
      <c r="B126" s="53"/>
      <c r="C126" s="172" t="s">
        <v>176</v>
      </c>
      <c r="D126" s="55">
        <f t="shared" ref="D126:O126" si="95">SUM(D120:D125)</f>
        <v>2</v>
      </c>
      <c r="E126" s="56">
        <f t="shared" si="95"/>
        <v>4</v>
      </c>
      <c r="F126" s="56">
        <f t="shared" si="95"/>
        <v>5</v>
      </c>
      <c r="G126" s="56">
        <f t="shared" si="95"/>
        <v>2</v>
      </c>
      <c r="H126" s="56">
        <f t="shared" si="95"/>
        <v>5</v>
      </c>
      <c r="I126" s="56">
        <f t="shared" si="95"/>
        <v>5</v>
      </c>
      <c r="J126" s="56">
        <f t="shared" si="95"/>
        <v>10</v>
      </c>
      <c r="K126" s="56">
        <f t="shared" si="95"/>
        <v>1</v>
      </c>
      <c r="L126" s="56">
        <f t="shared" si="95"/>
        <v>12</v>
      </c>
      <c r="M126" s="56">
        <f t="shared" si="95"/>
        <v>5</v>
      </c>
      <c r="N126" s="56">
        <f t="shared" si="95"/>
        <v>14</v>
      </c>
      <c r="O126" s="56">
        <f t="shared" si="95"/>
        <v>13</v>
      </c>
      <c r="P126" s="57">
        <f t="shared" si="94"/>
        <v>78</v>
      </c>
    </row>
    <row r="127" spans="2:24" x14ac:dyDescent="0.2">
      <c r="B127" s="140"/>
      <c r="C127" s="173" t="s">
        <v>175</v>
      </c>
      <c r="D127" s="145">
        <v>1379</v>
      </c>
      <c r="E127" s="146">
        <v>1291</v>
      </c>
      <c r="F127" s="146">
        <v>1325</v>
      </c>
      <c r="G127" s="146">
        <v>1292</v>
      </c>
      <c r="H127" s="146">
        <v>1397</v>
      </c>
      <c r="I127" s="146">
        <v>1413</v>
      </c>
      <c r="J127" s="146">
        <v>1516</v>
      </c>
      <c r="K127" s="146">
        <v>1417</v>
      </c>
      <c r="L127" s="146">
        <v>1455</v>
      </c>
      <c r="M127" s="146">
        <v>1297</v>
      </c>
      <c r="N127" s="146">
        <v>1286</v>
      </c>
      <c r="O127" s="146">
        <v>1238</v>
      </c>
      <c r="P127" s="147">
        <f t="shared" si="94"/>
        <v>16306</v>
      </c>
    </row>
    <row r="128" spans="2:24" x14ac:dyDescent="0.2">
      <c r="B128" s="135" t="s">
        <v>95</v>
      </c>
      <c r="C128" s="171" t="s">
        <v>54</v>
      </c>
      <c r="D128" s="58">
        <f t="shared" ref="D128:O128" si="96">D120/1</f>
        <v>0</v>
      </c>
      <c r="E128" s="59">
        <f t="shared" si="96"/>
        <v>0</v>
      </c>
      <c r="F128" s="59">
        <f t="shared" si="96"/>
        <v>0</v>
      </c>
      <c r="G128" s="59">
        <f t="shared" si="96"/>
        <v>0</v>
      </c>
      <c r="H128" s="59">
        <f t="shared" si="96"/>
        <v>0</v>
      </c>
      <c r="I128" s="59">
        <f t="shared" si="96"/>
        <v>0</v>
      </c>
      <c r="J128" s="59">
        <f t="shared" si="96"/>
        <v>0</v>
      </c>
      <c r="K128" s="59">
        <f t="shared" si="96"/>
        <v>0</v>
      </c>
      <c r="L128" s="59">
        <f t="shared" si="96"/>
        <v>0</v>
      </c>
      <c r="M128" s="59">
        <f t="shared" si="96"/>
        <v>0</v>
      </c>
      <c r="N128" s="59">
        <f t="shared" si="96"/>
        <v>0</v>
      </c>
      <c r="O128" s="59">
        <f t="shared" si="96"/>
        <v>0</v>
      </c>
      <c r="P128" s="158">
        <f t="shared" si="94"/>
        <v>0</v>
      </c>
    </row>
    <row r="129" spans="2:16" x14ac:dyDescent="0.2">
      <c r="B129" s="61"/>
      <c r="C129" s="171" t="s">
        <v>55</v>
      </c>
      <c r="D129" s="62">
        <f t="shared" ref="D129:O129" si="97">D121/4</f>
        <v>0.25</v>
      </c>
      <c r="E129" s="60">
        <f t="shared" si="97"/>
        <v>0</v>
      </c>
      <c r="F129" s="60">
        <f t="shared" si="97"/>
        <v>1</v>
      </c>
      <c r="G129" s="60">
        <f t="shared" si="97"/>
        <v>0</v>
      </c>
      <c r="H129" s="60">
        <f t="shared" si="97"/>
        <v>1</v>
      </c>
      <c r="I129" s="60">
        <f t="shared" si="97"/>
        <v>0.75</v>
      </c>
      <c r="J129" s="60">
        <f t="shared" si="97"/>
        <v>1.5</v>
      </c>
      <c r="K129" s="60">
        <f t="shared" si="97"/>
        <v>0</v>
      </c>
      <c r="L129" s="60">
        <f t="shared" si="97"/>
        <v>1.25</v>
      </c>
      <c r="M129" s="60">
        <f t="shared" si="97"/>
        <v>0.75</v>
      </c>
      <c r="N129" s="60">
        <f t="shared" si="97"/>
        <v>2.25</v>
      </c>
      <c r="O129" s="60">
        <f t="shared" si="97"/>
        <v>1.75</v>
      </c>
      <c r="P129" s="158">
        <f t="shared" si="94"/>
        <v>10.5</v>
      </c>
    </row>
    <row r="130" spans="2:16" x14ac:dyDescent="0.2">
      <c r="B130" s="61"/>
      <c r="C130" s="171" t="s">
        <v>56</v>
      </c>
      <c r="D130" s="62">
        <f t="shared" ref="D130:O130" si="98">D122/4</f>
        <v>0.25</v>
      </c>
      <c r="E130" s="60">
        <f t="shared" si="98"/>
        <v>1</v>
      </c>
      <c r="F130" s="60">
        <f t="shared" si="98"/>
        <v>0.25</v>
      </c>
      <c r="G130" s="60">
        <f t="shared" si="98"/>
        <v>0.5</v>
      </c>
      <c r="H130" s="60">
        <f t="shared" si="98"/>
        <v>0.25</v>
      </c>
      <c r="I130" s="60">
        <f t="shared" si="98"/>
        <v>0.5</v>
      </c>
      <c r="J130" s="60">
        <f t="shared" si="98"/>
        <v>1</v>
      </c>
      <c r="K130" s="60">
        <f t="shared" si="98"/>
        <v>0.25</v>
      </c>
      <c r="L130" s="60">
        <f t="shared" si="98"/>
        <v>1.75</v>
      </c>
      <c r="M130" s="60">
        <f t="shared" si="98"/>
        <v>0.5</v>
      </c>
      <c r="N130" s="60">
        <f t="shared" si="98"/>
        <v>1.25</v>
      </c>
      <c r="O130" s="60">
        <f t="shared" si="98"/>
        <v>1.5</v>
      </c>
      <c r="P130" s="158">
        <f t="shared" si="94"/>
        <v>9</v>
      </c>
    </row>
    <row r="131" spans="2:16" x14ac:dyDescent="0.2">
      <c r="B131" s="61"/>
      <c r="C131" s="171" t="s">
        <v>57</v>
      </c>
      <c r="D131" s="62">
        <f t="shared" ref="D131:O131" si="99">D123/3</f>
        <v>0</v>
      </c>
      <c r="E131" s="60">
        <f t="shared" si="99"/>
        <v>0</v>
      </c>
      <c r="F131" s="60">
        <f t="shared" si="99"/>
        <v>0</v>
      </c>
      <c r="G131" s="60">
        <f t="shared" si="99"/>
        <v>0</v>
      </c>
      <c r="H131" s="60">
        <f t="shared" si="99"/>
        <v>0</v>
      </c>
      <c r="I131" s="60">
        <f t="shared" si="99"/>
        <v>0</v>
      </c>
      <c r="J131" s="60">
        <f t="shared" si="99"/>
        <v>0</v>
      </c>
      <c r="K131" s="60">
        <f t="shared" si="99"/>
        <v>0</v>
      </c>
      <c r="L131" s="60">
        <f t="shared" si="99"/>
        <v>0</v>
      </c>
      <c r="M131" s="60">
        <f t="shared" si="99"/>
        <v>0</v>
      </c>
      <c r="N131" s="60">
        <f t="shared" si="99"/>
        <v>0</v>
      </c>
      <c r="O131" s="60">
        <f t="shared" si="99"/>
        <v>0</v>
      </c>
      <c r="P131" s="158">
        <f t="shared" si="94"/>
        <v>0</v>
      </c>
    </row>
    <row r="132" spans="2:16" x14ac:dyDescent="0.2">
      <c r="B132" s="61"/>
      <c r="C132" s="171" t="s">
        <v>58</v>
      </c>
      <c r="D132" s="62">
        <f t="shared" ref="D132:O132" si="100">D124/4</f>
        <v>0</v>
      </c>
      <c r="E132" s="60">
        <f t="shared" si="100"/>
        <v>0</v>
      </c>
      <c r="F132" s="60">
        <f t="shared" si="100"/>
        <v>0</v>
      </c>
      <c r="G132" s="60">
        <f t="shared" si="100"/>
        <v>0</v>
      </c>
      <c r="H132" s="60">
        <f t="shared" si="100"/>
        <v>0</v>
      </c>
      <c r="I132" s="60">
        <f t="shared" si="100"/>
        <v>0</v>
      </c>
      <c r="J132" s="60">
        <f t="shared" si="100"/>
        <v>0</v>
      </c>
      <c r="K132" s="60">
        <f t="shared" si="100"/>
        <v>0</v>
      </c>
      <c r="L132" s="60">
        <f t="shared" si="100"/>
        <v>0</v>
      </c>
      <c r="M132" s="60">
        <f t="shared" si="100"/>
        <v>0</v>
      </c>
      <c r="N132" s="60">
        <f t="shared" si="100"/>
        <v>0</v>
      </c>
      <c r="O132" s="60">
        <f t="shared" si="100"/>
        <v>0</v>
      </c>
      <c r="P132" s="158">
        <f t="shared" si="94"/>
        <v>0</v>
      </c>
    </row>
    <row r="133" spans="2:16" x14ac:dyDescent="0.2">
      <c r="B133" s="61"/>
      <c r="C133" s="174" t="s">
        <v>59</v>
      </c>
      <c r="D133" s="62">
        <f t="shared" ref="D133:O133" si="101">D125/3</f>
        <v>0</v>
      </c>
      <c r="E133" s="60">
        <f t="shared" si="101"/>
        <v>0</v>
      </c>
      <c r="F133" s="60">
        <f t="shared" si="101"/>
        <v>0</v>
      </c>
      <c r="G133" s="60">
        <f t="shared" si="101"/>
        <v>0</v>
      </c>
      <c r="H133" s="60">
        <f t="shared" si="101"/>
        <v>0</v>
      </c>
      <c r="I133" s="60">
        <f t="shared" si="101"/>
        <v>0</v>
      </c>
      <c r="J133" s="60">
        <f t="shared" si="101"/>
        <v>0</v>
      </c>
      <c r="K133" s="60">
        <f t="shared" si="101"/>
        <v>0</v>
      </c>
      <c r="L133" s="60">
        <f t="shared" si="101"/>
        <v>0</v>
      </c>
      <c r="M133" s="60">
        <f t="shared" si="101"/>
        <v>0</v>
      </c>
      <c r="N133" s="60">
        <f t="shared" si="101"/>
        <v>0</v>
      </c>
      <c r="O133" s="60">
        <f t="shared" si="101"/>
        <v>0</v>
      </c>
      <c r="P133" s="158">
        <f t="shared" si="94"/>
        <v>0</v>
      </c>
    </row>
    <row r="134" spans="2:16" x14ac:dyDescent="0.2">
      <c r="B134" s="61"/>
      <c r="C134" s="171" t="s">
        <v>177</v>
      </c>
      <c r="D134" s="64">
        <f t="shared" ref="D134:O134" si="102">D126/12</f>
        <v>0.16666666666666666</v>
      </c>
      <c r="E134" s="65">
        <f t="shared" si="102"/>
        <v>0.33333333333333331</v>
      </c>
      <c r="F134" s="65">
        <f t="shared" si="102"/>
        <v>0.41666666666666669</v>
      </c>
      <c r="G134" s="65">
        <f t="shared" si="102"/>
        <v>0.16666666666666666</v>
      </c>
      <c r="H134" s="65">
        <f t="shared" si="102"/>
        <v>0.41666666666666669</v>
      </c>
      <c r="I134" s="65">
        <f t="shared" si="102"/>
        <v>0.41666666666666669</v>
      </c>
      <c r="J134" s="65">
        <f t="shared" si="102"/>
        <v>0.83333333333333337</v>
      </c>
      <c r="K134" s="65">
        <f t="shared" si="102"/>
        <v>8.3333333333333329E-2</v>
      </c>
      <c r="L134" s="65">
        <f t="shared" si="102"/>
        <v>1</v>
      </c>
      <c r="M134" s="65">
        <f t="shared" si="102"/>
        <v>0.41666666666666669</v>
      </c>
      <c r="N134" s="65">
        <f t="shared" si="102"/>
        <v>1.1666666666666667</v>
      </c>
      <c r="O134" s="65">
        <f t="shared" si="102"/>
        <v>1.0833333333333333</v>
      </c>
      <c r="P134" s="159">
        <f t="shared" si="94"/>
        <v>6.5000000000000009</v>
      </c>
    </row>
    <row r="135" spans="2:16" ht="13.8" thickBot="1" x14ac:dyDescent="0.25">
      <c r="B135" s="67"/>
      <c r="C135" s="175" t="s">
        <v>178</v>
      </c>
      <c r="D135" s="69">
        <f t="shared" ref="D135:O135" si="103">D127/916</f>
        <v>1.5054585152838429</v>
      </c>
      <c r="E135" s="70">
        <f t="shared" si="103"/>
        <v>1.4093886462882097</v>
      </c>
      <c r="F135" s="70">
        <f t="shared" si="103"/>
        <v>1.4465065502183405</v>
      </c>
      <c r="G135" s="70">
        <f t="shared" si="103"/>
        <v>1.4104803493449782</v>
      </c>
      <c r="H135" s="70">
        <f t="shared" si="103"/>
        <v>1.5251091703056769</v>
      </c>
      <c r="I135" s="70">
        <f t="shared" si="103"/>
        <v>1.5425764192139737</v>
      </c>
      <c r="J135" s="70">
        <f t="shared" si="103"/>
        <v>1.6550218340611353</v>
      </c>
      <c r="K135" s="70">
        <f t="shared" si="103"/>
        <v>1.5469432314410481</v>
      </c>
      <c r="L135" s="70">
        <f t="shared" si="103"/>
        <v>1.5884279475982532</v>
      </c>
      <c r="M135" s="70">
        <f t="shared" si="103"/>
        <v>1.4159388646288209</v>
      </c>
      <c r="N135" s="70">
        <f t="shared" si="103"/>
        <v>1.4039301310043668</v>
      </c>
      <c r="O135" s="70">
        <f t="shared" si="103"/>
        <v>1.3515283842794761</v>
      </c>
      <c r="P135" s="89">
        <f t="shared" si="94"/>
        <v>17.801310043668124</v>
      </c>
    </row>
    <row r="136" spans="2:16" ht="19.2" x14ac:dyDescent="0.2">
      <c r="B136" s="135" t="s">
        <v>96</v>
      </c>
      <c r="C136" s="171" t="s">
        <v>54</v>
      </c>
      <c r="D136" s="72">
        <v>0</v>
      </c>
      <c r="E136" s="48">
        <v>0</v>
      </c>
      <c r="F136" s="48">
        <v>0</v>
      </c>
      <c r="G136" s="48">
        <v>1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4"/>
        <v>1</v>
      </c>
    </row>
    <row r="137" spans="2:16" x14ac:dyDescent="0.2">
      <c r="B137" s="44"/>
      <c r="C137" s="171" t="s">
        <v>55</v>
      </c>
      <c r="D137" s="72">
        <v>0</v>
      </c>
      <c r="E137" s="48">
        <v>0</v>
      </c>
      <c r="F137" s="48">
        <v>0</v>
      </c>
      <c r="G137" s="48">
        <v>0</v>
      </c>
      <c r="H137" s="48">
        <v>1</v>
      </c>
      <c r="I137" s="48">
        <v>1</v>
      </c>
      <c r="J137" s="48">
        <v>1</v>
      </c>
      <c r="K137" s="48">
        <v>1</v>
      </c>
      <c r="L137" s="48">
        <v>1</v>
      </c>
      <c r="M137" s="48">
        <v>1</v>
      </c>
      <c r="N137" s="48">
        <v>0</v>
      </c>
      <c r="O137" s="48">
        <v>0</v>
      </c>
      <c r="P137" s="73">
        <f t="shared" si="94"/>
        <v>6</v>
      </c>
    </row>
    <row r="138" spans="2:16" x14ac:dyDescent="0.2">
      <c r="B138" s="44"/>
      <c r="C138" s="171" t="s">
        <v>56</v>
      </c>
      <c r="D138" s="72">
        <v>1</v>
      </c>
      <c r="E138" s="48">
        <v>1</v>
      </c>
      <c r="F138" s="48">
        <v>1</v>
      </c>
      <c r="G138" s="48">
        <v>0</v>
      </c>
      <c r="H138" s="48">
        <v>0</v>
      </c>
      <c r="I138" s="48">
        <v>1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73">
        <f t="shared" si="94"/>
        <v>4</v>
      </c>
    </row>
    <row r="139" spans="2:16" x14ac:dyDescent="0.2">
      <c r="B139" s="44"/>
      <c r="C139" s="171" t="s">
        <v>57</v>
      </c>
      <c r="D139" s="72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4"/>
        <v>0</v>
      </c>
    </row>
    <row r="140" spans="2:16" x14ac:dyDescent="0.2">
      <c r="B140" s="44"/>
      <c r="C140" s="171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4"/>
        <v>0</v>
      </c>
    </row>
    <row r="141" spans="2:16" x14ac:dyDescent="0.2">
      <c r="B141" s="44"/>
      <c r="C141" s="174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4"/>
        <v>0</v>
      </c>
    </row>
    <row r="142" spans="2:16" x14ac:dyDescent="0.2">
      <c r="B142" s="53"/>
      <c r="C142" s="172" t="s">
        <v>121</v>
      </c>
      <c r="D142" s="55">
        <f t="shared" ref="D142:O142" si="104">SUM(D136:D141)</f>
        <v>1</v>
      </c>
      <c r="E142" s="56">
        <f t="shared" si="104"/>
        <v>1</v>
      </c>
      <c r="F142" s="56">
        <f t="shared" si="104"/>
        <v>1</v>
      </c>
      <c r="G142" s="56">
        <f t="shared" si="104"/>
        <v>1</v>
      </c>
      <c r="H142" s="56">
        <f t="shared" si="104"/>
        <v>1</v>
      </c>
      <c r="I142" s="56">
        <f t="shared" si="104"/>
        <v>2</v>
      </c>
      <c r="J142" s="56">
        <f t="shared" si="104"/>
        <v>1</v>
      </c>
      <c r="K142" s="56">
        <f t="shared" si="104"/>
        <v>1</v>
      </c>
      <c r="L142" s="56">
        <f t="shared" si="104"/>
        <v>1</v>
      </c>
      <c r="M142" s="56">
        <f t="shared" si="104"/>
        <v>1</v>
      </c>
      <c r="N142" s="56">
        <f t="shared" si="104"/>
        <v>0</v>
      </c>
      <c r="O142" s="56">
        <f t="shared" si="104"/>
        <v>0</v>
      </c>
      <c r="P142" s="74">
        <f t="shared" si="94"/>
        <v>11</v>
      </c>
    </row>
    <row r="143" spans="2:16" x14ac:dyDescent="0.2">
      <c r="B143" s="140"/>
      <c r="C143" s="173" t="s">
        <v>61</v>
      </c>
      <c r="D143" s="165">
        <v>329</v>
      </c>
      <c r="E143" s="144">
        <v>326</v>
      </c>
      <c r="F143" s="166">
        <v>340</v>
      </c>
      <c r="G143" s="144">
        <v>308</v>
      </c>
      <c r="H143" s="166">
        <v>304</v>
      </c>
      <c r="I143" s="144">
        <v>333</v>
      </c>
      <c r="J143" s="166">
        <v>329</v>
      </c>
      <c r="K143" s="144">
        <v>302</v>
      </c>
      <c r="L143" s="144">
        <v>350</v>
      </c>
      <c r="M143" s="144">
        <v>304</v>
      </c>
      <c r="N143" s="166">
        <v>301</v>
      </c>
      <c r="O143" s="144">
        <v>326</v>
      </c>
      <c r="P143" s="143">
        <f t="shared" si="94"/>
        <v>3852</v>
      </c>
    </row>
    <row r="144" spans="2:16" ht="19.2" x14ac:dyDescent="0.2">
      <c r="B144" s="135" t="s">
        <v>97</v>
      </c>
      <c r="C144" s="176" t="s">
        <v>54</v>
      </c>
      <c r="D144" s="58">
        <f t="shared" ref="D144:O144" si="105">D136/1</f>
        <v>0</v>
      </c>
      <c r="E144" s="59">
        <f t="shared" si="105"/>
        <v>0</v>
      </c>
      <c r="F144" s="59">
        <f t="shared" si="105"/>
        <v>0</v>
      </c>
      <c r="G144" s="59">
        <f t="shared" si="105"/>
        <v>1</v>
      </c>
      <c r="H144" s="59">
        <f t="shared" si="105"/>
        <v>0</v>
      </c>
      <c r="I144" s="59">
        <f t="shared" si="105"/>
        <v>0</v>
      </c>
      <c r="J144" s="59">
        <f t="shared" si="105"/>
        <v>0</v>
      </c>
      <c r="K144" s="59">
        <f t="shared" si="105"/>
        <v>0</v>
      </c>
      <c r="L144" s="59">
        <f t="shared" si="105"/>
        <v>0</v>
      </c>
      <c r="M144" s="59">
        <f t="shared" si="105"/>
        <v>0</v>
      </c>
      <c r="N144" s="59">
        <f t="shared" si="105"/>
        <v>0</v>
      </c>
      <c r="O144" s="59">
        <f t="shared" si="105"/>
        <v>0</v>
      </c>
      <c r="P144" s="158">
        <f t="shared" si="94"/>
        <v>1</v>
      </c>
    </row>
    <row r="145" spans="2:16" x14ac:dyDescent="0.2">
      <c r="B145" s="61"/>
      <c r="C145" s="171" t="s">
        <v>55</v>
      </c>
      <c r="D145" s="77">
        <f t="shared" ref="D145:O145" si="106">D137/4</f>
        <v>0</v>
      </c>
      <c r="E145" s="78">
        <f t="shared" si="106"/>
        <v>0</v>
      </c>
      <c r="F145" s="78">
        <f t="shared" si="106"/>
        <v>0</v>
      </c>
      <c r="G145" s="78">
        <f t="shared" si="106"/>
        <v>0</v>
      </c>
      <c r="H145" s="78">
        <f t="shared" si="106"/>
        <v>0.25</v>
      </c>
      <c r="I145" s="78">
        <f t="shared" si="106"/>
        <v>0.25</v>
      </c>
      <c r="J145" s="78">
        <f t="shared" si="106"/>
        <v>0.25</v>
      </c>
      <c r="K145" s="78">
        <f t="shared" si="106"/>
        <v>0.25</v>
      </c>
      <c r="L145" s="78">
        <f t="shared" si="106"/>
        <v>0.25</v>
      </c>
      <c r="M145" s="78">
        <f t="shared" si="106"/>
        <v>0.25</v>
      </c>
      <c r="N145" s="78">
        <f t="shared" si="106"/>
        <v>0</v>
      </c>
      <c r="O145" s="78">
        <f t="shared" si="106"/>
        <v>0</v>
      </c>
      <c r="P145" s="158">
        <f t="shared" si="94"/>
        <v>1.5</v>
      </c>
    </row>
    <row r="146" spans="2:16" x14ac:dyDescent="0.2">
      <c r="B146" s="61"/>
      <c r="C146" s="171" t="s">
        <v>56</v>
      </c>
      <c r="D146" s="77">
        <f t="shared" ref="D146:O146" si="107">D138/4</f>
        <v>0.25</v>
      </c>
      <c r="E146" s="78">
        <f t="shared" si="107"/>
        <v>0.25</v>
      </c>
      <c r="F146" s="78">
        <f t="shared" si="107"/>
        <v>0.25</v>
      </c>
      <c r="G146" s="78">
        <f t="shared" si="107"/>
        <v>0</v>
      </c>
      <c r="H146" s="78">
        <f t="shared" si="107"/>
        <v>0</v>
      </c>
      <c r="I146" s="78">
        <f t="shared" si="107"/>
        <v>0.25</v>
      </c>
      <c r="J146" s="78">
        <f t="shared" si="107"/>
        <v>0</v>
      </c>
      <c r="K146" s="78">
        <f t="shared" si="107"/>
        <v>0</v>
      </c>
      <c r="L146" s="78">
        <f t="shared" si="107"/>
        <v>0</v>
      </c>
      <c r="M146" s="78">
        <f t="shared" si="107"/>
        <v>0</v>
      </c>
      <c r="N146" s="78">
        <f t="shared" si="107"/>
        <v>0</v>
      </c>
      <c r="O146" s="78">
        <f t="shared" si="107"/>
        <v>0</v>
      </c>
      <c r="P146" s="158">
        <f t="shared" si="94"/>
        <v>1</v>
      </c>
    </row>
    <row r="147" spans="2:16" x14ac:dyDescent="0.2">
      <c r="B147" s="61"/>
      <c r="C147" s="171" t="s">
        <v>57</v>
      </c>
      <c r="D147" s="77">
        <f t="shared" ref="D147:O147" si="108">D139/3</f>
        <v>0</v>
      </c>
      <c r="E147" s="78">
        <f t="shared" si="108"/>
        <v>0</v>
      </c>
      <c r="F147" s="78">
        <f t="shared" si="108"/>
        <v>0</v>
      </c>
      <c r="G147" s="78">
        <f t="shared" si="108"/>
        <v>0</v>
      </c>
      <c r="H147" s="78">
        <f t="shared" si="108"/>
        <v>0</v>
      </c>
      <c r="I147" s="78">
        <f t="shared" si="108"/>
        <v>0</v>
      </c>
      <c r="J147" s="78">
        <f t="shared" si="108"/>
        <v>0</v>
      </c>
      <c r="K147" s="78">
        <f t="shared" si="108"/>
        <v>0</v>
      </c>
      <c r="L147" s="78">
        <f t="shared" si="108"/>
        <v>0</v>
      </c>
      <c r="M147" s="78">
        <f t="shared" si="108"/>
        <v>0</v>
      </c>
      <c r="N147" s="78">
        <f t="shared" si="108"/>
        <v>0</v>
      </c>
      <c r="O147" s="78">
        <f t="shared" si="108"/>
        <v>0</v>
      </c>
      <c r="P147" s="158">
        <f t="shared" si="94"/>
        <v>0</v>
      </c>
    </row>
    <row r="148" spans="2:16" x14ac:dyDescent="0.2">
      <c r="B148" s="61"/>
      <c r="C148" s="171" t="s">
        <v>58</v>
      </c>
      <c r="D148" s="77">
        <f t="shared" ref="D148:O148" si="109">D140/4</f>
        <v>0</v>
      </c>
      <c r="E148" s="78">
        <f t="shared" si="109"/>
        <v>0</v>
      </c>
      <c r="F148" s="78">
        <f t="shared" si="109"/>
        <v>0</v>
      </c>
      <c r="G148" s="78">
        <f t="shared" si="109"/>
        <v>0</v>
      </c>
      <c r="H148" s="78">
        <f t="shared" si="109"/>
        <v>0</v>
      </c>
      <c r="I148" s="78">
        <f t="shared" si="109"/>
        <v>0</v>
      </c>
      <c r="J148" s="78">
        <f t="shared" si="109"/>
        <v>0</v>
      </c>
      <c r="K148" s="78">
        <f t="shared" si="109"/>
        <v>0</v>
      </c>
      <c r="L148" s="78">
        <f t="shared" si="109"/>
        <v>0</v>
      </c>
      <c r="M148" s="78">
        <f t="shared" si="109"/>
        <v>0</v>
      </c>
      <c r="N148" s="78">
        <f t="shared" si="109"/>
        <v>0</v>
      </c>
      <c r="O148" s="78">
        <f t="shared" si="109"/>
        <v>0</v>
      </c>
      <c r="P148" s="158">
        <f t="shared" si="94"/>
        <v>0</v>
      </c>
    </row>
    <row r="149" spans="2:16" x14ac:dyDescent="0.2">
      <c r="B149" s="61"/>
      <c r="C149" s="171" t="s">
        <v>59</v>
      </c>
      <c r="D149" s="77">
        <f t="shared" ref="D149:O149" si="110">D141/3</f>
        <v>0</v>
      </c>
      <c r="E149" s="78">
        <f t="shared" si="110"/>
        <v>0</v>
      </c>
      <c r="F149" s="78">
        <f t="shared" si="110"/>
        <v>0</v>
      </c>
      <c r="G149" s="78">
        <f t="shared" si="110"/>
        <v>0</v>
      </c>
      <c r="H149" s="78">
        <f t="shared" si="110"/>
        <v>0</v>
      </c>
      <c r="I149" s="78">
        <f t="shared" si="110"/>
        <v>0</v>
      </c>
      <c r="J149" s="78">
        <f t="shared" si="110"/>
        <v>0</v>
      </c>
      <c r="K149" s="78">
        <f t="shared" si="110"/>
        <v>0</v>
      </c>
      <c r="L149" s="78">
        <f t="shared" si="110"/>
        <v>0</v>
      </c>
      <c r="M149" s="78">
        <f t="shared" si="110"/>
        <v>0</v>
      </c>
      <c r="N149" s="78">
        <f t="shared" si="110"/>
        <v>0</v>
      </c>
      <c r="O149" s="78">
        <f t="shared" si="110"/>
        <v>0</v>
      </c>
      <c r="P149" s="158">
        <f t="shared" si="94"/>
        <v>0</v>
      </c>
    </row>
    <row r="150" spans="2:16" x14ac:dyDescent="0.2">
      <c r="B150" s="61"/>
      <c r="C150" s="171" t="s">
        <v>121</v>
      </c>
      <c r="D150" s="80">
        <f t="shared" ref="D150:O150" si="111">D142/12</f>
        <v>8.3333333333333329E-2</v>
      </c>
      <c r="E150" s="81">
        <f t="shared" si="111"/>
        <v>8.3333333333333329E-2</v>
      </c>
      <c r="F150" s="81">
        <f t="shared" si="111"/>
        <v>8.3333333333333329E-2</v>
      </c>
      <c r="G150" s="81">
        <f t="shared" si="111"/>
        <v>8.3333333333333329E-2</v>
      </c>
      <c r="H150" s="81">
        <f t="shared" si="111"/>
        <v>8.3333333333333329E-2</v>
      </c>
      <c r="I150" s="81">
        <f t="shared" si="111"/>
        <v>0.16666666666666666</v>
      </c>
      <c r="J150" s="81">
        <f t="shared" si="111"/>
        <v>8.3333333333333329E-2</v>
      </c>
      <c r="K150" s="81">
        <f t="shared" si="111"/>
        <v>8.3333333333333329E-2</v>
      </c>
      <c r="L150" s="81">
        <f t="shared" si="111"/>
        <v>8.3333333333333329E-2</v>
      </c>
      <c r="M150" s="81">
        <f t="shared" si="111"/>
        <v>8.3333333333333329E-2</v>
      </c>
      <c r="N150" s="81">
        <f t="shared" si="111"/>
        <v>0</v>
      </c>
      <c r="O150" s="81">
        <f t="shared" si="111"/>
        <v>0</v>
      </c>
      <c r="P150" s="159">
        <f t="shared" si="94"/>
        <v>0.91666666666666674</v>
      </c>
    </row>
    <row r="151" spans="2:16" ht="13.8" thickBot="1" x14ac:dyDescent="0.25">
      <c r="B151" s="53"/>
      <c r="C151" s="171" t="s">
        <v>61</v>
      </c>
      <c r="D151" s="69">
        <f t="shared" ref="D151:O151" si="112">D143/916</f>
        <v>0.35917030567685587</v>
      </c>
      <c r="E151" s="70">
        <f t="shared" si="112"/>
        <v>0.35589519650655022</v>
      </c>
      <c r="F151" s="70">
        <f t="shared" si="112"/>
        <v>0.37117903930131002</v>
      </c>
      <c r="G151" s="70">
        <f t="shared" si="112"/>
        <v>0.33624454148471616</v>
      </c>
      <c r="H151" s="70">
        <f t="shared" si="112"/>
        <v>0.33187772925764192</v>
      </c>
      <c r="I151" s="70">
        <f t="shared" si="112"/>
        <v>0.36353711790393012</v>
      </c>
      <c r="J151" s="70">
        <f t="shared" si="112"/>
        <v>0.35917030567685587</v>
      </c>
      <c r="K151" s="70">
        <f t="shared" si="112"/>
        <v>0.3296943231441048</v>
      </c>
      <c r="L151" s="70">
        <f t="shared" si="112"/>
        <v>0.38209606986899564</v>
      </c>
      <c r="M151" s="70">
        <f t="shared" si="112"/>
        <v>0.33187772925764192</v>
      </c>
      <c r="N151" s="70">
        <f t="shared" si="112"/>
        <v>0.32860262008733626</v>
      </c>
      <c r="O151" s="70">
        <f t="shared" si="112"/>
        <v>0.35589519650655022</v>
      </c>
      <c r="P151" s="160">
        <f t="shared" si="94"/>
        <v>4.2052401746724888</v>
      </c>
    </row>
    <row r="152" spans="2:16" x14ac:dyDescent="0.2">
      <c r="B152" s="136" t="s">
        <v>99</v>
      </c>
      <c r="C152" s="137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ref="P152:P183" si="113">SUM(D152:O152)</f>
        <v>0</v>
      </c>
    </row>
    <row r="153" spans="2:16" x14ac:dyDescent="0.2">
      <c r="B153" s="44"/>
      <c r="C153" s="174" t="s">
        <v>55</v>
      </c>
      <c r="D153" s="50">
        <v>0</v>
      </c>
      <c r="E153" s="48">
        <v>0</v>
      </c>
      <c r="F153" s="48">
        <v>0</v>
      </c>
      <c r="G153" s="48">
        <v>0</v>
      </c>
      <c r="H153" s="48">
        <v>1</v>
      </c>
      <c r="I153" s="48">
        <v>0</v>
      </c>
      <c r="J153" s="48">
        <v>0</v>
      </c>
      <c r="K153" s="48">
        <v>2</v>
      </c>
      <c r="L153" s="48">
        <v>2</v>
      </c>
      <c r="M153" s="48">
        <v>0</v>
      </c>
      <c r="N153" s="48">
        <v>2</v>
      </c>
      <c r="O153" s="48">
        <v>1</v>
      </c>
      <c r="P153" s="51">
        <f t="shared" si="113"/>
        <v>8</v>
      </c>
    </row>
    <row r="154" spans="2:16" x14ac:dyDescent="0.2">
      <c r="B154" s="44"/>
      <c r="C154" s="174" t="s">
        <v>56</v>
      </c>
      <c r="D154" s="50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1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113"/>
        <v>1</v>
      </c>
    </row>
    <row r="155" spans="2:16" x14ac:dyDescent="0.2">
      <c r="B155" s="44"/>
      <c r="C155" s="174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113"/>
        <v>0</v>
      </c>
    </row>
    <row r="156" spans="2:16" x14ac:dyDescent="0.2">
      <c r="B156" s="44"/>
      <c r="C156" s="174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113"/>
        <v>0</v>
      </c>
    </row>
    <row r="157" spans="2:16" x14ac:dyDescent="0.2">
      <c r="B157" s="44"/>
      <c r="C157" s="174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113"/>
        <v>0</v>
      </c>
    </row>
    <row r="158" spans="2:16" x14ac:dyDescent="0.2">
      <c r="B158" s="53"/>
      <c r="C158" s="177" t="s">
        <v>121</v>
      </c>
      <c r="D158" s="55">
        <f t="shared" ref="D158:O158" si="114">SUM(D152:D157)</f>
        <v>0</v>
      </c>
      <c r="E158" s="56">
        <f t="shared" si="114"/>
        <v>0</v>
      </c>
      <c r="F158" s="56">
        <f t="shared" si="114"/>
        <v>0</v>
      </c>
      <c r="G158" s="56">
        <f t="shared" si="114"/>
        <v>0</v>
      </c>
      <c r="H158" s="56">
        <f t="shared" si="114"/>
        <v>1</v>
      </c>
      <c r="I158" s="56">
        <f t="shared" si="114"/>
        <v>0</v>
      </c>
      <c r="J158" s="56">
        <f t="shared" si="114"/>
        <v>0</v>
      </c>
      <c r="K158" s="56">
        <f t="shared" si="114"/>
        <v>3</v>
      </c>
      <c r="L158" s="56">
        <f t="shared" si="114"/>
        <v>2</v>
      </c>
      <c r="M158" s="56">
        <f t="shared" si="114"/>
        <v>0</v>
      </c>
      <c r="N158" s="56">
        <f t="shared" si="114"/>
        <v>2</v>
      </c>
      <c r="O158" s="56">
        <f t="shared" si="114"/>
        <v>1</v>
      </c>
      <c r="P158" s="85">
        <f t="shared" si="113"/>
        <v>9</v>
      </c>
    </row>
    <row r="159" spans="2:16" x14ac:dyDescent="0.2">
      <c r="B159" s="53"/>
      <c r="C159" s="177" t="s">
        <v>61</v>
      </c>
      <c r="D159" s="148">
        <v>260</v>
      </c>
      <c r="E159" s="149">
        <v>264</v>
      </c>
      <c r="F159" s="149">
        <v>283</v>
      </c>
      <c r="G159" s="149">
        <v>288</v>
      </c>
      <c r="H159" s="149">
        <v>306</v>
      </c>
      <c r="I159" s="149">
        <v>339</v>
      </c>
      <c r="J159" s="149">
        <v>320</v>
      </c>
      <c r="K159" s="149">
        <v>328</v>
      </c>
      <c r="L159" s="149">
        <v>342</v>
      </c>
      <c r="M159" s="149">
        <v>304</v>
      </c>
      <c r="N159" s="149">
        <v>302</v>
      </c>
      <c r="O159" s="149">
        <v>261</v>
      </c>
      <c r="P159" s="150">
        <f t="shared" si="113"/>
        <v>3597</v>
      </c>
    </row>
    <row r="160" spans="2:16" x14ac:dyDescent="0.2">
      <c r="B160" s="135" t="s">
        <v>185</v>
      </c>
      <c r="C160" s="135" t="s">
        <v>54</v>
      </c>
      <c r="D160" s="58">
        <f t="shared" ref="D160:O160" si="115">D152/1</f>
        <v>0</v>
      </c>
      <c r="E160" s="59">
        <f t="shared" si="115"/>
        <v>0</v>
      </c>
      <c r="F160" s="59">
        <f t="shared" si="115"/>
        <v>0</v>
      </c>
      <c r="G160" s="59">
        <f t="shared" si="115"/>
        <v>0</v>
      </c>
      <c r="H160" s="59">
        <f t="shared" si="115"/>
        <v>0</v>
      </c>
      <c r="I160" s="59">
        <f t="shared" si="115"/>
        <v>0</v>
      </c>
      <c r="J160" s="59">
        <f t="shared" si="115"/>
        <v>0</v>
      </c>
      <c r="K160" s="59">
        <f t="shared" si="115"/>
        <v>0</v>
      </c>
      <c r="L160" s="59">
        <f t="shared" si="115"/>
        <v>0</v>
      </c>
      <c r="M160" s="59">
        <f t="shared" si="115"/>
        <v>0</v>
      </c>
      <c r="N160" s="59">
        <f t="shared" si="115"/>
        <v>0</v>
      </c>
      <c r="O160" s="59">
        <f t="shared" si="115"/>
        <v>0</v>
      </c>
      <c r="P160" s="158">
        <f t="shared" si="113"/>
        <v>0</v>
      </c>
    </row>
    <row r="161" spans="2:16" x14ac:dyDescent="0.2">
      <c r="B161" s="61"/>
      <c r="C161" s="174" t="s">
        <v>55</v>
      </c>
      <c r="D161" s="77">
        <f t="shared" ref="D161:O161" si="116">D153/4</f>
        <v>0</v>
      </c>
      <c r="E161" s="78">
        <f t="shared" si="116"/>
        <v>0</v>
      </c>
      <c r="F161" s="78">
        <f t="shared" si="116"/>
        <v>0</v>
      </c>
      <c r="G161" s="78">
        <f t="shared" si="116"/>
        <v>0</v>
      </c>
      <c r="H161" s="78">
        <f t="shared" si="116"/>
        <v>0.25</v>
      </c>
      <c r="I161" s="78">
        <f t="shared" si="116"/>
        <v>0</v>
      </c>
      <c r="J161" s="78">
        <f t="shared" si="116"/>
        <v>0</v>
      </c>
      <c r="K161" s="78">
        <f t="shared" si="116"/>
        <v>0.5</v>
      </c>
      <c r="L161" s="78">
        <f t="shared" si="116"/>
        <v>0.5</v>
      </c>
      <c r="M161" s="78">
        <f t="shared" si="116"/>
        <v>0</v>
      </c>
      <c r="N161" s="78">
        <f t="shared" si="116"/>
        <v>0.5</v>
      </c>
      <c r="O161" s="78">
        <f t="shared" si="116"/>
        <v>0.25</v>
      </c>
      <c r="P161" s="158">
        <f t="shared" si="113"/>
        <v>2</v>
      </c>
    </row>
    <row r="162" spans="2:16" x14ac:dyDescent="0.2">
      <c r="B162" s="61"/>
      <c r="C162" s="174" t="s">
        <v>56</v>
      </c>
      <c r="D162" s="77">
        <f t="shared" ref="D162:O162" si="117">D154/4</f>
        <v>0</v>
      </c>
      <c r="E162" s="78">
        <f t="shared" si="117"/>
        <v>0</v>
      </c>
      <c r="F162" s="78">
        <f t="shared" si="117"/>
        <v>0</v>
      </c>
      <c r="G162" s="78">
        <f t="shared" si="117"/>
        <v>0</v>
      </c>
      <c r="H162" s="78">
        <f t="shared" si="117"/>
        <v>0</v>
      </c>
      <c r="I162" s="78">
        <f t="shared" si="117"/>
        <v>0</v>
      </c>
      <c r="J162" s="78">
        <f t="shared" si="117"/>
        <v>0</v>
      </c>
      <c r="K162" s="78">
        <f t="shared" si="117"/>
        <v>0.25</v>
      </c>
      <c r="L162" s="78">
        <f t="shared" si="117"/>
        <v>0</v>
      </c>
      <c r="M162" s="78">
        <f t="shared" si="117"/>
        <v>0</v>
      </c>
      <c r="N162" s="78">
        <f t="shared" si="117"/>
        <v>0</v>
      </c>
      <c r="O162" s="78">
        <f t="shared" si="117"/>
        <v>0</v>
      </c>
      <c r="P162" s="158">
        <f t="shared" si="113"/>
        <v>0.25</v>
      </c>
    </row>
    <row r="163" spans="2:16" x14ac:dyDescent="0.2">
      <c r="B163" s="61"/>
      <c r="C163" s="174" t="s">
        <v>57</v>
      </c>
      <c r="D163" s="77">
        <f t="shared" ref="D163:O163" si="118">D155/3</f>
        <v>0</v>
      </c>
      <c r="E163" s="78">
        <f t="shared" si="118"/>
        <v>0</v>
      </c>
      <c r="F163" s="78">
        <f t="shared" si="118"/>
        <v>0</v>
      </c>
      <c r="G163" s="78">
        <f t="shared" si="118"/>
        <v>0</v>
      </c>
      <c r="H163" s="78">
        <f t="shared" si="118"/>
        <v>0</v>
      </c>
      <c r="I163" s="78">
        <f t="shared" si="118"/>
        <v>0</v>
      </c>
      <c r="J163" s="78">
        <f t="shared" si="118"/>
        <v>0</v>
      </c>
      <c r="K163" s="78">
        <f t="shared" si="118"/>
        <v>0</v>
      </c>
      <c r="L163" s="78">
        <f t="shared" si="118"/>
        <v>0</v>
      </c>
      <c r="M163" s="78">
        <f t="shared" si="118"/>
        <v>0</v>
      </c>
      <c r="N163" s="78">
        <f t="shared" si="118"/>
        <v>0</v>
      </c>
      <c r="O163" s="78">
        <f t="shared" si="118"/>
        <v>0</v>
      </c>
      <c r="P163" s="158">
        <f t="shared" si="113"/>
        <v>0</v>
      </c>
    </row>
    <row r="164" spans="2:16" x14ac:dyDescent="0.2">
      <c r="B164" s="61"/>
      <c r="C164" s="174" t="s">
        <v>58</v>
      </c>
      <c r="D164" s="77">
        <f t="shared" ref="D164:O164" si="119">D156/4</f>
        <v>0</v>
      </c>
      <c r="E164" s="78">
        <f t="shared" si="119"/>
        <v>0</v>
      </c>
      <c r="F164" s="78">
        <f t="shared" si="119"/>
        <v>0</v>
      </c>
      <c r="G164" s="78">
        <f t="shared" si="119"/>
        <v>0</v>
      </c>
      <c r="H164" s="78">
        <f t="shared" si="119"/>
        <v>0</v>
      </c>
      <c r="I164" s="78">
        <f t="shared" si="119"/>
        <v>0</v>
      </c>
      <c r="J164" s="78">
        <f t="shared" si="119"/>
        <v>0</v>
      </c>
      <c r="K164" s="78">
        <f t="shared" si="119"/>
        <v>0</v>
      </c>
      <c r="L164" s="78">
        <f t="shared" si="119"/>
        <v>0</v>
      </c>
      <c r="M164" s="78">
        <f t="shared" si="119"/>
        <v>0</v>
      </c>
      <c r="N164" s="78">
        <f t="shared" si="119"/>
        <v>0</v>
      </c>
      <c r="O164" s="78">
        <f t="shared" si="119"/>
        <v>0</v>
      </c>
      <c r="P164" s="158">
        <f t="shared" si="113"/>
        <v>0</v>
      </c>
    </row>
    <row r="165" spans="2:16" x14ac:dyDescent="0.2">
      <c r="B165" s="61"/>
      <c r="C165" s="174" t="s">
        <v>59</v>
      </c>
      <c r="D165" s="77">
        <f t="shared" ref="D165:O165" si="120">D157/3</f>
        <v>0</v>
      </c>
      <c r="E165" s="78">
        <f t="shared" si="120"/>
        <v>0</v>
      </c>
      <c r="F165" s="78">
        <f t="shared" si="120"/>
        <v>0</v>
      </c>
      <c r="G165" s="78">
        <f t="shared" si="120"/>
        <v>0</v>
      </c>
      <c r="H165" s="78">
        <f t="shared" si="120"/>
        <v>0</v>
      </c>
      <c r="I165" s="78">
        <f t="shared" si="120"/>
        <v>0</v>
      </c>
      <c r="J165" s="78">
        <f t="shared" si="120"/>
        <v>0</v>
      </c>
      <c r="K165" s="78">
        <f t="shared" si="120"/>
        <v>0</v>
      </c>
      <c r="L165" s="78">
        <f t="shared" si="120"/>
        <v>0</v>
      </c>
      <c r="M165" s="78">
        <f t="shared" si="120"/>
        <v>0</v>
      </c>
      <c r="N165" s="78">
        <f t="shared" si="120"/>
        <v>0</v>
      </c>
      <c r="O165" s="78">
        <f t="shared" si="120"/>
        <v>0</v>
      </c>
      <c r="P165" s="158">
        <f t="shared" si="113"/>
        <v>0</v>
      </c>
    </row>
    <row r="166" spans="2:16" x14ac:dyDescent="0.2">
      <c r="B166" s="61"/>
      <c r="C166" s="174" t="s">
        <v>121</v>
      </c>
      <c r="D166" s="80">
        <f t="shared" ref="D166:O166" si="121">D158/12</f>
        <v>0</v>
      </c>
      <c r="E166" s="81">
        <f t="shared" si="121"/>
        <v>0</v>
      </c>
      <c r="F166" s="81">
        <f t="shared" si="121"/>
        <v>0</v>
      </c>
      <c r="G166" s="81">
        <f t="shared" si="121"/>
        <v>0</v>
      </c>
      <c r="H166" s="81">
        <f t="shared" si="121"/>
        <v>8.3333333333333329E-2</v>
      </c>
      <c r="I166" s="81">
        <f t="shared" si="121"/>
        <v>0</v>
      </c>
      <c r="J166" s="81">
        <f t="shared" si="121"/>
        <v>0</v>
      </c>
      <c r="K166" s="81">
        <f t="shared" si="121"/>
        <v>0.25</v>
      </c>
      <c r="L166" s="81">
        <f t="shared" si="121"/>
        <v>0.16666666666666666</v>
      </c>
      <c r="M166" s="81">
        <f t="shared" si="121"/>
        <v>0</v>
      </c>
      <c r="N166" s="81">
        <f t="shared" si="121"/>
        <v>0.16666666666666666</v>
      </c>
      <c r="O166" s="81">
        <f t="shared" si="121"/>
        <v>8.3333333333333329E-2</v>
      </c>
      <c r="P166" s="159">
        <f t="shared" si="113"/>
        <v>0.75</v>
      </c>
    </row>
    <row r="167" spans="2:16" ht="13.8" thickBot="1" x14ac:dyDescent="0.25">
      <c r="B167" s="53"/>
      <c r="C167" s="178" t="s">
        <v>61</v>
      </c>
      <c r="D167" s="69">
        <f t="shared" ref="D167:O167" si="122">D159/916</f>
        <v>0.28384279475982532</v>
      </c>
      <c r="E167" s="70">
        <f t="shared" si="122"/>
        <v>0.28820960698689957</v>
      </c>
      <c r="F167" s="70">
        <f t="shared" si="122"/>
        <v>0.30895196506550221</v>
      </c>
      <c r="G167" s="70">
        <f t="shared" si="122"/>
        <v>0.31441048034934499</v>
      </c>
      <c r="H167" s="70">
        <f t="shared" si="122"/>
        <v>0.33406113537117904</v>
      </c>
      <c r="I167" s="70">
        <f t="shared" si="122"/>
        <v>0.37008733624454149</v>
      </c>
      <c r="J167" s="70">
        <f t="shared" si="122"/>
        <v>0.34934497816593885</v>
      </c>
      <c r="K167" s="70">
        <f t="shared" si="122"/>
        <v>0.35807860262008734</v>
      </c>
      <c r="L167" s="70">
        <f t="shared" si="122"/>
        <v>0.37336244541484714</v>
      </c>
      <c r="M167" s="70">
        <f t="shared" si="122"/>
        <v>0.33187772925764192</v>
      </c>
      <c r="N167" s="70">
        <f t="shared" si="122"/>
        <v>0.3296943231441048</v>
      </c>
      <c r="O167" s="70">
        <f t="shared" si="122"/>
        <v>0.28493449781659391</v>
      </c>
      <c r="P167" s="89">
        <f t="shared" si="113"/>
        <v>3.9268558951965065</v>
      </c>
    </row>
    <row r="168" spans="2:16" x14ac:dyDescent="0.2">
      <c r="B168" s="136" t="s">
        <v>101</v>
      </c>
      <c r="C168" s="171" t="s">
        <v>54</v>
      </c>
      <c r="D168" s="50">
        <v>0</v>
      </c>
      <c r="E168" s="48">
        <v>0</v>
      </c>
      <c r="F168" s="48">
        <v>1</v>
      </c>
      <c r="G168" s="48">
        <v>1</v>
      </c>
      <c r="H168" s="48">
        <v>0</v>
      </c>
      <c r="I168" s="48">
        <v>0</v>
      </c>
      <c r="J168" s="48">
        <v>0</v>
      </c>
      <c r="K168" s="48">
        <v>1</v>
      </c>
      <c r="L168" s="48">
        <v>0</v>
      </c>
      <c r="M168" s="48">
        <v>0</v>
      </c>
      <c r="N168" s="48">
        <v>0</v>
      </c>
      <c r="O168" s="48">
        <v>0</v>
      </c>
      <c r="P168" s="51">
        <f t="shared" si="113"/>
        <v>3</v>
      </c>
    </row>
    <row r="169" spans="2:16" x14ac:dyDescent="0.2">
      <c r="B169" s="44"/>
      <c r="C169" s="171" t="s">
        <v>55</v>
      </c>
      <c r="D169" s="50">
        <v>1</v>
      </c>
      <c r="E169" s="48">
        <v>2</v>
      </c>
      <c r="F169" s="48">
        <v>0</v>
      </c>
      <c r="G169" s="48">
        <v>2</v>
      </c>
      <c r="H169" s="48">
        <v>5</v>
      </c>
      <c r="I169" s="48">
        <v>0</v>
      </c>
      <c r="J169" s="48">
        <v>2</v>
      </c>
      <c r="K169" s="48">
        <v>0</v>
      </c>
      <c r="L169" s="48">
        <v>3</v>
      </c>
      <c r="M169" s="48">
        <v>2</v>
      </c>
      <c r="N169" s="48">
        <v>3</v>
      </c>
      <c r="O169" s="48">
        <v>1</v>
      </c>
      <c r="P169" s="51">
        <f t="shared" si="113"/>
        <v>21</v>
      </c>
    </row>
    <row r="170" spans="2:16" x14ac:dyDescent="0.2">
      <c r="B170" s="44"/>
      <c r="C170" s="171" t="s">
        <v>56</v>
      </c>
      <c r="D170" s="50">
        <v>2</v>
      </c>
      <c r="E170" s="48">
        <v>7</v>
      </c>
      <c r="F170" s="48">
        <v>1</v>
      </c>
      <c r="G170" s="48">
        <v>1</v>
      </c>
      <c r="H170" s="48">
        <v>3</v>
      </c>
      <c r="I170" s="48">
        <v>5</v>
      </c>
      <c r="J170" s="48">
        <v>6</v>
      </c>
      <c r="K170" s="48">
        <v>4</v>
      </c>
      <c r="L170" s="48">
        <v>4</v>
      </c>
      <c r="M170" s="48">
        <v>2</v>
      </c>
      <c r="N170" s="48">
        <v>3</v>
      </c>
      <c r="O170" s="48">
        <v>2</v>
      </c>
      <c r="P170" s="51">
        <f t="shared" si="113"/>
        <v>40</v>
      </c>
    </row>
    <row r="171" spans="2:16" x14ac:dyDescent="0.2">
      <c r="B171" s="44"/>
      <c r="C171" s="171" t="s">
        <v>57</v>
      </c>
      <c r="D171" s="50">
        <v>0</v>
      </c>
      <c r="E171" s="48">
        <v>1</v>
      </c>
      <c r="F171" s="48">
        <v>2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2</v>
      </c>
      <c r="O171" s="48">
        <v>0</v>
      </c>
      <c r="P171" s="51">
        <f t="shared" si="113"/>
        <v>6</v>
      </c>
    </row>
    <row r="172" spans="2:16" x14ac:dyDescent="0.2">
      <c r="B172" s="44"/>
      <c r="C172" s="171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113"/>
        <v>0</v>
      </c>
    </row>
    <row r="173" spans="2:16" x14ac:dyDescent="0.2">
      <c r="B173" s="44"/>
      <c r="C173" s="171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113"/>
        <v>0</v>
      </c>
    </row>
    <row r="174" spans="2:16" x14ac:dyDescent="0.2">
      <c r="B174" s="53"/>
      <c r="C174" s="172" t="s">
        <v>121</v>
      </c>
      <c r="D174" s="55">
        <f t="shared" ref="D174:O174" si="123">SUM(D168:D173)</f>
        <v>3</v>
      </c>
      <c r="E174" s="56">
        <f t="shared" si="123"/>
        <v>10</v>
      </c>
      <c r="F174" s="56">
        <f t="shared" si="123"/>
        <v>4</v>
      </c>
      <c r="G174" s="56">
        <f t="shared" si="123"/>
        <v>4</v>
      </c>
      <c r="H174" s="56">
        <f t="shared" si="123"/>
        <v>8</v>
      </c>
      <c r="I174" s="56">
        <f t="shared" si="123"/>
        <v>5</v>
      </c>
      <c r="J174" s="56">
        <f t="shared" si="123"/>
        <v>8</v>
      </c>
      <c r="K174" s="56">
        <f t="shared" si="123"/>
        <v>5</v>
      </c>
      <c r="L174" s="56">
        <f t="shared" si="123"/>
        <v>7</v>
      </c>
      <c r="M174" s="56">
        <f t="shared" si="123"/>
        <v>5</v>
      </c>
      <c r="N174" s="56">
        <f t="shared" si="123"/>
        <v>8</v>
      </c>
      <c r="O174" s="56">
        <f t="shared" si="123"/>
        <v>3</v>
      </c>
      <c r="P174" s="88">
        <f t="shared" si="113"/>
        <v>70</v>
      </c>
    </row>
    <row r="175" spans="2:16" x14ac:dyDescent="0.2">
      <c r="B175" s="53"/>
      <c r="C175" s="172" t="s">
        <v>61</v>
      </c>
      <c r="D175" s="148">
        <v>1391</v>
      </c>
      <c r="E175" s="149">
        <v>1046</v>
      </c>
      <c r="F175" s="149">
        <v>1095</v>
      </c>
      <c r="G175" s="149">
        <v>1143</v>
      </c>
      <c r="H175" s="149">
        <v>1150</v>
      </c>
      <c r="I175" s="149">
        <v>1147</v>
      </c>
      <c r="J175" s="149">
        <v>1322</v>
      </c>
      <c r="K175" s="149">
        <v>1340</v>
      </c>
      <c r="L175" s="149">
        <v>1236</v>
      </c>
      <c r="M175" s="149">
        <v>1131</v>
      </c>
      <c r="N175" s="149">
        <v>1131</v>
      </c>
      <c r="O175" s="149">
        <v>1088</v>
      </c>
      <c r="P175" s="151">
        <f t="shared" si="113"/>
        <v>14220</v>
      </c>
    </row>
    <row r="176" spans="2:16" x14ac:dyDescent="0.2">
      <c r="B176" s="135" t="s">
        <v>102</v>
      </c>
      <c r="C176" s="176" t="s">
        <v>54</v>
      </c>
      <c r="D176" s="58">
        <f t="shared" ref="D176:O176" si="124">D168/1</f>
        <v>0</v>
      </c>
      <c r="E176" s="59">
        <f t="shared" si="124"/>
        <v>0</v>
      </c>
      <c r="F176" s="59">
        <f t="shared" si="124"/>
        <v>1</v>
      </c>
      <c r="G176" s="59">
        <f t="shared" si="124"/>
        <v>1</v>
      </c>
      <c r="H176" s="59">
        <f t="shared" si="124"/>
        <v>0</v>
      </c>
      <c r="I176" s="59">
        <f t="shared" si="124"/>
        <v>0</v>
      </c>
      <c r="J176" s="59">
        <f t="shared" si="124"/>
        <v>0</v>
      </c>
      <c r="K176" s="59">
        <f t="shared" si="124"/>
        <v>1</v>
      </c>
      <c r="L176" s="59">
        <f t="shared" si="124"/>
        <v>0</v>
      </c>
      <c r="M176" s="59">
        <f t="shared" si="124"/>
        <v>0</v>
      </c>
      <c r="N176" s="59">
        <f t="shared" si="124"/>
        <v>0</v>
      </c>
      <c r="O176" s="59">
        <f t="shared" si="124"/>
        <v>0</v>
      </c>
      <c r="P176" s="158">
        <f t="shared" si="113"/>
        <v>3</v>
      </c>
    </row>
    <row r="177" spans="2:16" x14ac:dyDescent="0.2">
      <c r="B177" s="61"/>
      <c r="C177" s="171" t="s">
        <v>55</v>
      </c>
      <c r="D177" s="77">
        <f t="shared" ref="D177:O177" si="125">D169/4</f>
        <v>0.25</v>
      </c>
      <c r="E177" s="78">
        <f t="shared" si="125"/>
        <v>0.5</v>
      </c>
      <c r="F177" s="78">
        <f t="shared" si="125"/>
        <v>0</v>
      </c>
      <c r="G177" s="78">
        <f t="shared" si="125"/>
        <v>0.5</v>
      </c>
      <c r="H177" s="78">
        <f t="shared" si="125"/>
        <v>1.25</v>
      </c>
      <c r="I177" s="78">
        <f t="shared" si="125"/>
        <v>0</v>
      </c>
      <c r="J177" s="78">
        <f t="shared" si="125"/>
        <v>0.5</v>
      </c>
      <c r="K177" s="78">
        <f t="shared" si="125"/>
        <v>0</v>
      </c>
      <c r="L177" s="78">
        <f t="shared" si="125"/>
        <v>0.75</v>
      </c>
      <c r="M177" s="78">
        <f t="shared" si="125"/>
        <v>0.5</v>
      </c>
      <c r="N177" s="78">
        <f t="shared" si="125"/>
        <v>0.75</v>
      </c>
      <c r="O177" s="78">
        <f t="shared" si="125"/>
        <v>0.25</v>
      </c>
      <c r="P177" s="158">
        <f t="shared" si="113"/>
        <v>5.25</v>
      </c>
    </row>
    <row r="178" spans="2:16" x14ac:dyDescent="0.2">
      <c r="B178" s="61"/>
      <c r="C178" s="171" t="s">
        <v>56</v>
      </c>
      <c r="D178" s="77">
        <f t="shared" ref="D178:O178" si="126">D170/4</f>
        <v>0.5</v>
      </c>
      <c r="E178" s="78">
        <f t="shared" si="126"/>
        <v>1.75</v>
      </c>
      <c r="F178" s="78">
        <f t="shared" si="126"/>
        <v>0.25</v>
      </c>
      <c r="G178" s="78">
        <f t="shared" si="126"/>
        <v>0.25</v>
      </c>
      <c r="H178" s="78">
        <f t="shared" si="126"/>
        <v>0.75</v>
      </c>
      <c r="I178" s="78">
        <f t="shared" si="126"/>
        <v>1.25</v>
      </c>
      <c r="J178" s="78">
        <f t="shared" si="126"/>
        <v>1.5</v>
      </c>
      <c r="K178" s="78">
        <f t="shared" si="126"/>
        <v>1</v>
      </c>
      <c r="L178" s="78">
        <f t="shared" si="126"/>
        <v>1</v>
      </c>
      <c r="M178" s="78">
        <f t="shared" si="126"/>
        <v>0.5</v>
      </c>
      <c r="N178" s="78">
        <f t="shared" si="126"/>
        <v>0.75</v>
      </c>
      <c r="O178" s="78">
        <f t="shared" si="126"/>
        <v>0.5</v>
      </c>
      <c r="P178" s="158">
        <f t="shared" si="113"/>
        <v>10</v>
      </c>
    </row>
    <row r="179" spans="2:16" x14ac:dyDescent="0.2">
      <c r="B179" s="61"/>
      <c r="C179" s="171" t="s">
        <v>57</v>
      </c>
      <c r="D179" s="77">
        <f t="shared" ref="D179:O179" si="127">D171/3</f>
        <v>0</v>
      </c>
      <c r="E179" s="78">
        <f t="shared" si="127"/>
        <v>0.33333333333333331</v>
      </c>
      <c r="F179" s="78">
        <f t="shared" si="127"/>
        <v>0.66666666666666663</v>
      </c>
      <c r="G179" s="78">
        <f t="shared" si="127"/>
        <v>0</v>
      </c>
      <c r="H179" s="78">
        <f t="shared" si="127"/>
        <v>0</v>
      </c>
      <c r="I179" s="78">
        <f t="shared" si="127"/>
        <v>0</v>
      </c>
      <c r="J179" s="78">
        <f t="shared" si="127"/>
        <v>0</v>
      </c>
      <c r="K179" s="78">
        <f t="shared" si="127"/>
        <v>0</v>
      </c>
      <c r="L179" s="78">
        <f t="shared" si="127"/>
        <v>0</v>
      </c>
      <c r="M179" s="78">
        <f t="shared" si="127"/>
        <v>0.33333333333333331</v>
      </c>
      <c r="N179" s="78">
        <f t="shared" si="127"/>
        <v>0.66666666666666663</v>
      </c>
      <c r="O179" s="78">
        <f t="shared" si="127"/>
        <v>0</v>
      </c>
      <c r="P179" s="158">
        <f t="shared" si="113"/>
        <v>2</v>
      </c>
    </row>
    <row r="180" spans="2:16" x14ac:dyDescent="0.2">
      <c r="B180" s="61"/>
      <c r="C180" s="171" t="s">
        <v>58</v>
      </c>
      <c r="D180" s="77">
        <f t="shared" ref="D180:O180" si="128">D172/4</f>
        <v>0</v>
      </c>
      <c r="E180" s="78">
        <f t="shared" si="128"/>
        <v>0</v>
      </c>
      <c r="F180" s="78">
        <f t="shared" si="128"/>
        <v>0</v>
      </c>
      <c r="G180" s="78">
        <f t="shared" si="128"/>
        <v>0</v>
      </c>
      <c r="H180" s="78">
        <f t="shared" si="128"/>
        <v>0</v>
      </c>
      <c r="I180" s="78">
        <f t="shared" si="128"/>
        <v>0</v>
      </c>
      <c r="J180" s="78">
        <f t="shared" si="128"/>
        <v>0</v>
      </c>
      <c r="K180" s="78">
        <f t="shared" si="128"/>
        <v>0</v>
      </c>
      <c r="L180" s="78">
        <f t="shared" si="128"/>
        <v>0</v>
      </c>
      <c r="M180" s="78">
        <f t="shared" si="128"/>
        <v>0</v>
      </c>
      <c r="N180" s="78">
        <f t="shared" si="128"/>
        <v>0</v>
      </c>
      <c r="O180" s="78">
        <f t="shared" si="128"/>
        <v>0</v>
      </c>
      <c r="P180" s="158">
        <f t="shared" si="113"/>
        <v>0</v>
      </c>
    </row>
    <row r="181" spans="2:16" x14ac:dyDescent="0.2">
      <c r="B181" s="61"/>
      <c r="C181" s="171" t="s">
        <v>59</v>
      </c>
      <c r="D181" s="77">
        <f t="shared" ref="D181:O181" si="129">D173/3</f>
        <v>0</v>
      </c>
      <c r="E181" s="78">
        <f t="shared" si="129"/>
        <v>0</v>
      </c>
      <c r="F181" s="78">
        <f t="shared" si="129"/>
        <v>0</v>
      </c>
      <c r="G181" s="78">
        <f t="shared" si="129"/>
        <v>0</v>
      </c>
      <c r="H181" s="78">
        <f t="shared" si="129"/>
        <v>0</v>
      </c>
      <c r="I181" s="78">
        <f t="shared" si="129"/>
        <v>0</v>
      </c>
      <c r="J181" s="78">
        <f t="shared" si="129"/>
        <v>0</v>
      </c>
      <c r="K181" s="78">
        <f t="shared" si="129"/>
        <v>0</v>
      </c>
      <c r="L181" s="78">
        <f t="shared" si="129"/>
        <v>0</v>
      </c>
      <c r="M181" s="78">
        <f t="shared" si="129"/>
        <v>0</v>
      </c>
      <c r="N181" s="78">
        <f t="shared" si="129"/>
        <v>0</v>
      </c>
      <c r="O181" s="78">
        <f t="shared" si="129"/>
        <v>0</v>
      </c>
      <c r="P181" s="158">
        <f t="shared" si="113"/>
        <v>0</v>
      </c>
    </row>
    <row r="182" spans="2:16" x14ac:dyDescent="0.2">
      <c r="B182" s="61"/>
      <c r="C182" s="171" t="s">
        <v>121</v>
      </c>
      <c r="D182" s="80">
        <f t="shared" ref="D182:O182" si="130">D174/12</f>
        <v>0.25</v>
      </c>
      <c r="E182" s="81">
        <f t="shared" si="130"/>
        <v>0.83333333333333337</v>
      </c>
      <c r="F182" s="81">
        <f t="shared" si="130"/>
        <v>0.33333333333333331</v>
      </c>
      <c r="G182" s="81">
        <f t="shared" si="130"/>
        <v>0.33333333333333331</v>
      </c>
      <c r="H182" s="81">
        <f t="shared" si="130"/>
        <v>0.66666666666666663</v>
      </c>
      <c r="I182" s="81">
        <f t="shared" si="130"/>
        <v>0.41666666666666669</v>
      </c>
      <c r="J182" s="81">
        <f t="shared" si="130"/>
        <v>0.66666666666666663</v>
      </c>
      <c r="K182" s="81">
        <f t="shared" si="130"/>
        <v>0.41666666666666669</v>
      </c>
      <c r="L182" s="81">
        <f t="shared" si="130"/>
        <v>0.58333333333333337</v>
      </c>
      <c r="M182" s="81">
        <f t="shared" si="130"/>
        <v>0.41666666666666669</v>
      </c>
      <c r="N182" s="81">
        <f t="shared" si="130"/>
        <v>0.66666666666666663</v>
      </c>
      <c r="O182" s="81">
        <f t="shared" si="130"/>
        <v>0.25</v>
      </c>
      <c r="P182" s="159">
        <f t="shared" si="113"/>
        <v>5.833333333333333</v>
      </c>
    </row>
    <row r="183" spans="2:16" ht="13.8" thickBot="1" x14ac:dyDescent="0.25">
      <c r="B183" s="53"/>
      <c r="C183" s="171" t="s">
        <v>61</v>
      </c>
      <c r="D183" s="69">
        <f t="shared" ref="D183:O183" si="131">D175/916</f>
        <v>1.5185589519650655</v>
      </c>
      <c r="E183" s="70">
        <f t="shared" si="131"/>
        <v>1.1419213973799127</v>
      </c>
      <c r="F183" s="70">
        <f t="shared" si="131"/>
        <v>1.195414847161572</v>
      </c>
      <c r="G183" s="70">
        <f t="shared" si="131"/>
        <v>1.2478165938864629</v>
      </c>
      <c r="H183" s="70">
        <f t="shared" si="131"/>
        <v>1.2554585152838429</v>
      </c>
      <c r="I183" s="70">
        <f t="shared" si="131"/>
        <v>1.2521834061135371</v>
      </c>
      <c r="J183" s="70">
        <f t="shared" si="131"/>
        <v>1.4432314410480349</v>
      </c>
      <c r="K183" s="70">
        <f t="shared" si="131"/>
        <v>1.462882096069869</v>
      </c>
      <c r="L183" s="70">
        <f t="shared" si="131"/>
        <v>1.3493449781659388</v>
      </c>
      <c r="M183" s="70">
        <f t="shared" si="131"/>
        <v>1.2347161572052401</v>
      </c>
      <c r="N183" s="70">
        <f t="shared" si="131"/>
        <v>1.2347161572052401</v>
      </c>
      <c r="O183" s="70">
        <f t="shared" si="131"/>
        <v>1.1877729257641922</v>
      </c>
      <c r="P183" s="89">
        <f t="shared" si="113"/>
        <v>15.52401746724891</v>
      </c>
    </row>
    <row r="184" spans="2:16" ht="19.2" x14ac:dyDescent="0.2">
      <c r="B184" s="137" t="s">
        <v>103</v>
      </c>
      <c r="C184" s="137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ref="P184:P190" si="132">SUM(D184:O184)</f>
        <v>0</v>
      </c>
    </row>
    <row r="185" spans="2:16" x14ac:dyDescent="0.2">
      <c r="B185" s="61"/>
      <c r="C185" s="174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132"/>
        <v>0</v>
      </c>
    </row>
    <row r="186" spans="2:16" x14ac:dyDescent="0.2">
      <c r="B186" s="61"/>
      <c r="C186" s="174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132"/>
        <v>0</v>
      </c>
    </row>
    <row r="187" spans="2:16" x14ac:dyDescent="0.2">
      <c r="B187" s="61"/>
      <c r="C187" s="174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132"/>
        <v>0</v>
      </c>
    </row>
    <row r="188" spans="2:16" x14ac:dyDescent="0.2">
      <c r="B188" s="61"/>
      <c r="C188" s="174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si="132"/>
        <v>0</v>
      </c>
    </row>
    <row r="189" spans="2:16" x14ac:dyDescent="0.2">
      <c r="B189" s="61"/>
      <c r="C189" s="174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2"/>
        <v>0</v>
      </c>
    </row>
    <row r="190" spans="2:16" x14ac:dyDescent="0.2">
      <c r="B190" s="53"/>
      <c r="C190" s="177" t="s">
        <v>60</v>
      </c>
      <c r="D190" s="55">
        <f t="shared" ref="D190:O190" si="133">SUM(D184:D189)</f>
        <v>0</v>
      </c>
      <c r="E190" s="56">
        <f t="shared" si="133"/>
        <v>0</v>
      </c>
      <c r="F190" s="56">
        <f t="shared" si="133"/>
        <v>0</v>
      </c>
      <c r="G190" s="56">
        <f t="shared" si="133"/>
        <v>0</v>
      </c>
      <c r="H190" s="56">
        <f t="shared" si="133"/>
        <v>0</v>
      </c>
      <c r="I190" s="56">
        <f t="shared" si="133"/>
        <v>0</v>
      </c>
      <c r="J190" s="56">
        <f t="shared" si="133"/>
        <v>0</v>
      </c>
      <c r="K190" s="56">
        <f t="shared" si="133"/>
        <v>0</v>
      </c>
      <c r="L190" s="56">
        <f t="shared" si="133"/>
        <v>0</v>
      </c>
      <c r="M190" s="56">
        <f t="shared" si="133"/>
        <v>0</v>
      </c>
      <c r="N190" s="56">
        <f t="shared" si="133"/>
        <v>0</v>
      </c>
      <c r="O190" s="56">
        <f t="shared" si="133"/>
        <v>0</v>
      </c>
      <c r="P190" s="88">
        <f t="shared" si="132"/>
        <v>0</v>
      </c>
    </row>
    <row r="191" spans="2:16" x14ac:dyDescent="0.2">
      <c r="B191" s="53"/>
      <c r="C191" s="177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19.2" x14ac:dyDescent="0.2">
      <c r="B192" s="135" t="s">
        <v>186</v>
      </c>
      <c r="C192" s="135" t="s">
        <v>54</v>
      </c>
      <c r="D192" s="58">
        <f t="shared" ref="D192:O192" si="134">ROUND(D184/1,2)</f>
        <v>0</v>
      </c>
      <c r="E192" s="58">
        <f t="shared" si="134"/>
        <v>0</v>
      </c>
      <c r="F192" s="58">
        <f t="shared" si="134"/>
        <v>0</v>
      </c>
      <c r="G192" s="58">
        <f t="shared" si="134"/>
        <v>0</v>
      </c>
      <c r="H192" s="58">
        <f t="shared" si="134"/>
        <v>0</v>
      </c>
      <c r="I192" s="58">
        <f t="shared" si="134"/>
        <v>0</v>
      </c>
      <c r="J192" s="58">
        <f t="shared" si="134"/>
        <v>0</v>
      </c>
      <c r="K192" s="58">
        <f t="shared" si="134"/>
        <v>0</v>
      </c>
      <c r="L192" s="58">
        <f t="shared" si="134"/>
        <v>0</v>
      </c>
      <c r="M192" s="58">
        <f t="shared" si="134"/>
        <v>0</v>
      </c>
      <c r="N192" s="58">
        <f t="shared" si="134"/>
        <v>0</v>
      </c>
      <c r="O192" s="58">
        <f t="shared" si="134"/>
        <v>0</v>
      </c>
      <c r="P192" s="63">
        <f t="shared" ref="P192:P206" si="135">SUM(D192:O192)</f>
        <v>0</v>
      </c>
    </row>
    <row r="193" spans="2:16" x14ac:dyDescent="0.2">
      <c r="B193" s="61"/>
      <c r="C193" s="174" t="s">
        <v>55</v>
      </c>
      <c r="D193" s="77">
        <f t="shared" ref="D193:O193" si="136">ROUND(D185/2,2)</f>
        <v>0</v>
      </c>
      <c r="E193" s="77">
        <f t="shared" si="136"/>
        <v>0</v>
      </c>
      <c r="F193" s="77">
        <f t="shared" si="136"/>
        <v>0</v>
      </c>
      <c r="G193" s="77">
        <f t="shared" si="136"/>
        <v>0</v>
      </c>
      <c r="H193" s="77">
        <f t="shared" si="136"/>
        <v>0</v>
      </c>
      <c r="I193" s="77">
        <f t="shared" si="136"/>
        <v>0</v>
      </c>
      <c r="J193" s="77">
        <f t="shared" si="136"/>
        <v>0</v>
      </c>
      <c r="K193" s="77">
        <f t="shared" si="136"/>
        <v>0</v>
      </c>
      <c r="L193" s="77">
        <f t="shared" si="136"/>
        <v>0</v>
      </c>
      <c r="M193" s="77">
        <f t="shared" si="136"/>
        <v>0</v>
      </c>
      <c r="N193" s="77">
        <f t="shared" si="136"/>
        <v>0</v>
      </c>
      <c r="O193" s="77">
        <f t="shared" si="136"/>
        <v>0</v>
      </c>
      <c r="P193" s="63">
        <f t="shared" si="135"/>
        <v>0</v>
      </c>
    </row>
    <row r="194" spans="2:16" x14ac:dyDescent="0.2">
      <c r="B194" s="61"/>
      <c r="C194" s="174" t="s">
        <v>56</v>
      </c>
      <c r="D194" s="77">
        <f t="shared" ref="D194:O194" si="137">ROUND(D186/1,2)</f>
        <v>0</v>
      </c>
      <c r="E194" s="77">
        <f t="shared" si="137"/>
        <v>0</v>
      </c>
      <c r="F194" s="77">
        <f t="shared" si="137"/>
        <v>0</v>
      </c>
      <c r="G194" s="77">
        <f t="shared" si="137"/>
        <v>0</v>
      </c>
      <c r="H194" s="77">
        <f t="shared" si="137"/>
        <v>0</v>
      </c>
      <c r="I194" s="77">
        <f t="shared" si="137"/>
        <v>0</v>
      </c>
      <c r="J194" s="77">
        <f t="shared" si="137"/>
        <v>0</v>
      </c>
      <c r="K194" s="77">
        <f t="shared" si="137"/>
        <v>0</v>
      </c>
      <c r="L194" s="77">
        <f t="shared" si="137"/>
        <v>0</v>
      </c>
      <c r="M194" s="77">
        <f t="shared" si="137"/>
        <v>0</v>
      </c>
      <c r="N194" s="77">
        <f t="shared" si="137"/>
        <v>0</v>
      </c>
      <c r="O194" s="77">
        <f t="shared" si="137"/>
        <v>0</v>
      </c>
      <c r="P194" s="63">
        <f t="shared" si="135"/>
        <v>0</v>
      </c>
    </row>
    <row r="195" spans="2:16" x14ac:dyDescent="0.2">
      <c r="B195" s="61"/>
      <c r="C195" s="174" t="s">
        <v>57</v>
      </c>
      <c r="D195" s="77">
        <f t="shared" ref="D195:O195" si="138">ROUND(D187/1,2)</f>
        <v>0</v>
      </c>
      <c r="E195" s="77">
        <f t="shared" si="138"/>
        <v>0</v>
      </c>
      <c r="F195" s="77">
        <f t="shared" si="138"/>
        <v>0</v>
      </c>
      <c r="G195" s="77">
        <f t="shared" si="138"/>
        <v>0</v>
      </c>
      <c r="H195" s="77">
        <f t="shared" si="138"/>
        <v>0</v>
      </c>
      <c r="I195" s="77">
        <f t="shared" si="138"/>
        <v>0</v>
      </c>
      <c r="J195" s="77">
        <f t="shared" si="138"/>
        <v>0</v>
      </c>
      <c r="K195" s="77">
        <f t="shared" si="138"/>
        <v>0</v>
      </c>
      <c r="L195" s="77">
        <f t="shared" si="138"/>
        <v>0</v>
      </c>
      <c r="M195" s="77">
        <f t="shared" si="138"/>
        <v>0</v>
      </c>
      <c r="N195" s="77">
        <f t="shared" si="138"/>
        <v>0</v>
      </c>
      <c r="O195" s="77">
        <f t="shared" si="138"/>
        <v>0</v>
      </c>
      <c r="P195" s="63">
        <f t="shared" si="135"/>
        <v>0</v>
      </c>
    </row>
    <row r="196" spans="2:16" x14ac:dyDescent="0.2">
      <c r="B196" s="61"/>
      <c r="C196" s="174" t="s">
        <v>58</v>
      </c>
      <c r="D196" s="77">
        <f t="shared" ref="D196:O196" si="139">ROUND(D188/1,2)</f>
        <v>0</v>
      </c>
      <c r="E196" s="77">
        <f t="shared" si="139"/>
        <v>0</v>
      </c>
      <c r="F196" s="77">
        <f t="shared" si="139"/>
        <v>0</v>
      </c>
      <c r="G196" s="77">
        <f t="shared" si="139"/>
        <v>0</v>
      </c>
      <c r="H196" s="77">
        <f t="shared" si="139"/>
        <v>0</v>
      </c>
      <c r="I196" s="77">
        <f t="shared" si="139"/>
        <v>0</v>
      </c>
      <c r="J196" s="77">
        <f t="shared" si="139"/>
        <v>0</v>
      </c>
      <c r="K196" s="77">
        <f t="shared" si="139"/>
        <v>0</v>
      </c>
      <c r="L196" s="77">
        <f t="shared" si="139"/>
        <v>0</v>
      </c>
      <c r="M196" s="77">
        <f t="shared" si="139"/>
        <v>0</v>
      </c>
      <c r="N196" s="77">
        <f t="shared" si="139"/>
        <v>0</v>
      </c>
      <c r="O196" s="77">
        <f t="shared" si="139"/>
        <v>0</v>
      </c>
      <c r="P196" s="63">
        <f t="shared" si="135"/>
        <v>0</v>
      </c>
    </row>
    <row r="197" spans="2:16" x14ac:dyDescent="0.2">
      <c r="B197" s="61"/>
      <c r="C197" s="174" t="s">
        <v>59</v>
      </c>
      <c r="D197" s="77">
        <f t="shared" ref="D197:O197" si="140">ROUND(D189/1,2)</f>
        <v>0</v>
      </c>
      <c r="E197" s="77">
        <f t="shared" si="140"/>
        <v>0</v>
      </c>
      <c r="F197" s="77">
        <f t="shared" si="140"/>
        <v>0</v>
      </c>
      <c r="G197" s="77">
        <f t="shared" si="140"/>
        <v>0</v>
      </c>
      <c r="H197" s="77">
        <f t="shared" si="140"/>
        <v>0</v>
      </c>
      <c r="I197" s="77">
        <f t="shared" si="140"/>
        <v>0</v>
      </c>
      <c r="J197" s="77">
        <f t="shared" si="140"/>
        <v>0</v>
      </c>
      <c r="K197" s="77">
        <f t="shared" si="140"/>
        <v>0</v>
      </c>
      <c r="L197" s="77">
        <f t="shared" si="140"/>
        <v>0</v>
      </c>
      <c r="M197" s="77">
        <f t="shared" si="140"/>
        <v>0</v>
      </c>
      <c r="N197" s="77">
        <f t="shared" si="140"/>
        <v>0</v>
      </c>
      <c r="O197" s="77">
        <f t="shared" si="140"/>
        <v>0</v>
      </c>
      <c r="P197" s="63">
        <f t="shared" si="135"/>
        <v>0</v>
      </c>
    </row>
    <row r="198" spans="2:16" x14ac:dyDescent="0.2">
      <c r="B198" s="61"/>
      <c r="C198" s="174" t="s">
        <v>60</v>
      </c>
      <c r="D198" s="80">
        <f t="shared" ref="D198:O198" si="141">ROUND(D190/7,2)</f>
        <v>0</v>
      </c>
      <c r="E198" s="80">
        <f t="shared" si="141"/>
        <v>0</v>
      </c>
      <c r="F198" s="80">
        <f t="shared" si="141"/>
        <v>0</v>
      </c>
      <c r="G198" s="80">
        <f t="shared" si="141"/>
        <v>0</v>
      </c>
      <c r="H198" s="80">
        <f t="shared" si="141"/>
        <v>0</v>
      </c>
      <c r="I198" s="80">
        <f t="shared" si="141"/>
        <v>0</v>
      </c>
      <c r="J198" s="80">
        <f t="shared" si="141"/>
        <v>0</v>
      </c>
      <c r="K198" s="80">
        <f t="shared" si="141"/>
        <v>0</v>
      </c>
      <c r="L198" s="80">
        <f t="shared" si="141"/>
        <v>0</v>
      </c>
      <c r="M198" s="80">
        <f t="shared" si="141"/>
        <v>0</v>
      </c>
      <c r="N198" s="80">
        <f t="shared" si="141"/>
        <v>0</v>
      </c>
      <c r="O198" s="80">
        <f t="shared" si="141"/>
        <v>0</v>
      </c>
      <c r="P198" s="66">
        <f t="shared" si="135"/>
        <v>0</v>
      </c>
    </row>
    <row r="199" spans="2:16" ht="13.8" thickBot="1" x14ac:dyDescent="0.25">
      <c r="B199" s="53"/>
      <c r="C199" s="178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5"/>
        <v>43.460000000000008</v>
      </c>
    </row>
    <row r="200" spans="2:16" ht="19.2" x14ac:dyDescent="0.2">
      <c r="B200" s="137" t="s">
        <v>130</v>
      </c>
      <c r="C200" s="171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5"/>
        <v>0</v>
      </c>
    </row>
    <row r="201" spans="2:16" x14ac:dyDescent="0.2">
      <c r="B201" s="61"/>
      <c r="C201" s="171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5"/>
        <v>0</v>
      </c>
    </row>
    <row r="202" spans="2:16" x14ac:dyDescent="0.2">
      <c r="B202" s="61"/>
      <c r="C202" s="171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5"/>
        <v>0</v>
      </c>
    </row>
    <row r="203" spans="2:16" x14ac:dyDescent="0.2">
      <c r="B203" s="61"/>
      <c r="C203" s="171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5"/>
        <v>0</v>
      </c>
    </row>
    <row r="204" spans="2:16" x14ac:dyDescent="0.2">
      <c r="B204" s="61"/>
      <c r="C204" s="171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5"/>
        <v>0</v>
      </c>
    </row>
    <row r="205" spans="2:16" x14ac:dyDescent="0.2">
      <c r="B205" s="61"/>
      <c r="C205" s="171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5"/>
        <v>0</v>
      </c>
    </row>
    <row r="206" spans="2:16" x14ac:dyDescent="0.2">
      <c r="B206" s="53"/>
      <c r="C206" s="172" t="s">
        <v>60</v>
      </c>
      <c r="D206" s="55">
        <f t="shared" ref="D206:O206" si="142">SUM(D200:D205)</f>
        <v>0</v>
      </c>
      <c r="E206" s="56">
        <f t="shared" si="142"/>
        <v>0</v>
      </c>
      <c r="F206" s="56">
        <f t="shared" si="142"/>
        <v>0</v>
      </c>
      <c r="G206" s="56">
        <f t="shared" si="142"/>
        <v>0</v>
      </c>
      <c r="H206" s="91">
        <f t="shared" si="142"/>
        <v>0</v>
      </c>
      <c r="I206" s="56">
        <f t="shared" si="142"/>
        <v>0</v>
      </c>
      <c r="J206" s="56">
        <f t="shared" si="142"/>
        <v>0</v>
      </c>
      <c r="K206" s="56">
        <f t="shared" si="142"/>
        <v>0</v>
      </c>
      <c r="L206" s="56">
        <f t="shared" si="142"/>
        <v>0</v>
      </c>
      <c r="M206" s="56">
        <f t="shared" si="142"/>
        <v>0</v>
      </c>
      <c r="N206" s="56">
        <f t="shared" si="142"/>
        <v>0</v>
      </c>
      <c r="O206" s="56">
        <f t="shared" si="142"/>
        <v>0</v>
      </c>
      <c r="P206" s="88">
        <f t="shared" si="135"/>
        <v>0</v>
      </c>
    </row>
    <row r="207" spans="2:16" x14ac:dyDescent="0.2">
      <c r="B207" s="53"/>
      <c r="C207" s="172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2">
      <c r="B208" s="135" t="s">
        <v>187</v>
      </c>
      <c r="C208" s="176" t="s">
        <v>54</v>
      </c>
      <c r="D208" s="58">
        <f t="shared" ref="D208:O208" si="143">ROUND(D200/1,2)</f>
        <v>0</v>
      </c>
      <c r="E208" s="59">
        <f t="shared" si="143"/>
        <v>0</v>
      </c>
      <c r="F208" s="59">
        <f t="shared" si="143"/>
        <v>0</v>
      </c>
      <c r="G208" s="59">
        <f t="shared" si="143"/>
        <v>0</v>
      </c>
      <c r="H208" s="76">
        <f t="shared" si="143"/>
        <v>0</v>
      </c>
      <c r="I208" s="59">
        <f t="shared" si="143"/>
        <v>0</v>
      </c>
      <c r="J208" s="59">
        <f t="shared" si="143"/>
        <v>0</v>
      </c>
      <c r="K208" s="59">
        <f t="shared" si="143"/>
        <v>0</v>
      </c>
      <c r="L208" s="59">
        <f t="shared" si="143"/>
        <v>0</v>
      </c>
      <c r="M208" s="59">
        <f t="shared" si="143"/>
        <v>0</v>
      </c>
      <c r="N208" s="59">
        <f t="shared" si="143"/>
        <v>0</v>
      </c>
      <c r="O208" s="59">
        <f t="shared" si="143"/>
        <v>0</v>
      </c>
      <c r="P208" s="63">
        <f t="shared" ref="P208:P222" si="144">SUM(D208:O208)</f>
        <v>0</v>
      </c>
    </row>
    <row r="209" spans="2:16" x14ac:dyDescent="0.2">
      <c r="B209" s="61"/>
      <c r="C209" s="171" t="s">
        <v>55</v>
      </c>
      <c r="D209" s="77">
        <f t="shared" ref="D209:O209" si="145">ROUND(D201/2,2)</f>
        <v>0</v>
      </c>
      <c r="E209" s="78">
        <f t="shared" si="145"/>
        <v>0</v>
      </c>
      <c r="F209" s="78">
        <f t="shared" si="145"/>
        <v>0</v>
      </c>
      <c r="G209" s="78">
        <f t="shared" si="145"/>
        <v>0</v>
      </c>
      <c r="H209" s="79">
        <f t="shared" si="145"/>
        <v>0</v>
      </c>
      <c r="I209" s="78">
        <f t="shared" si="145"/>
        <v>0</v>
      </c>
      <c r="J209" s="78">
        <f t="shared" si="145"/>
        <v>0</v>
      </c>
      <c r="K209" s="78">
        <f t="shared" si="145"/>
        <v>0</v>
      </c>
      <c r="L209" s="78">
        <f t="shared" si="145"/>
        <v>0</v>
      </c>
      <c r="M209" s="78">
        <f t="shared" si="145"/>
        <v>0</v>
      </c>
      <c r="N209" s="78">
        <f t="shared" si="145"/>
        <v>0</v>
      </c>
      <c r="O209" s="78">
        <f t="shared" si="145"/>
        <v>0</v>
      </c>
      <c r="P209" s="63">
        <f t="shared" si="144"/>
        <v>0</v>
      </c>
    </row>
    <row r="210" spans="2:16" x14ac:dyDescent="0.2">
      <c r="B210" s="61"/>
      <c r="C210" s="171" t="s">
        <v>56</v>
      </c>
      <c r="D210" s="77">
        <f t="shared" ref="D210:O210" si="146">ROUND(D202/1,2)</f>
        <v>0</v>
      </c>
      <c r="E210" s="78">
        <f t="shared" si="146"/>
        <v>0</v>
      </c>
      <c r="F210" s="78">
        <f t="shared" si="146"/>
        <v>0</v>
      </c>
      <c r="G210" s="78">
        <f t="shared" si="146"/>
        <v>0</v>
      </c>
      <c r="H210" s="79">
        <f t="shared" si="146"/>
        <v>0</v>
      </c>
      <c r="I210" s="78">
        <f t="shared" si="146"/>
        <v>0</v>
      </c>
      <c r="J210" s="78">
        <f t="shared" si="146"/>
        <v>0</v>
      </c>
      <c r="K210" s="78">
        <f t="shared" si="146"/>
        <v>0</v>
      </c>
      <c r="L210" s="78">
        <f t="shared" si="146"/>
        <v>0</v>
      </c>
      <c r="M210" s="78">
        <f t="shared" si="146"/>
        <v>0</v>
      </c>
      <c r="N210" s="78">
        <f t="shared" si="146"/>
        <v>0</v>
      </c>
      <c r="O210" s="78">
        <f t="shared" si="146"/>
        <v>0</v>
      </c>
      <c r="P210" s="63">
        <f t="shared" si="144"/>
        <v>0</v>
      </c>
    </row>
    <row r="211" spans="2:16" x14ac:dyDescent="0.2">
      <c r="B211" s="61"/>
      <c r="C211" s="171" t="s">
        <v>57</v>
      </c>
      <c r="D211" s="77">
        <f t="shared" ref="D211:O211" si="147">ROUND(D203/1,2)</f>
        <v>0</v>
      </c>
      <c r="E211" s="78">
        <f t="shared" si="147"/>
        <v>0</v>
      </c>
      <c r="F211" s="78">
        <f t="shared" si="147"/>
        <v>0</v>
      </c>
      <c r="G211" s="78">
        <f t="shared" si="147"/>
        <v>0</v>
      </c>
      <c r="H211" s="79">
        <f t="shared" si="147"/>
        <v>0</v>
      </c>
      <c r="I211" s="78">
        <f t="shared" si="147"/>
        <v>0</v>
      </c>
      <c r="J211" s="78">
        <f t="shared" si="147"/>
        <v>0</v>
      </c>
      <c r="K211" s="78">
        <f t="shared" si="147"/>
        <v>0</v>
      </c>
      <c r="L211" s="78">
        <f t="shared" si="147"/>
        <v>0</v>
      </c>
      <c r="M211" s="78">
        <f t="shared" si="147"/>
        <v>0</v>
      </c>
      <c r="N211" s="78">
        <f t="shared" si="147"/>
        <v>0</v>
      </c>
      <c r="O211" s="78">
        <f t="shared" si="147"/>
        <v>0</v>
      </c>
      <c r="P211" s="63">
        <f t="shared" si="144"/>
        <v>0</v>
      </c>
    </row>
    <row r="212" spans="2:16" x14ac:dyDescent="0.2">
      <c r="B212" s="61"/>
      <c r="C212" s="171" t="s">
        <v>58</v>
      </c>
      <c r="D212" s="77">
        <f t="shared" ref="D212:O212" si="148">ROUND(D204/1,2)</f>
        <v>0</v>
      </c>
      <c r="E212" s="78">
        <f t="shared" si="148"/>
        <v>0</v>
      </c>
      <c r="F212" s="78">
        <f t="shared" si="148"/>
        <v>0</v>
      </c>
      <c r="G212" s="78">
        <f t="shared" si="148"/>
        <v>0</v>
      </c>
      <c r="H212" s="79">
        <f t="shared" si="148"/>
        <v>0</v>
      </c>
      <c r="I212" s="78">
        <f t="shared" si="148"/>
        <v>0</v>
      </c>
      <c r="J212" s="78">
        <f t="shared" si="148"/>
        <v>0</v>
      </c>
      <c r="K212" s="78">
        <f t="shared" si="148"/>
        <v>0</v>
      </c>
      <c r="L212" s="78">
        <f t="shared" si="148"/>
        <v>0</v>
      </c>
      <c r="M212" s="78">
        <f t="shared" si="148"/>
        <v>0</v>
      </c>
      <c r="N212" s="78">
        <f t="shared" si="148"/>
        <v>0</v>
      </c>
      <c r="O212" s="78">
        <f t="shared" si="148"/>
        <v>0</v>
      </c>
      <c r="P212" s="63">
        <f t="shared" si="144"/>
        <v>0</v>
      </c>
    </row>
    <row r="213" spans="2:16" x14ac:dyDescent="0.2">
      <c r="B213" s="61"/>
      <c r="C213" s="171" t="s">
        <v>59</v>
      </c>
      <c r="D213" s="77">
        <f t="shared" ref="D213:O213" si="149">ROUND(D205/1,2)</f>
        <v>0</v>
      </c>
      <c r="E213" s="78">
        <f t="shared" si="149"/>
        <v>0</v>
      </c>
      <c r="F213" s="78">
        <f t="shared" si="149"/>
        <v>0</v>
      </c>
      <c r="G213" s="78">
        <f t="shared" si="149"/>
        <v>0</v>
      </c>
      <c r="H213" s="79">
        <f t="shared" si="149"/>
        <v>0</v>
      </c>
      <c r="I213" s="78">
        <f t="shared" si="149"/>
        <v>0</v>
      </c>
      <c r="J213" s="78">
        <f t="shared" si="149"/>
        <v>0</v>
      </c>
      <c r="K213" s="78">
        <f t="shared" si="149"/>
        <v>0</v>
      </c>
      <c r="L213" s="78">
        <f t="shared" si="149"/>
        <v>0</v>
      </c>
      <c r="M213" s="78">
        <f t="shared" si="149"/>
        <v>0</v>
      </c>
      <c r="N213" s="78">
        <f t="shared" si="149"/>
        <v>0</v>
      </c>
      <c r="O213" s="78">
        <f t="shared" si="149"/>
        <v>0</v>
      </c>
      <c r="P213" s="63">
        <f t="shared" si="144"/>
        <v>0</v>
      </c>
    </row>
    <row r="214" spans="2:16" x14ac:dyDescent="0.2">
      <c r="B214" s="61"/>
      <c r="C214" s="171" t="s">
        <v>60</v>
      </c>
      <c r="D214" s="80">
        <f t="shared" ref="D214:O214" si="150">ROUND(D206/7,2)</f>
        <v>0</v>
      </c>
      <c r="E214" s="81">
        <f t="shared" si="150"/>
        <v>0</v>
      </c>
      <c r="F214" s="81">
        <f t="shared" si="150"/>
        <v>0</v>
      </c>
      <c r="G214" s="81">
        <f t="shared" si="150"/>
        <v>0</v>
      </c>
      <c r="H214" s="82">
        <f t="shared" si="150"/>
        <v>0</v>
      </c>
      <c r="I214" s="81">
        <f t="shared" si="150"/>
        <v>0</v>
      </c>
      <c r="J214" s="81">
        <f t="shared" si="150"/>
        <v>0</v>
      </c>
      <c r="K214" s="81">
        <f t="shared" si="150"/>
        <v>0</v>
      </c>
      <c r="L214" s="81">
        <f t="shared" si="150"/>
        <v>0</v>
      </c>
      <c r="M214" s="81">
        <f t="shared" si="150"/>
        <v>0</v>
      </c>
      <c r="N214" s="81">
        <f t="shared" si="150"/>
        <v>0</v>
      </c>
      <c r="O214" s="81">
        <f t="shared" si="150"/>
        <v>0</v>
      </c>
      <c r="P214" s="66">
        <f t="shared" si="144"/>
        <v>0</v>
      </c>
    </row>
    <row r="215" spans="2:16" ht="13.8" thickBot="1" x14ac:dyDescent="0.25">
      <c r="B215" s="53"/>
      <c r="C215" s="171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44"/>
        <v>13.179999999999998</v>
      </c>
    </row>
    <row r="216" spans="2:16" x14ac:dyDescent="0.2">
      <c r="B216" s="136" t="s">
        <v>106</v>
      </c>
      <c r="C216" s="137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44"/>
        <v>0</v>
      </c>
    </row>
    <row r="217" spans="2:16" x14ac:dyDescent="0.2">
      <c r="B217" s="44"/>
      <c r="C217" s="174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44"/>
        <v>0</v>
      </c>
    </row>
    <row r="218" spans="2:16" x14ac:dyDescent="0.2">
      <c r="B218" s="44"/>
      <c r="C218" s="174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44"/>
        <v>0</v>
      </c>
    </row>
    <row r="219" spans="2:16" x14ac:dyDescent="0.2">
      <c r="B219" s="44"/>
      <c r="C219" s="174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44"/>
        <v>0</v>
      </c>
    </row>
    <row r="220" spans="2:16" x14ac:dyDescent="0.2">
      <c r="B220" s="44"/>
      <c r="C220" s="174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44"/>
        <v>0</v>
      </c>
    </row>
    <row r="221" spans="2:16" x14ac:dyDescent="0.2">
      <c r="B221" s="44"/>
      <c r="C221" s="174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44"/>
        <v>0</v>
      </c>
    </row>
    <row r="222" spans="2:16" x14ac:dyDescent="0.2">
      <c r="B222" s="53"/>
      <c r="C222" s="177" t="s">
        <v>60</v>
      </c>
      <c r="D222" s="55">
        <f t="shared" ref="D222:O222" si="151">SUM(D216:D221)</f>
        <v>0</v>
      </c>
      <c r="E222" s="56">
        <f t="shared" si="151"/>
        <v>0</v>
      </c>
      <c r="F222" s="56">
        <f t="shared" si="151"/>
        <v>0</v>
      </c>
      <c r="G222" s="56">
        <f t="shared" si="151"/>
        <v>0</v>
      </c>
      <c r="H222" s="56">
        <f t="shared" si="151"/>
        <v>0</v>
      </c>
      <c r="I222" s="56">
        <f t="shared" si="151"/>
        <v>0</v>
      </c>
      <c r="J222" s="56">
        <f t="shared" si="151"/>
        <v>0</v>
      </c>
      <c r="K222" s="56">
        <f t="shared" si="151"/>
        <v>0</v>
      </c>
      <c r="L222" s="56">
        <f t="shared" si="151"/>
        <v>0</v>
      </c>
      <c r="M222" s="56">
        <f t="shared" si="151"/>
        <v>0</v>
      </c>
      <c r="N222" s="56">
        <f t="shared" si="151"/>
        <v>0</v>
      </c>
      <c r="O222" s="56">
        <f t="shared" si="151"/>
        <v>0</v>
      </c>
      <c r="P222" s="88">
        <f t="shared" si="144"/>
        <v>0</v>
      </c>
    </row>
    <row r="223" spans="2:16" x14ac:dyDescent="0.2">
      <c r="B223" s="53"/>
      <c r="C223" s="177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2">
      <c r="B224" s="135" t="s">
        <v>188</v>
      </c>
      <c r="C224" s="135" t="s">
        <v>54</v>
      </c>
      <c r="D224" s="58">
        <f t="shared" ref="D224:O224" si="152">ROUND(D216/1,2)</f>
        <v>0</v>
      </c>
      <c r="E224" s="59">
        <f t="shared" si="152"/>
        <v>0</v>
      </c>
      <c r="F224" s="59">
        <f t="shared" si="152"/>
        <v>0</v>
      </c>
      <c r="G224" s="59">
        <f t="shared" si="152"/>
        <v>0</v>
      </c>
      <c r="H224" s="59">
        <f t="shared" si="152"/>
        <v>0</v>
      </c>
      <c r="I224" s="59">
        <f t="shared" si="152"/>
        <v>0</v>
      </c>
      <c r="J224" s="59">
        <f t="shared" si="152"/>
        <v>0</v>
      </c>
      <c r="K224" s="59">
        <f t="shared" si="152"/>
        <v>0</v>
      </c>
      <c r="L224" s="59">
        <f t="shared" si="152"/>
        <v>0</v>
      </c>
      <c r="M224" s="59">
        <f t="shared" si="152"/>
        <v>0</v>
      </c>
      <c r="N224" s="59">
        <f t="shared" si="152"/>
        <v>0</v>
      </c>
      <c r="O224" s="59">
        <f t="shared" si="152"/>
        <v>0</v>
      </c>
      <c r="P224" s="63">
        <f t="shared" ref="P224:P231" si="153">SUM(D224:O224)</f>
        <v>0</v>
      </c>
    </row>
    <row r="225" spans="2:16" x14ac:dyDescent="0.2">
      <c r="B225" s="61"/>
      <c r="C225" s="174" t="s">
        <v>55</v>
      </c>
      <c r="D225" s="77">
        <f t="shared" ref="D225:O225" si="154">ROUND(D217/2,2)</f>
        <v>0</v>
      </c>
      <c r="E225" s="78">
        <f t="shared" si="154"/>
        <v>0</v>
      </c>
      <c r="F225" s="78">
        <f t="shared" si="154"/>
        <v>0</v>
      </c>
      <c r="G225" s="78">
        <f t="shared" si="154"/>
        <v>0</v>
      </c>
      <c r="H225" s="78">
        <f t="shared" si="154"/>
        <v>0</v>
      </c>
      <c r="I225" s="78">
        <f t="shared" si="154"/>
        <v>0</v>
      </c>
      <c r="J225" s="78">
        <f t="shared" si="154"/>
        <v>0</v>
      </c>
      <c r="K225" s="78">
        <f t="shared" si="154"/>
        <v>0</v>
      </c>
      <c r="L225" s="78">
        <f t="shared" si="154"/>
        <v>0</v>
      </c>
      <c r="M225" s="78">
        <f t="shared" si="154"/>
        <v>0</v>
      </c>
      <c r="N225" s="78">
        <f t="shared" si="154"/>
        <v>0</v>
      </c>
      <c r="O225" s="78">
        <f t="shared" si="154"/>
        <v>0</v>
      </c>
      <c r="P225" s="63">
        <f t="shared" si="153"/>
        <v>0</v>
      </c>
    </row>
    <row r="226" spans="2:16" ht="11.25" customHeight="1" x14ac:dyDescent="0.2">
      <c r="B226" s="61"/>
      <c r="C226" s="174" t="s">
        <v>56</v>
      </c>
      <c r="D226" s="77">
        <f t="shared" ref="D226:O226" si="155">ROUND(D218/1,2)</f>
        <v>0</v>
      </c>
      <c r="E226" s="78">
        <f t="shared" si="155"/>
        <v>0</v>
      </c>
      <c r="F226" s="78">
        <f t="shared" si="155"/>
        <v>0</v>
      </c>
      <c r="G226" s="78">
        <f t="shared" si="155"/>
        <v>0</v>
      </c>
      <c r="H226" s="78">
        <f t="shared" si="155"/>
        <v>0</v>
      </c>
      <c r="I226" s="78">
        <f t="shared" si="155"/>
        <v>0</v>
      </c>
      <c r="J226" s="78">
        <f t="shared" si="155"/>
        <v>0</v>
      </c>
      <c r="K226" s="78">
        <f t="shared" si="155"/>
        <v>0</v>
      </c>
      <c r="L226" s="78">
        <f t="shared" si="155"/>
        <v>0</v>
      </c>
      <c r="M226" s="78">
        <f t="shared" si="155"/>
        <v>0</v>
      </c>
      <c r="N226" s="78">
        <f t="shared" si="155"/>
        <v>0</v>
      </c>
      <c r="O226" s="78">
        <f t="shared" si="155"/>
        <v>0</v>
      </c>
      <c r="P226" s="63">
        <f t="shared" si="153"/>
        <v>0</v>
      </c>
    </row>
    <row r="227" spans="2:16" x14ac:dyDescent="0.2">
      <c r="B227" s="61"/>
      <c r="C227" s="174" t="s">
        <v>57</v>
      </c>
      <c r="D227" s="77">
        <f t="shared" ref="D227:O227" si="156">ROUND(D219/1,2)</f>
        <v>0</v>
      </c>
      <c r="E227" s="78">
        <f t="shared" si="156"/>
        <v>0</v>
      </c>
      <c r="F227" s="78">
        <f t="shared" si="156"/>
        <v>0</v>
      </c>
      <c r="G227" s="78">
        <f t="shared" si="156"/>
        <v>0</v>
      </c>
      <c r="H227" s="78">
        <f t="shared" si="156"/>
        <v>0</v>
      </c>
      <c r="I227" s="78">
        <f t="shared" si="156"/>
        <v>0</v>
      </c>
      <c r="J227" s="78">
        <f t="shared" si="156"/>
        <v>0</v>
      </c>
      <c r="K227" s="78">
        <f t="shared" si="156"/>
        <v>0</v>
      </c>
      <c r="L227" s="78">
        <f t="shared" si="156"/>
        <v>0</v>
      </c>
      <c r="M227" s="78">
        <f t="shared" si="156"/>
        <v>0</v>
      </c>
      <c r="N227" s="78">
        <f t="shared" si="156"/>
        <v>0</v>
      </c>
      <c r="O227" s="78">
        <f t="shared" si="156"/>
        <v>0</v>
      </c>
      <c r="P227" s="63">
        <f t="shared" si="153"/>
        <v>0</v>
      </c>
    </row>
    <row r="228" spans="2:16" x14ac:dyDescent="0.2">
      <c r="B228" s="61"/>
      <c r="C228" s="174" t="s">
        <v>58</v>
      </c>
      <c r="D228" s="77">
        <f t="shared" ref="D228:O228" si="157">ROUND(D220/1,2)</f>
        <v>0</v>
      </c>
      <c r="E228" s="78">
        <f t="shared" si="157"/>
        <v>0</v>
      </c>
      <c r="F228" s="78">
        <f t="shared" si="157"/>
        <v>0</v>
      </c>
      <c r="G228" s="78">
        <f t="shared" si="157"/>
        <v>0</v>
      </c>
      <c r="H228" s="78">
        <f t="shared" si="157"/>
        <v>0</v>
      </c>
      <c r="I228" s="78">
        <f t="shared" si="157"/>
        <v>0</v>
      </c>
      <c r="J228" s="78">
        <f t="shared" si="157"/>
        <v>0</v>
      </c>
      <c r="K228" s="78">
        <f t="shared" si="157"/>
        <v>0</v>
      </c>
      <c r="L228" s="78">
        <f t="shared" si="157"/>
        <v>0</v>
      </c>
      <c r="M228" s="78">
        <f t="shared" si="157"/>
        <v>0</v>
      </c>
      <c r="N228" s="78">
        <f t="shared" si="157"/>
        <v>0</v>
      </c>
      <c r="O228" s="78">
        <f t="shared" si="157"/>
        <v>0</v>
      </c>
      <c r="P228" s="63">
        <f t="shared" si="153"/>
        <v>0</v>
      </c>
    </row>
    <row r="229" spans="2:16" x14ac:dyDescent="0.2">
      <c r="B229" s="61"/>
      <c r="C229" s="174" t="s">
        <v>59</v>
      </c>
      <c r="D229" s="77">
        <f t="shared" ref="D229:O229" si="158">ROUND(D221/1,2)</f>
        <v>0</v>
      </c>
      <c r="E229" s="78">
        <f t="shared" si="158"/>
        <v>0</v>
      </c>
      <c r="F229" s="78">
        <f t="shared" si="158"/>
        <v>0</v>
      </c>
      <c r="G229" s="78">
        <f t="shared" si="158"/>
        <v>0</v>
      </c>
      <c r="H229" s="78">
        <f t="shared" si="158"/>
        <v>0</v>
      </c>
      <c r="I229" s="78">
        <f t="shared" si="158"/>
        <v>0</v>
      </c>
      <c r="J229" s="78">
        <f t="shared" si="158"/>
        <v>0</v>
      </c>
      <c r="K229" s="78">
        <f t="shared" si="158"/>
        <v>0</v>
      </c>
      <c r="L229" s="78">
        <f t="shared" si="158"/>
        <v>0</v>
      </c>
      <c r="M229" s="78">
        <f t="shared" si="158"/>
        <v>0</v>
      </c>
      <c r="N229" s="78">
        <f t="shared" si="158"/>
        <v>0</v>
      </c>
      <c r="O229" s="78">
        <f t="shared" si="158"/>
        <v>0</v>
      </c>
      <c r="P229" s="63">
        <f t="shared" si="153"/>
        <v>0</v>
      </c>
    </row>
    <row r="230" spans="2:16" x14ac:dyDescent="0.2">
      <c r="B230" s="61"/>
      <c r="C230" s="174" t="s">
        <v>60</v>
      </c>
      <c r="D230" s="80">
        <f t="shared" ref="D230:O230" si="159">ROUND(D222/7,2)</f>
        <v>0</v>
      </c>
      <c r="E230" s="81">
        <f t="shared" si="159"/>
        <v>0</v>
      </c>
      <c r="F230" s="81">
        <f t="shared" si="159"/>
        <v>0</v>
      </c>
      <c r="G230" s="81">
        <f t="shared" si="159"/>
        <v>0</v>
      </c>
      <c r="H230" s="81">
        <f t="shared" si="159"/>
        <v>0</v>
      </c>
      <c r="I230" s="81">
        <f t="shared" si="159"/>
        <v>0</v>
      </c>
      <c r="J230" s="81">
        <f t="shared" si="159"/>
        <v>0</v>
      </c>
      <c r="K230" s="81">
        <f t="shared" si="159"/>
        <v>0</v>
      </c>
      <c r="L230" s="81">
        <f t="shared" si="159"/>
        <v>0</v>
      </c>
      <c r="M230" s="81">
        <f t="shared" si="159"/>
        <v>0</v>
      </c>
      <c r="N230" s="81">
        <f t="shared" si="159"/>
        <v>0</v>
      </c>
      <c r="O230" s="81">
        <f t="shared" si="159"/>
        <v>0</v>
      </c>
      <c r="P230" s="66">
        <f t="shared" si="153"/>
        <v>0</v>
      </c>
    </row>
    <row r="231" spans="2:16" ht="13.8" thickBot="1" x14ac:dyDescent="0.25">
      <c r="B231" s="53"/>
      <c r="C231" s="178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53"/>
        <v>1.54</v>
      </c>
    </row>
    <row r="234" spans="2:16" ht="16.8" thickBot="1" x14ac:dyDescent="0.25">
      <c r="B234" s="131" t="s">
        <v>170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37"/>
      <c r="M234" s="38"/>
      <c r="N234" s="37"/>
      <c r="O234" s="37"/>
      <c r="P234" s="33"/>
    </row>
    <row r="235" spans="2:16" ht="24.6" thickBot="1" x14ac:dyDescent="0.25">
      <c r="B235" s="39" t="s">
        <v>62</v>
      </c>
      <c r="C235" s="179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2">
      <c r="B236" s="133" t="s">
        <v>94</v>
      </c>
      <c r="C236" s="180" t="s">
        <v>54</v>
      </c>
      <c r="D236" s="46">
        <v>1</v>
      </c>
      <c r="E236" s="47">
        <v>1</v>
      </c>
      <c r="F236" s="48">
        <v>1</v>
      </c>
      <c r="G236" s="47">
        <v>0</v>
      </c>
      <c r="H236" s="47">
        <v>0</v>
      </c>
      <c r="I236" s="47">
        <v>2</v>
      </c>
      <c r="J236" s="47">
        <v>1</v>
      </c>
      <c r="K236" s="47">
        <v>0</v>
      </c>
      <c r="L236" s="47">
        <v>3</v>
      </c>
      <c r="M236" s="47">
        <v>0</v>
      </c>
      <c r="N236" s="47">
        <v>0</v>
      </c>
      <c r="O236" s="47">
        <v>0</v>
      </c>
      <c r="P236" s="49">
        <f t="shared" ref="P236:P267" si="160">SUM(D236:O236)</f>
        <v>9</v>
      </c>
    </row>
    <row r="237" spans="2:16" x14ac:dyDescent="0.2">
      <c r="B237" s="44"/>
      <c r="C237" s="180" t="s">
        <v>55</v>
      </c>
      <c r="D237" s="50">
        <v>26</v>
      </c>
      <c r="E237" s="48">
        <v>26</v>
      </c>
      <c r="F237" s="48">
        <v>33</v>
      </c>
      <c r="G237" s="48">
        <v>20</v>
      </c>
      <c r="H237" s="48">
        <v>34</v>
      </c>
      <c r="I237" s="48">
        <v>26</v>
      </c>
      <c r="J237" s="48">
        <v>32</v>
      </c>
      <c r="K237" s="48">
        <v>31</v>
      </c>
      <c r="L237" s="48">
        <v>33</v>
      </c>
      <c r="M237" s="48">
        <v>28</v>
      </c>
      <c r="N237" s="48">
        <v>27</v>
      </c>
      <c r="O237" s="48">
        <v>26</v>
      </c>
      <c r="P237" s="51">
        <f t="shared" si="160"/>
        <v>342</v>
      </c>
    </row>
    <row r="238" spans="2:16" x14ac:dyDescent="0.2">
      <c r="B238" s="44"/>
      <c r="C238" s="180" t="s">
        <v>56</v>
      </c>
      <c r="D238" s="50">
        <v>11</v>
      </c>
      <c r="E238" s="48">
        <v>10</v>
      </c>
      <c r="F238" s="48">
        <v>4</v>
      </c>
      <c r="G238" s="48">
        <v>2</v>
      </c>
      <c r="H238" s="48">
        <v>4</v>
      </c>
      <c r="I238" s="48">
        <v>3</v>
      </c>
      <c r="J238" s="48">
        <v>4</v>
      </c>
      <c r="K238" s="48">
        <v>1</v>
      </c>
      <c r="L238" s="48">
        <v>3</v>
      </c>
      <c r="M238" s="48">
        <v>4</v>
      </c>
      <c r="N238" s="48">
        <v>4</v>
      </c>
      <c r="O238" s="48">
        <v>2</v>
      </c>
      <c r="P238" s="51">
        <f t="shared" si="160"/>
        <v>52</v>
      </c>
    </row>
    <row r="239" spans="2:16" x14ac:dyDescent="0.2">
      <c r="B239" s="44"/>
      <c r="C239" s="180" t="s">
        <v>57</v>
      </c>
      <c r="D239" s="50">
        <v>3</v>
      </c>
      <c r="E239" s="48">
        <v>4</v>
      </c>
      <c r="F239" s="48">
        <v>4</v>
      </c>
      <c r="G239" s="48">
        <v>2</v>
      </c>
      <c r="H239" s="48">
        <v>0</v>
      </c>
      <c r="I239" s="48">
        <v>3</v>
      </c>
      <c r="J239" s="48">
        <v>4</v>
      </c>
      <c r="K239" s="48">
        <v>4</v>
      </c>
      <c r="L239" s="48">
        <v>1</v>
      </c>
      <c r="M239" s="48">
        <v>1</v>
      </c>
      <c r="N239" s="48">
        <v>1</v>
      </c>
      <c r="O239" s="48">
        <v>2</v>
      </c>
      <c r="P239" s="51">
        <f t="shared" si="160"/>
        <v>29</v>
      </c>
    </row>
    <row r="240" spans="2:16" x14ac:dyDescent="0.2">
      <c r="B240" s="44"/>
      <c r="C240" s="180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60"/>
        <v>0</v>
      </c>
    </row>
    <row r="241" spans="2:16" x14ac:dyDescent="0.2">
      <c r="B241" s="52"/>
      <c r="C241" s="180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60"/>
        <v>0</v>
      </c>
    </row>
    <row r="242" spans="2:16" x14ac:dyDescent="0.2">
      <c r="B242" s="53"/>
      <c r="C242" s="181" t="s">
        <v>121</v>
      </c>
      <c r="D242" s="55">
        <f t="shared" ref="D242:O242" si="161">SUM(D236:D241)</f>
        <v>41</v>
      </c>
      <c r="E242" s="56">
        <f t="shared" si="161"/>
        <v>41</v>
      </c>
      <c r="F242" s="56">
        <f t="shared" si="161"/>
        <v>42</v>
      </c>
      <c r="G242" s="56">
        <f t="shared" si="161"/>
        <v>24</v>
      </c>
      <c r="H242" s="56">
        <f t="shared" si="161"/>
        <v>38</v>
      </c>
      <c r="I242" s="56">
        <f t="shared" si="161"/>
        <v>34</v>
      </c>
      <c r="J242" s="56">
        <f t="shared" si="161"/>
        <v>41</v>
      </c>
      <c r="K242" s="56">
        <f t="shared" si="161"/>
        <v>36</v>
      </c>
      <c r="L242" s="56">
        <f t="shared" si="161"/>
        <v>40</v>
      </c>
      <c r="M242" s="56">
        <f t="shared" si="161"/>
        <v>33</v>
      </c>
      <c r="N242" s="56">
        <f t="shared" si="161"/>
        <v>32</v>
      </c>
      <c r="O242" s="56">
        <f t="shared" si="161"/>
        <v>30</v>
      </c>
      <c r="P242" s="57">
        <f t="shared" si="160"/>
        <v>432</v>
      </c>
    </row>
    <row r="243" spans="2:16" x14ac:dyDescent="0.2">
      <c r="B243" s="153"/>
      <c r="C243" s="182" t="s">
        <v>61</v>
      </c>
      <c r="D243" s="145">
        <v>1713</v>
      </c>
      <c r="E243" s="146">
        <v>1606</v>
      </c>
      <c r="F243" s="146">
        <v>1763</v>
      </c>
      <c r="G243" s="146">
        <v>1727</v>
      </c>
      <c r="H243" s="146">
        <v>1780</v>
      </c>
      <c r="I243" s="146">
        <v>1991</v>
      </c>
      <c r="J243" s="146">
        <v>2044</v>
      </c>
      <c r="K243" s="146">
        <v>1838</v>
      </c>
      <c r="L243" s="146">
        <v>1807</v>
      </c>
      <c r="M243" s="146">
        <v>1716</v>
      </c>
      <c r="N243" s="146">
        <v>1623</v>
      </c>
      <c r="O243" s="146">
        <v>1651</v>
      </c>
      <c r="P243" s="147">
        <f t="shared" si="160"/>
        <v>21259</v>
      </c>
    </row>
    <row r="244" spans="2:16" x14ac:dyDescent="0.2">
      <c r="B244" s="133" t="s">
        <v>95</v>
      </c>
      <c r="C244" s="180" t="s">
        <v>54</v>
      </c>
      <c r="D244" s="58">
        <f t="shared" ref="D244:O244" si="162">D236/1</f>
        <v>1</v>
      </c>
      <c r="E244" s="59">
        <f t="shared" si="162"/>
        <v>1</v>
      </c>
      <c r="F244" s="59">
        <f t="shared" si="162"/>
        <v>1</v>
      </c>
      <c r="G244" s="59">
        <f t="shared" si="162"/>
        <v>0</v>
      </c>
      <c r="H244" s="59">
        <f t="shared" si="162"/>
        <v>0</v>
      </c>
      <c r="I244" s="59">
        <f t="shared" si="162"/>
        <v>2</v>
      </c>
      <c r="J244" s="59">
        <f t="shared" si="162"/>
        <v>1</v>
      </c>
      <c r="K244" s="59">
        <f t="shared" si="162"/>
        <v>0</v>
      </c>
      <c r="L244" s="59">
        <f t="shared" si="162"/>
        <v>3</v>
      </c>
      <c r="M244" s="59">
        <f t="shared" si="162"/>
        <v>0</v>
      </c>
      <c r="N244" s="59">
        <f t="shared" si="162"/>
        <v>0</v>
      </c>
      <c r="O244" s="59">
        <f t="shared" si="162"/>
        <v>0</v>
      </c>
      <c r="P244" s="158">
        <f t="shared" si="160"/>
        <v>9</v>
      </c>
    </row>
    <row r="245" spans="2:16" x14ac:dyDescent="0.2">
      <c r="B245" s="61"/>
      <c r="C245" s="180" t="s">
        <v>55</v>
      </c>
      <c r="D245" s="62">
        <f t="shared" ref="D245:O245" si="163">D237/4</f>
        <v>6.5</v>
      </c>
      <c r="E245" s="60">
        <f t="shared" si="163"/>
        <v>6.5</v>
      </c>
      <c r="F245" s="60">
        <f t="shared" si="163"/>
        <v>8.25</v>
      </c>
      <c r="G245" s="60">
        <f t="shared" si="163"/>
        <v>5</v>
      </c>
      <c r="H245" s="60">
        <f t="shared" si="163"/>
        <v>8.5</v>
      </c>
      <c r="I245" s="60">
        <f t="shared" si="163"/>
        <v>6.5</v>
      </c>
      <c r="J245" s="60">
        <f t="shared" si="163"/>
        <v>8</v>
      </c>
      <c r="K245" s="60">
        <f t="shared" si="163"/>
        <v>7.75</v>
      </c>
      <c r="L245" s="60">
        <f t="shared" si="163"/>
        <v>8.25</v>
      </c>
      <c r="M245" s="60">
        <f t="shared" si="163"/>
        <v>7</v>
      </c>
      <c r="N245" s="60">
        <f t="shared" si="163"/>
        <v>6.75</v>
      </c>
      <c r="O245" s="60">
        <f t="shared" si="163"/>
        <v>6.5</v>
      </c>
      <c r="P245" s="158">
        <f t="shared" si="160"/>
        <v>85.5</v>
      </c>
    </row>
    <row r="246" spans="2:16" x14ac:dyDescent="0.2">
      <c r="B246" s="61"/>
      <c r="C246" s="180" t="s">
        <v>56</v>
      </c>
      <c r="D246" s="62">
        <f t="shared" ref="D246:O246" si="164">D238/4</f>
        <v>2.75</v>
      </c>
      <c r="E246" s="60">
        <f t="shared" si="164"/>
        <v>2.5</v>
      </c>
      <c r="F246" s="60">
        <f t="shared" si="164"/>
        <v>1</v>
      </c>
      <c r="G246" s="60">
        <f t="shared" si="164"/>
        <v>0.5</v>
      </c>
      <c r="H246" s="60">
        <f t="shared" si="164"/>
        <v>1</v>
      </c>
      <c r="I246" s="60">
        <f t="shared" si="164"/>
        <v>0.75</v>
      </c>
      <c r="J246" s="60">
        <f t="shared" si="164"/>
        <v>1</v>
      </c>
      <c r="K246" s="60">
        <f t="shared" si="164"/>
        <v>0.25</v>
      </c>
      <c r="L246" s="60">
        <f t="shared" si="164"/>
        <v>0.75</v>
      </c>
      <c r="M246" s="60">
        <f t="shared" si="164"/>
        <v>1</v>
      </c>
      <c r="N246" s="60">
        <f t="shared" si="164"/>
        <v>1</v>
      </c>
      <c r="O246" s="60">
        <f t="shared" si="164"/>
        <v>0.5</v>
      </c>
      <c r="P246" s="158">
        <f t="shared" si="160"/>
        <v>13</v>
      </c>
    </row>
    <row r="247" spans="2:16" x14ac:dyDescent="0.2">
      <c r="B247" s="61"/>
      <c r="C247" s="180" t="s">
        <v>57</v>
      </c>
      <c r="D247" s="62">
        <f t="shared" ref="D247:O247" si="165">D239/3</f>
        <v>1</v>
      </c>
      <c r="E247" s="60">
        <f t="shared" si="165"/>
        <v>1.3333333333333333</v>
      </c>
      <c r="F247" s="60">
        <f t="shared" si="165"/>
        <v>1.3333333333333333</v>
      </c>
      <c r="G247" s="60">
        <f t="shared" si="165"/>
        <v>0.66666666666666663</v>
      </c>
      <c r="H247" s="60">
        <f t="shared" si="165"/>
        <v>0</v>
      </c>
      <c r="I247" s="60">
        <f t="shared" si="165"/>
        <v>1</v>
      </c>
      <c r="J247" s="60">
        <f t="shared" si="165"/>
        <v>1.3333333333333333</v>
      </c>
      <c r="K247" s="60">
        <f t="shared" si="165"/>
        <v>1.3333333333333333</v>
      </c>
      <c r="L247" s="60">
        <f t="shared" si="165"/>
        <v>0.33333333333333331</v>
      </c>
      <c r="M247" s="60">
        <f t="shared" si="165"/>
        <v>0.33333333333333331</v>
      </c>
      <c r="N247" s="60">
        <f t="shared" si="165"/>
        <v>0.33333333333333331</v>
      </c>
      <c r="O247" s="60">
        <f t="shared" si="165"/>
        <v>0.66666666666666663</v>
      </c>
      <c r="P247" s="158">
        <f t="shared" si="160"/>
        <v>9.6666666666666661</v>
      </c>
    </row>
    <row r="248" spans="2:16" x14ac:dyDescent="0.2">
      <c r="B248" s="61"/>
      <c r="C248" s="180" t="s">
        <v>58</v>
      </c>
      <c r="D248" s="62">
        <f t="shared" ref="D248:O248" si="166">D240/4</f>
        <v>0</v>
      </c>
      <c r="E248" s="60">
        <f t="shared" si="166"/>
        <v>0</v>
      </c>
      <c r="F248" s="60">
        <f t="shared" si="166"/>
        <v>0</v>
      </c>
      <c r="G248" s="60">
        <f t="shared" si="166"/>
        <v>0</v>
      </c>
      <c r="H248" s="60">
        <f t="shared" si="166"/>
        <v>0</v>
      </c>
      <c r="I248" s="60">
        <f t="shared" si="166"/>
        <v>0</v>
      </c>
      <c r="J248" s="60">
        <f t="shared" si="166"/>
        <v>0</v>
      </c>
      <c r="K248" s="60">
        <f t="shared" si="166"/>
        <v>0</v>
      </c>
      <c r="L248" s="60">
        <f t="shared" si="166"/>
        <v>0</v>
      </c>
      <c r="M248" s="60">
        <f t="shared" si="166"/>
        <v>0</v>
      </c>
      <c r="N248" s="60">
        <f t="shared" si="166"/>
        <v>0</v>
      </c>
      <c r="O248" s="60">
        <f t="shared" si="166"/>
        <v>0</v>
      </c>
      <c r="P248" s="158">
        <f t="shared" si="160"/>
        <v>0</v>
      </c>
    </row>
    <row r="249" spans="2:16" x14ac:dyDescent="0.2">
      <c r="B249" s="61"/>
      <c r="C249" s="183" t="s">
        <v>59</v>
      </c>
      <c r="D249" s="62">
        <f t="shared" ref="D249:O249" si="167">D241/3</f>
        <v>0</v>
      </c>
      <c r="E249" s="60">
        <f t="shared" si="167"/>
        <v>0</v>
      </c>
      <c r="F249" s="60">
        <f t="shared" si="167"/>
        <v>0</v>
      </c>
      <c r="G249" s="60">
        <f t="shared" si="167"/>
        <v>0</v>
      </c>
      <c r="H249" s="60">
        <f t="shared" si="167"/>
        <v>0</v>
      </c>
      <c r="I249" s="60">
        <f t="shared" si="167"/>
        <v>0</v>
      </c>
      <c r="J249" s="60">
        <f t="shared" si="167"/>
        <v>0</v>
      </c>
      <c r="K249" s="60">
        <f t="shared" si="167"/>
        <v>0</v>
      </c>
      <c r="L249" s="60">
        <f t="shared" si="167"/>
        <v>0</v>
      </c>
      <c r="M249" s="60">
        <f t="shared" si="167"/>
        <v>0</v>
      </c>
      <c r="N249" s="60">
        <f t="shared" si="167"/>
        <v>0</v>
      </c>
      <c r="O249" s="60">
        <f t="shared" si="167"/>
        <v>0</v>
      </c>
      <c r="P249" s="158">
        <f t="shared" si="160"/>
        <v>0</v>
      </c>
    </row>
    <row r="250" spans="2:16" x14ac:dyDescent="0.2">
      <c r="B250" s="61"/>
      <c r="C250" s="180" t="s">
        <v>173</v>
      </c>
      <c r="D250" s="64">
        <f t="shared" ref="D250:O250" si="168">D242/12</f>
        <v>3.4166666666666665</v>
      </c>
      <c r="E250" s="65">
        <f t="shared" si="168"/>
        <v>3.4166666666666665</v>
      </c>
      <c r="F250" s="65">
        <f t="shared" si="168"/>
        <v>3.5</v>
      </c>
      <c r="G250" s="65">
        <f t="shared" si="168"/>
        <v>2</v>
      </c>
      <c r="H250" s="65">
        <f t="shared" si="168"/>
        <v>3.1666666666666665</v>
      </c>
      <c r="I250" s="65">
        <f t="shared" si="168"/>
        <v>2.8333333333333335</v>
      </c>
      <c r="J250" s="65">
        <f t="shared" si="168"/>
        <v>3.4166666666666665</v>
      </c>
      <c r="K250" s="65">
        <f t="shared" si="168"/>
        <v>3</v>
      </c>
      <c r="L250" s="65">
        <f t="shared" si="168"/>
        <v>3.3333333333333335</v>
      </c>
      <c r="M250" s="65">
        <f t="shared" si="168"/>
        <v>2.75</v>
      </c>
      <c r="N250" s="65">
        <f t="shared" si="168"/>
        <v>2.6666666666666665</v>
      </c>
      <c r="O250" s="65">
        <f t="shared" si="168"/>
        <v>2.5</v>
      </c>
      <c r="P250" s="159">
        <f t="shared" si="160"/>
        <v>36</v>
      </c>
    </row>
    <row r="251" spans="2:16" ht="13.8" thickBot="1" x14ac:dyDescent="0.25">
      <c r="B251" s="67"/>
      <c r="C251" s="184" t="s">
        <v>174</v>
      </c>
      <c r="D251" s="69">
        <f t="shared" ref="D251:O251" si="169">D243/916</f>
        <v>1.8700873362445414</v>
      </c>
      <c r="E251" s="70">
        <f t="shared" si="169"/>
        <v>1.7532751091703056</v>
      </c>
      <c r="F251" s="70">
        <f t="shared" si="169"/>
        <v>1.9246724890829694</v>
      </c>
      <c r="G251" s="70">
        <f t="shared" si="169"/>
        <v>1.8853711790393013</v>
      </c>
      <c r="H251" s="70">
        <f t="shared" si="169"/>
        <v>1.9432314410480349</v>
      </c>
      <c r="I251" s="70">
        <f t="shared" si="169"/>
        <v>2.1735807860262009</v>
      </c>
      <c r="J251" s="70">
        <f t="shared" si="169"/>
        <v>2.2314410480349345</v>
      </c>
      <c r="K251" s="70">
        <f t="shared" si="169"/>
        <v>2.0065502183406112</v>
      </c>
      <c r="L251" s="70">
        <f t="shared" si="169"/>
        <v>1.972707423580786</v>
      </c>
      <c r="M251" s="70">
        <f t="shared" si="169"/>
        <v>1.8733624454148472</v>
      </c>
      <c r="N251" s="70">
        <f t="shared" si="169"/>
        <v>1.7718340611353711</v>
      </c>
      <c r="O251" s="70">
        <f t="shared" si="169"/>
        <v>1.8024017467248907</v>
      </c>
      <c r="P251" s="89">
        <f t="shared" si="160"/>
        <v>23.208515283842793</v>
      </c>
    </row>
    <row r="252" spans="2:16" ht="19.2" x14ac:dyDescent="0.2">
      <c r="B252" s="133" t="s">
        <v>96</v>
      </c>
      <c r="C252" s="180" t="s">
        <v>54</v>
      </c>
      <c r="D252" s="72">
        <v>1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73">
        <f t="shared" si="160"/>
        <v>1</v>
      </c>
    </row>
    <row r="253" spans="2:16" x14ac:dyDescent="0.2">
      <c r="B253" s="44"/>
      <c r="C253" s="180" t="s">
        <v>55</v>
      </c>
      <c r="D253" s="72">
        <v>1</v>
      </c>
      <c r="E253" s="48">
        <v>1</v>
      </c>
      <c r="F253" s="48">
        <v>5</v>
      </c>
      <c r="G253" s="48">
        <v>3</v>
      </c>
      <c r="H253" s="48">
        <v>3</v>
      </c>
      <c r="I253" s="48">
        <v>0</v>
      </c>
      <c r="J253" s="48">
        <v>0</v>
      </c>
      <c r="K253" s="48">
        <v>1</v>
      </c>
      <c r="L253" s="48">
        <v>1</v>
      </c>
      <c r="M253" s="48">
        <v>1</v>
      </c>
      <c r="N253" s="48">
        <v>2</v>
      </c>
      <c r="O253" s="48">
        <v>0</v>
      </c>
      <c r="P253" s="73">
        <f t="shared" si="160"/>
        <v>18</v>
      </c>
    </row>
    <row r="254" spans="2:16" x14ac:dyDescent="0.2">
      <c r="B254" s="44"/>
      <c r="C254" s="180" t="s">
        <v>56</v>
      </c>
      <c r="D254" s="72">
        <v>0</v>
      </c>
      <c r="E254" s="48">
        <v>0</v>
      </c>
      <c r="F254" s="48">
        <v>2</v>
      </c>
      <c r="G254" s="48">
        <v>0</v>
      </c>
      <c r="H254" s="48">
        <v>1</v>
      </c>
      <c r="I254" s="48">
        <v>1</v>
      </c>
      <c r="J254" s="48">
        <v>1</v>
      </c>
      <c r="K254" s="48">
        <v>1</v>
      </c>
      <c r="L254" s="48">
        <v>0</v>
      </c>
      <c r="M254" s="48">
        <v>0</v>
      </c>
      <c r="N254" s="48">
        <v>1</v>
      </c>
      <c r="O254" s="48">
        <v>2</v>
      </c>
      <c r="P254" s="73">
        <f t="shared" si="160"/>
        <v>9</v>
      </c>
    </row>
    <row r="255" spans="2:16" x14ac:dyDescent="0.2">
      <c r="B255" s="44"/>
      <c r="C255" s="180" t="s">
        <v>57</v>
      </c>
      <c r="D255" s="72">
        <v>0</v>
      </c>
      <c r="E255" s="48">
        <v>0</v>
      </c>
      <c r="F255" s="48">
        <v>1</v>
      </c>
      <c r="G255" s="48">
        <v>1</v>
      </c>
      <c r="H255" s="48">
        <v>0</v>
      </c>
      <c r="I255" s="48">
        <v>0</v>
      </c>
      <c r="J255" s="48">
        <v>0</v>
      </c>
      <c r="K255" s="48">
        <v>0</v>
      </c>
      <c r="L255" s="48">
        <v>1</v>
      </c>
      <c r="M255" s="48">
        <v>0</v>
      </c>
      <c r="N255" s="48">
        <v>0</v>
      </c>
      <c r="O255" s="48">
        <v>0</v>
      </c>
      <c r="P255" s="73">
        <f t="shared" si="160"/>
        <v>3</v>
      </c>
    </row>
    <row r="256" spans="2:16" x14ac:dyDescent="0.2">
      <c r="B256" s="44"/>
      <c r="C256" s="180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60"/>
        <v>0</v>
      </c>
    </row>
    <row r="257" spans="2:16" x14ac:dyDescent="0.2">
      <c r="B257" s="44"/>
      <c r="C257" s="183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60"/>
        <v>0</v>
      </c>
    </row>
    <row r="258" spans="2:16" x14ac:dyDescent="0.2">
      <c r="B258" s="53"/>
      <c r="C258" s="181" t="s">
        <v>121</v>
      </c>
      <c r="D258" s="55">
        <f t="shared" ref="D258:O258" si="170">SUM(D252:D257)</f>
        <v>2</v>
      </c>
      <c r="E258" s="56">
        <f t="shared" si="170"/>
        <v>1</v>
      </c>
      <c r="F258" s="56">
        <f t="shared" si="170"/>
        <v>8</v>
      </c>
      <c r="G258" s="56">
        <f t="shared" si="170"/>
        <v>4</v>
      </c>
      <c r="H258" s="56">
        <f t="shared" si="170"/>
        <v>4</v>
      </c>
      <c r="I258" s="56">
        <f t="shared" si="170"/>
        <v>1</v>
      </c>
      <c r="J258" s="56">
        <f t="shared" si="170"/>
        <v>1</v>
      </c>
      <c r="K258" s="56">
        <f t="shared" si="170"/>
        <v>2</v>
      </c>
      <c r="L258" s="56">
        <f t="shared" si="170"/>
        <v>2</v>
      </c>
      <c r="M258" s="56">
        <f t="shared" si="170"/>
        <v>1</v>
      </c>
      <c r="N258" s="56">
        <f t="shared" si="170"/>
        <v>3</v>
      </c>
      <c r="O258" s="56">
        <f t="shared" si="170"/>
        <v>2</v>
      </c>
      <c r="P258" s="74">
        <f t="shared" si="160"/>
        <v>31</v>
      </c>
    </row>
    <row r="259" spans="2:16" x14ac:dyDescent="0.2">
      <c r="B259" s="153"/>
      <c r="C259" s="182" t="s">
        <v>61</v>
      </c>
      <c r="D259" s="145">
        <v>416</v>
      </c>
      <c r="E259" s="146">
        <v>449</v>
      </c>
      <c r="F259" s="146">
        <v>471</v>
      </c>
      <c r="G259" s="146">
        <v>516</v>
      </c>
      <c r="H259" s="146">
        <v>475</v>
      </c>
      <c r="I259" s="146">
        <v>532</v>
      </c>
      <c r="J259" s="146">
        <v>522</v>
      </c>
      <c r="K259" s="146">
        <v>464</v>
      </c>
      <c r="L259" s="146">
        <v>477</v>
      </c>
      <c r="M259" s="146">
        <v>499</v>
      </c>
      <c r="N259" s="146">
        <v>477</v>
      </c>
      <c r="O259" s="146">
        <v>479</v>
      </c>
      <c r="P259" s="142">
        <f t="shared" si="160"/>
        <v>5777</v>
      </c>
    </row>
    <row r="260" spans="2:16" ht="19.2" x14ac:dyDescent="0.2">
      <c r="B260" s="133" t="s">
        <v>97</v>
      </c>
      <c r="C260" s="185" t="s">
        <v>54</v>
      </c>
      <c r="D260" s="58">
        <f t="shared" ref="D260:O260" si="171">D252/1</f>
        <v>1</v>
      </c>
      <c r="E260" s="59">
        <f t="shared" si="171"/>
        <v>0</v>
      </c>
      <c r="F260" s="59">
        <f t="shared" si="171"/>
        <v>0</v>
      </c>
      <c r="G260" s="59">
        <f t="shared" si="171"/>
        <v>0</v>
      </c>
      <c r="H260" s="59">
        <f t="shared" si="171"/>
        <v>0</v>
      </c>
      <c r="I260" s="59">
        <f t="shared" si="171"/>
        <v>0</v>
      </c>
      <c r="J260" s="59">
        <f t="shared" si="171"/>
        <v>0</v>
      </c>
      <c r="K260" s="59">
        <f t="shared" si="171"/>
        <v>0</v>
      </c>
      <c r="L260" s="59">
        <f t="shared" si="171"/>
        <v>0</v>
      </c>
      <c r="M260" s="59">
        <f t="shared" si="171"/>
        <v>0</v>
      </c>
      <c r="N260" s="59">
        <f t="shared" si="171"/>
        <v>0</v>
      </c>
      <c r="O260" s="59">
        <f t="shared" si="171"/>
        <v>0</v>
      </c>
      <c r="P260" s="158">
        <f t="shared" si="160"/>
        <v>1</v>
      </c>
    </row>
    <row r="261" spans="2:16" x14ac:dyDescent="0.2">
      <c r="B261" s="61"/>
      <c r="C261" s="180" t="s">
        <v>55</v>
      </c>
      <c r="D261" s="77">
        <f t="shared" ref="D261:O261" si="172">D253/4</f>
        <v>0.25</v>
      </c>
      <c r="E261" s="78">
        <f t="shared" si="172"/>
        <v>0.25</v>
      </c>
      <c r="F261" s="78">
        <f t="shared" si="172"/>
        <v>1.25</v>
      </c>
      <c r="G261" s="78">
        <f t="shared" si="172"/>
        <v>0.75</v>
      </c>
      <c r="H261" s="78">
        <f t="shared" si="172"/>
        <v>0.75</v>
      </c>
      <c r="I261" s="78">
        <f t="shared" si="172"/>
        <v>0</v>
      </c>
      <c r="J261" s="78">
        <f t="shared" si="172"/>
        <v>0</v>
      </c>
      <c r="K261" s="78">
        <f t="shared" si="172"/>
        <v>0.25</v>
      </c>
      <c r="L261" s="78">
        <f t="shared" si="172"/>
        <v>0.25</v>
      </c>
      <c r="M261" s="78">
        <f t="shared" si="172"/>
        <v>0.25</v>
      </c>
      <c r="N261" s="78">
        <f t="shared" si="172"/>
        <v>0.5</v>
      </c>
      <c r="O261" s="78">
        <f t="shared" si="172"/>
        <v>0</v>
      </c>
      <c r="P261" s="158">
        <f t="shared" si="160"/>
        <v>4.5</v>
      </c>
    </row>
    <row r="262" spans="2:16" x14ac:dyDescent="0.2">
      <c r="B262" s="61"/>
      <c r="C262" s="180" t="s">
        <v>56</v>
      </c>
      <c r="D262" s="77">
        <f t="shared" ref="D262:O262" si="173">D254/4</f>
        <v>0</v>
      </c>
      <c r="E262" s="78">
        <f t="shared" si="173"/>
        <v>0</v>
      </c>
      <c r="F262" s="78">
        <f t="shared" si="173"/>
        <v>0.5</v>
      </c>
      <c r="G262" s="78">
        <f t="shared" si="173"/>
        <v>0</v>
      </c>
      <c r="H262" s="78">
        <f t="shared" si="173"/>
        <v>0.25</v>
      </c>
      <c r="I262" s="78">
        <f t="shared" si="173"/>
        <v>0.25</v>
      </c>
      <c r="J262" s="78">
        <f t="shared" si="173"/>
        <v>0.25</v>
      </c>
      <c r="K262" s="78">
        <f t="shared" si="173"/>
        <v>0.25</v>
      </c>
      <c r="L262" s="78">
        <f t="shared" si="173"/>
        <v>0</v>
      </c>
      <c r="M262" s="78">
        <f t="shared" si="173"/>
        <v>0</v>
      </c>
      <c r="N262" s="78">
        <f t="shared" si="173"/>
        <v>0.25</v>
      </c>
      <c r="O262" s="78">
        <f t="shared" si="173"/>
        <v>0.5</v>
      </c>
      <c r="P262" s="158">
        <f t="shared" si="160"/>
        <v>2.25</v>
      </c>
    </row>
    <row r="263" spans="2:16" x14ac:dyDescent="0.2">
      <c r="B263" s="61"/>
      <c r="C263" s="180" t="s">
        <v>57</v>
      </c>
      <c r="D263" s="77">
        <f t="shared" ref="D263:O263" si="174">D255/3</f>
        <v>0</v>
      </c>
      <c r="E263" s="78">
        <f t="shared" si="174"/>
        <v>0</v>
      </c>
      <c r="F263" s="78">
        <f t="shared" si="174"/>
        <v>0.33333333333333331</v>
      </c>
      <c r="G263" s="78">
        <f t="shared" si="174"/>
        <v>0.33333333333333331</v>
      </c>
      <c r="H263" s="78">
        <f t="shared" si="174"/>
        <v>0</v>
      </c>
      <c r="I263" s="78">
        <f t="shared" si="174"/>
        <v>0</v>
      </c>
      <c r="J263" s="78">
        <f t="shared" si="174"/>
        <v>0</v>
      </c>
      <c r="K263" s="78">
        <f t="shared" si="174"/>
        <v>0</v>
      </c>
      <c r="L263" s="78">
        <f t="shared" si="174"/>
        <v>0.33333333333333331</v>
      </c>
      <c r="M263" s="78">
        <f t="shared" si="174"/>
        <v>0</v>
      </c>
      <c r="N263" s="78">
        <f t="shared" si="174"/>
        <v>0</v>
      </c>
      <c r="O263" s="78">
        <f t="shared" si="174"/>
        <v>0</v>
      </c>
      <c r="P263" s="158">
        <f t="shared" si="160"/>
        <v>1</v>
      </c>
    </row>
    <row r="264" spans="2:16" x14ac:dyDescent="0.2">
      <c r="B264" s="61"/>
      <c r="C264" s="180" t="s">
        <v>58</v>
      </c>
      <c r="D264" s="77">
        <f t="shared" ref="D264:O264" si="175">D256/4</f>
        <v>0</v>
      </c>
      <c r="E264" s="78">
        <f t="shared" si="175"/>
        <v>0</v>
      </c>
      <c r="F264" s="78">
        <f t="shared" si="175"/>
        <v>0</v>
      </c>
      <c r="G264" s="78">
        <f t="shared" si="175"/>
        <v>0</v>
      </c>
      <c r="H264" s="78">
        <f t="shared" si="175"/>
        <v>0</v>
      </c>
      <c r="I264" s="78">
        <f t="shared" si="175"/>
        <v>0</v>
      </c>
      <c r="J264" s="78">
        <f t="shared" si="175"/>
        <v>0</v>
      </c>
      <c r="K264" s="78">
        <f t="shared" si="175"/>
        <v>0</v>
      </c>
      <c r="L264" s="78">
        <f t="shared" si="175"/>
        <v>0</v>
      </c>
      <c r="M264" s="78">
        <f t="shared" si="175"/>
        <v>0</v>
      </c>
      <c r="N264" s="78">
        <f t="shared" si="175"/>
        <v>0</v>
      </c>
      <c r="O264" s="78">
        <f t="shared" si="175"/>
        <v>0</v>
      </c>
      <c r="P264" s="158">
        <f t="shared" si="160"/>
        <v>0</v>
      </c>
    </row>
    <row r="265" spans="2:16" x14ac:dyDescent="0.2">
      <c r="B265" s="61"/>
      <c r="C265" s="180" t="s">
        <v>59</v>
      </c>
      <c r="D265" s="77">
        <f t="shared" ref="D265:O265" si="176">D257/3</f>
        <v>0</v>
      </c>
      <c r="E265" s="78">
        <f t="shared" si="176"/>
        <v>0</v>
      </c>
      <c r="F265" s="78">
        <f t="shared" si="176"/>
        <v>0</v>
      </c>
      <c r="G265" s="78">
        <f t="shared" si="176"/>
        <v>0</v>
      </c>
      <c r="H265" s="78">
        <f t="shared" si="176"/>
        <v>0</v>
      </c>
      <c r="I265" s="78">
        <f t="shared" si="176"/>
        <v>0</v>
      </c>
      <c r="J265" s="78">
        <f t="shared" si="176"/>
        <v>0</v>
      </c>
      <c r="K265" s="78">
        <f t="shared" si="176"/>
        <v>0</v>
      </c>
      <c r="L265" s="78">
        <f t="shared" si="176"/>
        <v>0</v>
      </c>
      <c r="M265" s="78">
        <f t="shared" si="176"/>
        <v>0</v>
      </c>
      <c r="N265" s="78">
        <f t="shared" si="176"/>
        <v>0</v>
      </c>
      <c r="O265" s="78">
        <f t="shared" si="176"/>
        <v>0</v>
      </c>
      <c r="P265" s="158">
        <f t="shared" si="160"/>
        <v>0</v>
      </c>
    </row>
    <row r="266" spans="2:16" x14ac:dyDescent="0.2">
      <c r="B266" s="61"/>
      <c r="C266" s="180" t="s">
        <v>121</v>
      </c>
      <c r="D266" s="80">
        <f t="shared" ref="D266:O266" si="177">D258/12</f>
        <v>0.16666666666666666</v>
      </c>
      <c r="E266" s="81">
        <f t="shared" si="177"/>
        <v>8.3333333333333329E-2</v>
      </c>
      <c r="F266" s="81">
        <f t="shared" si="177"/>
        <v>0.66666666666666663</v>
      </c>
      <c r="G266" s="81">
        <f t="shared" si="177"/>
        <v>0.33333333333333331</v>
      </c>
      <c r="H266" s="81">
        <f t="shared" si="177"/>
        <v>0.33333333333333331</v>
      </c>
      <c r="I266" s="81">
        <f t="shared" si="177"/>
        <v>8.3333333333333329E-2</v>
      </c>
      <c r="J266" s="81">
        <f t="shared" si="177"/>
        <v>8.3333333333333329E-2</v>
      </c>
      <c r="K266" s="81">
        <f t="shared" si="177"/>
        <v>0.16666666666666666</v>
      </c>
      <c r="L266" s="81">
        <f t="shared" si="177"/>
        <v>0.16666666666666666</v>
      </c>
      <c r="M266" s="81">
        <f t="shared" si="177"/>
        <v>8.3333333333333329E-2</v>
      </c>
      <c r="N266" s="81">
        <f t="shared" si="177"/>
        <v>0.25</v>
      </c>
      <c r="O266" s="81">
        <f t="shared" si="177"/>
        <v>0.16666666666666666</v>
      </c>
      <c r="P266" s="159">
        <f t="shared" si="160"/>
        <v>2.583333333333333</v>
      </c>
    </row>
    <row r="267" spans="2:16" ht="13.8" thickBot="1" x14ac:dyDescent="0.25">
      <c r="B267" s="53"/>
      <c r="C267" s="180" t="s">
        <v>61</v>
      </c>
      <c r="D267" s="69">
        <f t="shared" ref="D267:O267" si="178">D259/916</f>
        <v>0.45414847161572053</v>
      </c>
      <c r="E267" s="70">
        <f t="shared" si="178"/>
        <v>0.49017467248908297</v>
      </c>
      <c r="F267" s="70">
        <f t="shared" si="178"/>
        <v>0.51419213973799127</v>
      </c>
      <c r="G267" s="70">
        <f t="shared" si="178"/>
        <v>0.5633187772925764</v>
      </c>
      <c r="H267" s="70">
        <f t="shared" si="178"/>
        <v>0.51855895196506552</v>
      </c>
      <c r="I267" s="70">
        <f t="shared" si="178"/>
        <v>0.58078602620087338</v>
      </c>
      <c r="J267" s="70">
        <f t="shared" si="178"/>
        <v>0.56986899563318782</v>
      </c>
      <c r="K267" s="70">
        <f t="shared" si="178"/>
        <v>0.50655021834061131</v>
      </c>
      <c r="L267" s="70">
        <f t="shared" si="178"/>
        <v>0.52074235807860259</v>
      </c>
      <c r="M267" s="70">
        <f t="shared" si="178"/>
        <v>0.54475982532751088</v>
      </c>
      <c r="N267" s="70">
        <f t="shared" si="178"/>
        <v>0.52074235807860259</v>
      </c>
      <c r="O267" s="70">
        <f t="shared" si="178"/>
        <v>0.52292576419213976</v>
      </c>
      <c r="P267" s="160">
        <f t="shared" si="160"/>
        <v>6.3067685589519655</v>
      </c>
    </row>
    <row r="268" spans="2:16" x14ac:dyDescent="0.2">
      <c r="B268" s="134" t="s">
        <v>99</v>
      </c>
      <c r="C268" s="132" t="s">
        <v>54</v>
      </c>
      <c r="D268" s="50">
        <v>1</v>
      </c>
      <c r="E268" s="48">
        <v>0</v>
      </c>
      <c r="F268" s="47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1</v>
      </c>
      <c r="M268" s="48">
        <v>0</v>
      </c>
      <c r="N268" s="48">
        <v>0</v>
      </c>
      <c r="O268" s="48">
        <v>0</v>
      </c>
      <c r="P268" s="51">
        <f t="shared" ref="P268:P299" si="179">SUM(D268:O268)</f>
        <v>2</v>
      </c>
    </row>
    <row r="269" spans="2:16" x14ac:dyDescent="0.2">
      <c r="B269" s="44"/>
      <c r="C269" s="183" t="s">
        <v>55</v>
      </c>
      <c r="D269" s="50">
        <v>1</v>
      </c>
      <c r="E269" s="48">
        <v>4</v>
      </c>
      <c r="F269" s="48">
        <v>3</v>
      </c>
      <c r="G269" s="48">
        <v>2</v>
      </c>
      <c r="H269" s="48">
        <v>3</v>
      </c>
      <c r="I269" s="48">
        <v>2</v>
      </c>
      <c r="J269" s="48">
        <v>1</v>
      </c>
      <c r="K269" s="48">
        <v>6</v>
      </c>
      <c r="L269" s="48">
        <v>4</v>
      </c>
      <c r="M269" s="48">
        <v>2</v>
      </c>
      <c r="N269" s="48">
        <v>0</v>
      </c>
      <c r="O269" s="48">
        <v>1</v>
      </c>
      <c r="P269" s="51">
        <f t="shared" si="179"/>
        <v>29</v>
      </c>
    </row>
    <row r="270" spans="2:16" x14ac:dyDescent="0.2">
      <c r="B270" s="44"/>
      <c r="C270" s="183" t="s">
        <v>56</v>
      </c>
      <c r="D270" s="50">
        <v>1</v>
      </c>
      <c r="E270" s="48">
        <v>0</v>
      </c>
      <c r="F270" s="48">
        <v>1</v>
      </c>
      <c r="G270" s="48">
        <v>1</v>
      </c>
      <c r="H270" s="48">
        <v>0</v>
      </c>
      <c r="I270" s="48">
        <v>1</v>
      </c>
      <c r="J270" s="48">
        <v>3</v>
      </c>
      <c r="K270" s="48">
        <v>0</v>
      </c>
      <c r="L270" s="48">
        <v>1</v>
      </c>
      <c r="M270" s="48">
        <v>2</v>
      </c>
      <c r="N270" s="48">
        <v>1</v>
      </c>
      <c r="O270" s="48">
        <v>0</v>
      </c>
      <c r="P270" s="51">
        <f t="shared" si="179"/>
        <v>11</v>
      </c>
    </row>
    <row r="271" spans="2:16" x14ac:dyDescent="0.2">
      <c r="B271" s="44"/>
      <c r="C271" s="183" t="s">
        <v>57</v>
      </c>
      <c r="D271" s="50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1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51">
        <f t="shared" si="179"/>
        <v>1</v>
      </c>
    </row>
    <row r="272" spans="2:16" x14ac:dyDescent="0.2">
      <c r="B272" s="44"/>
      <c r="C272" s="183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79"/>
        <v>0</v>
      </c>
    </row>
    <row r="273" spans="2:16" x14ac:dyDescent="0.2">
      <c r="B273" s="44"/>
      <c r="C273" s="183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79"/>
        <v>0</v>
      </c>
    </row>
    <row r="274" spans="2:16" x14ac:dyDescent="0.2">
      <c r="B274" s="53"/>
      <c r="C274" s="186" t="s">
        <v>121</v>
      </c>
      <c r="D274" s="55">
        <f t="shared" ref="D274:O274" si="180">SUM(D268:D273)</f>
        <v>3</v>
      </c>
      <c r="E274" s="56">
        <f t="shared" si="180"/>
        <v>4</v>
      </c>
      <c r="F274" s="56">
        <f t="shared" si="180"/>
        <v>4</v>
      </c>
      <c r="G274" s="56">
        <f t="shared" si="180"/>
        <v>3</v>
      </c>
      <c r="H274" s="56">
        <f t="shared" si="180"/>
        <v>3</v>
      </c>
      <c r="I274" s="56">
        <f t="shared" si="180"/>
        <v>3</v>
      </c>
      <c r="J274" s="56">
        <f t="shared" si="180"/>
        <v>5</v>
      </c>
      <c r="K274" s="56">
        <f t="shared" si="180"/>
        <v>6</v>
      </c>
      <c r="L274" s="56">
        <f t="shared" si="180"/>
        <v>6</v>
      </c>
      <c r="M274" s="56">
        <f t="shared" si="180"/>
        <v>4</v>
      </c>
      <c r="N274" s="56">
        <f t="shared" si="180"/>
        <v>1</v>
      </c>
      <c r="O274" s="56">
        <f t="shared" si="180"/>
        <v>1</v>
      </c>
      <c r="P274" s="85">
        <f t="shared" si="179"/>
        <v>43</v>
      </c>
    </row>
    <row r="275" spans="2:16" x14ac:dyDescent="0.2">
      <c r="B275" s="155"/>
      <c r="C275" s="186" t="s">
        <v>61</v>
      </c>
      <c r="D275" s="148">
        <v>245</v>
      </c>
      <c r="E275" s="149">
        <v>217</v>
      </c>
      <c r="F275" s="149">
        <v>234</v>
      </c>
      <c r="G275" s="149">
        <v>219</v>
      </c>
      <c r="H275" s="149">
        <v>245</v>
      </c>
      <c r="I275" s="149">
        <v>267</v>
      </c>
      <c r="J275" s="149">
        <v>300</v>
      </c>
      <c r="K275" s="149">
        <v>238</v>
      </c>
      <c r="L275" s="149">
        <v>255</v>
      </c>
      <c r="M275" s="149">
        <v>228</v>
      </c>
      <c r="N275" s="149">
        <v>247</v>
      </c>
      <c r="O275" s="149">
        <v>207</v>
      </c>
      <c r="P275" s="150">
        <f t="shared" si="179"/>
        <v>2902</v>
      </c>
    </row>
    <row r="276" spans="2:16" x14ac:dyDescent="0.2">
      <c r="B276" s="133" t="s">
        <v>185</v>
      </c>
      <c r="C276" s="133" t="s">
        <v>54</v>
      </c>
      <c r="D276" s="58">
        <f t="shared" ref="D276:O276" si="181">D268/1</f>
        <v>1</v>
      </c>
      <c r="E276" s="59">
        <f t="shared" si="181"/>
        <v>0</v>
      </c>
      <c r="F276" s="59">
        <f t="shared" si="181"/>
        <v>0</v>
      </c>
      <c r="G276" s="59">
        <f t="shared" si="181"/>
        <v>0</v>
      </c>
      <c r="H276" s="59">
        <f t="shared" si="181"/>
        <v>0</v>
      </c>
      <c r="I276" s="59">
        <f t="shared" si="181"/>
        <v>0</v>
      </c>
      <c r="J276" s="59">
        <f t="shared" si="181"/>
        <v>0</v>
      </c>
      <c r="K276" s="59">
        <f t="shared" si="181"/>
        <v>0</v>
      </c>
      <c r="L276" s="59">
        <f t="shared" si="181"/>
        <v>1</v>
      </c>
      <c r="M276" s="59">
        <f t="shared" si="181"/>
        <v>0</v>
      </c>
      <c r="N276" s="59">
        <f t="shared" si="181"/>
        <v>0</v>
      </c>
      <c r="O276" s="59">
        <f t="shared" si="181"/>
        <v>0</v>
      </c>
      <c r="P276" s="158">
        <f t="shared" si="179"/>
        <v>2</v>
      </c>
    </row>
    <row r="277" spans="2:16" x14ac:dyDescent="0.2">
      <c r="B277" s="61"/>
      <c r="C277" s="183" t="s">
        <v>55</v>
      </c>
      <c r="D277" s="77">
        <f t="shared" ref="D277:O277" si="182">D269/4</f>
        <v>0.25</v>
      </c>
      <c r="E277" s="78">
        <f t="shared" si="182"/>
        <v>1</v>
      </c>
      <c r="F277" s="78">
        <f t="shared" si="182"/>
        <v>0.75</v>
      </c>
      <c r="G277" s="78">
        <f t="shared" si="182"/>
        <v>0.5</v>
      </c>
      <c r="H277" s="78">
        <f t="shared" si="182"/>
        <v>0.75</v>
      </c>
      <c r="I277" s="78">
        <f t="shared" si="182"/>
        <v>0.5</v>
      </c>
      <c r="J277" s="78">
        <f t="shared" si="182"/>
        <v>0.25</v>
      </c>
      <c r="K277" s="78">
        <f t="shared" si="182"/>
        <v>1.5</v>
      </c>
      <c r="L277" s="78">
        <f t="shared" si="182"/>
        <v>1</v>
      </c>
      <c r="M277" s="78">
        <f t="shared" si="182"/>
        <v>0.5</v>
      </c>
      <c r="N277" s="78">
        <f t="shared" si="182"/>
        <v>0</v>
      </c>
      <c r="O277" s="78">
        <f t="shared" si="182"/>
        <v>0.25</v>
      </c>
      <c r="P277" s="158">
        <f t="shared" si="179"/>
        <v>7.25</v>
      </c>
    </row>
    <row r="278" spans="2:16" x14ac:dyDescent="0.2">
      <c r="B278" s="61"/>
      <c r="C278" s="183" t="s">
        <v>56</v>
      </c>
      <c r="D278" s="77">
        <f t="shared" ref="D278:O278" si="183">D270/4</f>
        <v>0.25</v>
      </c>
      <c r="E278" s="78">
        <f t="shared" si="183"/>
        <v>0</v>
      </c>
      <c r="F278" s="78">
        <f t="shared" si="183"/>
        <v>0.25</v>
      </c>
      <c r="G278" s="78">
        <f t="shared" si="183"/>
        <v>0.25</v>
      </c>
      <c r="H278" s="78">
        <f t="shared" si="183"/>
        <v>0</v>
      </c>
      <c r="I278" s="78">
        <f t="shared" si="183"/>
        <v>0.25</v>
      </c>
      <c r="J278" s="78">
        <f t="shared" si="183"/>
        <v>0.75</v>
      </c>
      <c r="K278" s="78">
        <f t="shared" si="183"/>
        <v>0</v>
      </c>
      <c r="L278" s="78">
        <f t="shared" si="183"/>
        <v>0.25</v>
      </c>
      <c r="M278" s="78">
        <f t="shared" si="183"/>
        <v>0.5</v>
      </c>
      <c r="N278" s="78">
        <f t="shared" si="183"/>
        <v>0.25</v>
      </c>
      <c r="O278" s="78">
        <f t="shared" si="183"/>
        <v>0</v>
      </c>
      <c r="P278" s="158">
        <f t="shared" si="179"/>
        <v>2.75</v>
      </c>
    </row>
    <row r="279" spans="2:16" x14ac:dyDescent="0.2">
      <c r="B279" s="61"/>
      <c r="C279" s="183" t="s">
        <v>57</v>
      </c>
      <c r="D279" s="77">
        <f t="shared" ref="D279:O279" si="184">D271/3</f>
        <v>0</v>
      </c>
      <c r="E279" s="78">
        <f t="shared" si="184"/>
        <v>0</v>
      </c>
      <c r="F279" s="78">
        <f t="shared" si="184"/>
        <v>0</v>
      </c>
      <c r="G279" s="78">
        <f t="shared" si="184"/>
        <v>0</v>
      </c>
      <c r="H279" s="78">
        <f t="shared" si="184"/>
        <v>0</v>
      </c>
      <c r="I279" s="78">
        <f t="shared" si="184"/>
        <v>0</v>
      </c>
      <c r="J279" s="78">
        <f t="shared" si="184"/>
        <v>0.33333333333333331</v>
      </c>
      <c r="K279" s="78">
        <f t="shared" si="184"/>
        <v>0</v>
      </c>
      <c r="L279" s="78">
        <f t="shared" si="184"/>
        <v>0</v>
      </c>
      <c r="M279" s="78">
        <f t="shared" si="184"/>
        <v>0</v>
      </c>
      <c r="N279" s="78">
        <f t="shared" si="184"/>
        <v>0</v>
      </c>
      <c r="O279" s="78">
        <f t="shared" si="184"/>
        <v>0</v>
      </c>
      <c r="P279" s="158">
        <f t="shared" si="179"/>
        <v>0.33333333333333331</v>
      </c>
    </row>
    <row r="280" spans="2:16" x14ac:dyDescent="0.2">
      <c r="B280" s="61"/>
      <c r="C280" s="183" t="s">
        <v>58</v>
      </c>
      <c r="D280" s="77">
        <f t="shared" ref="D280:O280" si="185">D272/4</f>
        <v>0</v>
      </c>
      <c r="E280" s="78">
        <f t="shared" si="185"/>
        <v>0</v>
      </c>
      <c r="F280" s="78">
        <f t="shared" si="185"/>
        <v>0</v>
      </c>
      <c r="G280" s="78">
        <f t="shared" si="185"/>
        <v>0</v>
      </c>
      <c r="H280" s="78">
        <f t="shared" si="185"/>
        <v>0</v>
      </c>
      <c r="I280" s="78">
        <f t="shared" si="185"/>
        <v>0</v>
      </c>
      <c r="J280" s="78">
        <f t="shared" si="185"/>
        <v>0</v>
      </c>
      <c r="K280" s="78">
        <f t="shared" si="185"/>
        <v>0</v>
      </c>
      <c r="L280" s="78">
        <f t="shared" si="185"/>
        <v>0</v>
      </c>
      <c r="M280" s="78">
        <f t="shared" si="185"/>
        <v>0</v>
      </c>
      <c r="N280" s="78">
        <f t="shared" si="185"/>
        <v>0</v>
      </c>
      <c r="O280" s="78">
        <f t="shared" si="185"/>
        <v>0</v>
      </c>
      <c r="P280" s="158">
        <f t="shared" si="179"/>
        <v>0</v>
      </c>
    </row>
    <row r="281" spans="2:16" x14ac:dyDescent="0.2">
      <c r="B281" s="61"/>
      <c r="C281" s="183" t="s">
        <v>59</v>
      </c>
      <c r="D281" s="77">
        <f t="shared" ref="D281:O281" si="186">D273/3</f>
        <v>0</v>
      </c>
      <c r="E281" s="78">
        <f t="shared" si="186"/>
        <v>0</v>
      </c>
      <c r="F281" s="78">
        <f t="shared" si="186"/>
        <v>0</v>
      </c>
      <c r="G281" s="78">
        <f t="shared" si="186"/>
        <v>0</v>
      </c>
      <c r="H281" s="78">
        <f t="shared" si="186"/>
        <v>0</v>
      </c>
      <c r="I281" s="78">
        <f t="shared" si="186"/>
        <v>0</v>
      </c>
      <c r="J281" s="78">
        <f t="shared" si="186"/>
        <v>0</v>
      </c>
      <c r="K281" s="78">
        <f t="shared" si="186"/>
        <v>0</v>
      </c>
      <c r="L281" s="78">
        <f t="shared" si="186"/>
        <v>0</v>
      </c>
      <c r="M281" s="78">
        <f t="shared" si="186"/>
        <v>0</v>
      </c>
      <c r="N281" s="78">
        <f t="shared" si="186"/>
        <v>0</v>
      </c>
      <c r="O281" s="78">
        <f t="shared" si="186"/>
        <v>0</v>
      </c>
      <c r="P281" s="158">
        <f t="shared" si="179"/>
        <v>0</v>
      </c>
    </row>
    <row r="282" spans="2:16" x14ac:dyDescent="0.2">
      <c r="B282" s="61"/>
      <c r="C282" s="183" t="s">
        <v>121</v>
      </c>
      <c r="D282" s="80">
        <f t="shared" ref="D282:O282" si="187">D274/12</f>
        <v>0.25</v>
      </c>
      <c r="E282" s="81">
        <f t="shared" si="187"/>
        <v>0.33333333333333331</v>
      </c>
      <c r="F282" s="81">
        <f t="shared" si="187"/>
        <v>0.33333333333333331</v>
      </c>
      <c r="G282" s="81">
        <f t="shared" si="187"/>
        <v>0.25</v>
      </c>
      <c r="H282" s="81">
        <f t="shared" si="187"/>
        <v>0.25</v>
      </c>
      <c r="I282" s="81">
        <f t="shared" si="187"/>
        <v>0.25</v>
      </c>
      <c r="J282" s="81">
        <f t="shared" si="187"/>
        <v>0.41666666666666669</v>
      </c>
      <c r="K282" s="81">
        <f t="shared" si="187"/>
        <v>0.5</v>
      </c>
      <c r="L282" s="81">
        <f t="shared" si="187"/>
        <v>0.5</v>
      </c>
      <c r="M282" s="81">
        <f t="shared" si="187"/>
        <v>0.33333333333333331</v>
      </c>
      <c r="N282" s="81">
        <f t="shared" si="187"/>
        <v>8.3333333333333329E-2</v>
      </c>
      <c r="O282" s="81">
        <f t="shared" si="187"/>
        <v>8.3333333333333329E-2</v>
      </c>
      <c r="P282" s="159">
        <f t="shared" si="179"/>
        <v>3.5833333333333335</v>
      </c>
    </row>
    <row r="283" spans="2:16" ht="13.8" thickBot="1" x14ac:dyDescent="0.25">
      <c r="B283" s="53"/>
      <c r="C283" s="187" t="s">
        <v>61</v>
      </c>
      <c r="D283" s="69">
        <f t="shared" ref="D283:O283" si="188">D275/916</f>
        <v>0.26746724890829693</v>
      </c>
      <c r="E283" s="70">
        <f t="shared" si="188"/>
        <v>0.23689956331877729</v>
      </c>
      <c r="F283" s="70">
        <f t="shared" si="188"/>
        <v>0.25545851528384278</v>
      </c>
      <c r="G283" s="70">
        <f t="shared" si="188"/>
        <v>0.23908296943231441</v>
      </c>
      <c r="H283" s="70">
        <f t="shared" si="188"/>
        <v>0.26746724890829693</v>
      </c>
      <c r="I283" s="70">
        <f t="shared" si="188"/>
        <v>0.29148471615720523</v>
      </c>
      <c r="J283" s="70">
        <f t="shared" si="188"/>
        <v>0.32751091703056767</v>
      </c>
      <c r="K283" s="70">
        <f t="shared" si="188"/>
        <v>0.25982532751091703</v>
      </c>
      <c r="L283" s="70">
        <f t="shared" si="188"/>
        <v>0.27838427947598254</v>
      </c>
      <c r="M283" s="70">
        <f t="shared" si="188"/>
        <v>0.24890829694323144</v>
      </c>
      <c r="N283" s="70">
        <f t="shared" si="188"/>
        <v>0.26965065502183405</v>
      </c>
      <c r="O283" s="70">
        <f t="shared" si="188"/>
        <v>0.2259825327510917</v>
      </c>
      <c r="P283" s="89">
        <f t="shared" si="179"/>
        <v>3.1681222707423582</v>
      </c>
    </row>
    <row r="284" spans="2:16" x14ac:dyDescent="0.2">
      <c r="B284" s="134" t="s">
        <v>101</v>
      </c>
      <c r="C284" s="180" t="s">
        <v>54</v>
      </c>
      <c r="D284" s="50">
        <v>0</v>
      </c>
      <c r="E284" s="48">
        <v>0</v>
      </c>
      <c r="F284" s="48">
        <v>1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51">
        <f t="shared" si="179"/>
        <v>1</v>
      </c>
    </row>
    <row r="285" spans="2:16" x14ac:dyDescent="0.2">
      <c r="B285" s="44"/>
      <c r="C285" s="180" t="s">
        <v>55</v>
      </c>
      <c r="D285" s="50">
        <v>5</v>
      </c>
      <c r="E285" s="48">
        <v>1</v>
      </c>
      <c r="F285" s="48">
        <v>2</v>
      </c>
      <c r="G285" s="48">
        <v>2</v>
      </c>
      <c r="H285" s="48">
        <v>1</v>
      </c>
      <c r="I285" s="48">
        <v>4</v>
      </c>
      <c r="J285" s="48">
        <v>0</v>
      </c>
      <c r="K285" s="48">
        <v>2</v>
      </c>
      <c r="L285" s="48">
        <v>4</v>
      </c>
      <c r="M285" s="48">
        <v>2</v>
      </c>
      <c r="N285" s="48">
        <v>3</v>
      </c>
      <c r="O285" s="48">
        <v>4</v>
      </c>
      <c r="P285" s="51">
        <f t="shared" si="179"/>
        <v>30</v>
      </c>
    </row>
    <row r="286" spans="2:16" x14ac:dyDescent="0.2">
      <c r="B286" s="44"/>
      <c r="C286" s="180" t="s">
        <v>56</v>
      </c>
      <c r="D286" s="50">
        <v>1</v>
      </c>
      <c r="E286" s="48">
        <v>0</v>
      </c>
      <c r="F286" s="48">
        <v>1</v>
      </c>
      <c r="G286" s="48">
        <v>1</v>
      </c>
      <c r="H286" s="48">
        <v>1</v>
      </c>
      <c r="I286" s="48">
        <v>0</v>
      </c>
      <c r="J286" s="48">
        <v>2</v>
      </c>
      <c r="K286" s="48">
        <v>1</v>
      </c>
      <c r="L286" s="48">
        <v>0</v>
      </c>
      <c r="M286" s="48">
        <v>1</v>
      </c>
      <c r="N286" s="48">
        <v>2</v>
      </c>
      <c r="O286" s="48">
        <v>0</v>
      </c>
      <c r="P286" s="51">
        <f t="shared" si="179"/>
        <v>10</v>
      </c>
    </row>
    <row r="287" spans="2:16" x14ac:dyDescent="0.2">
      <c r="B287" s="44"/>
      <c r="C287" s="180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1</v>
      </c>
      <c r="K287" s="48">
        <v>0</v>
      </c>
      <c r="L287" s="48">
        <v>0</v>
      </c>
      <c r="M287" s="48">
        <v>0</v>
      </c>
      <c r="N287" s="48">
        <v>0</v>
      </c>
      <c r="O287" s="48">
        <v>2</v>
      </c>
      <c r="P287" s="51">
        <f t="shared" si="179"/>
        <v>3</v>
      </c>
    </row>
    <row r="288" spans="2:16" x14ac:dyDescent="0.2">
      <c r="B288" s="44"/>
      <c r="C288" s="180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79"/>
        <v>0</v>
      </c>
    </row>
    <row r="289" spans="2:16" x14ac:dyDescent="0.2">
      <c r="B289" s="44"/>
      <c r="C289" s="180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79"/>
        <v>0</v>
      </c>
    </row>
    <row r="290" spans="2:16" x14ac:dyDescent="0.2">
      <c r="B290" s="53"/>
      <c r="C290" s="181" t="s">
        <v>121</v>
      </c>
      <c r="D290" s="55">
        <f t="shared" ref="D290:O290" si="189">SUM(D284:D289)</f>
        <v>6</v>
      </c>
      <c r="E290" s="56">
        <f t="shared" si="189"/>
        <v>1</v>
      </c>
      <c r="F290" s="56">
        <f t="shared" si="189"/>
        <v>4</v>
      </c>
      <c r="G290" s="56">
        <f t="shared" si="189"/>
        <v>3</v>
      </c>
      <c r="H290" s="56">
        <f t="shared" si="189"/>
        <v>2</v>
      </c>
      <c r="I290" s="56">
        <f t="shared" si="189"/>
        <v>4</v>
      </c>
      <c r="J290" s="56">
        <f t="shared" si="189"/>
        <v>3</v>
      </c>
      <c r="K290" s="56">
        <f t="shared" si="189"/>
        <v>3</v>
      </c>
      <c r="L290" s="56">
        <f t="shared" si="189"/>
        <v>4</v>
      </c>
      <c r="M290" s="56">
        <f t="shared" si="189"/>
        <v>3</v>
      </c>
      <c r="N290" s="56">
        <f t="shared" si="189"/>
        <v>5</v>
      </c>
      <c r="O290" s="56">
        <f t="shared" si="189"/>
        <v>6</v>
      </c>
      <c r="P290" s="88">
        <f t="shared" si="179"/>
        <v>44</v>
      </c>
    </row>
    <row r="291" spans="2:16" x14ac:dyDescent="0.2">
      <c r="B291" s="155"/>
      <c r="C291" s="181" t="s">
        <v>61</v>
      </c>
      <c r="D291" s="148">
        <v>315</v>
      </c>
      <c r="E291" s="149">
        <v>259</v>
      </c>
      <c r="F291" s="149">
        <v>282</v>
      </c>
      <c r="G291" s="149">
        <v>256</v>
      </c>
      <c r="H291" s="149">
        <v>221</v>
      </c>
      <c r="I291" s="149">
        <v>280</v>
      </c>
      <c r="J291" s="149">
        <v>317</v>
      </c>
      <c r="K291" s="149">
        <v>242</v>
      </c>
      <c r="L291" s="149">
        <v>241</v>
      </c>
      <c r="M291" s="149">
        <v>249</v>
      </c>
      <c r="N291" s="149">
        <v>215</v>
      </c>
      <c r="O291" s="149">
        <v>223</v>
      </c>
      <c r="P291" s="151">
        <f t="shared" si="179"/>
        <v>3100</v>
      </c>
    </row>
    <row r="292" spans="2:16" x14ac:dyDescent="0.2">
      <c r="B292" s="133" t="s">
        <v>102</v>
      </c>
      <c r="C292" s="185" t="s">
        <v>54</v>
      </c>
      <c r="D292" s="58">
        <f t="shared" ref="D292:O292" si="190">D284/1</f>
        <v>0</v>
      </c>
      <c r="E292" s="59">
        <f t="shared" si="190"/>
        <v>0</v>
      </c>
      <c r="F292" s="59">
        <f t="shared" si="190"/>
        <v>1</v>
      </c>
      <c r="G292" s="59">
        <f t="shared" si="190"/>
        <v>0</v>
      </c>
      <c r="H292" s="59">
        <f t="shared" si="190"/>
        <v>0</v>
      </c>
      <c r="I292" s="59">
        <f t="shared" si="190"/>
        <v>0</v>
      </c>
      <c r="J292" s="59">
        <f t="shared" si="190"/>
        <v>0</v>
      </c>
      <c r="K292" s="59">
        <f t="shared" si="190"/>
        <v>0</v>
      </c>
      <c r="L292" s="59">
        <f t="shared" si="190"/>
        <v>0</v>
      </c>
      <c r="M292" s="59">
        <f t="shared" si="190"/>
        <v>0</v>
      </c>
      <c r="N292" s="59">
        <f t="shared" si="190"/>
        <v>0</v>
      </c>
      <c r="O292" s="59">
        <f t="shared" si="190"/>
        <v>0</v>
      </c>
      <c r="P292" s="158">
        <f t="shared" si="179"/>
        <v>1</v>
      </c>
    </row>
    <row r="293" spans="2:16" x14ac:dyDescent="0.2">
      <c r="B293" s="61"/>
      <c r="C293" s="180" t="s">
        <v>55</v>
      </c>
      <c r="D293" s="77">
        <f t="shared" ref="D293:O293" si="191">D285/4</f>
        <v>1.25</v>
      </c>
      <c r="E293" s="78">
        <f t="shared" si="191"/>
        <v>0.25</v>
      </c>
      <c r="F293" s="78">
        <f t="shared" si="191"/>
        <v>0.5</v>
      </c>
      <c r="G293" s="78">
        <f t="shared" si="191"/>
        <v>0.5</v>
      </c>
      <c r="H293" s="78">
        <f t="shared" si="191"/>
        <v>0.25</v>
      </c>
      <c r="I293" s="78">
        <f t="shared" si="191"/>
        <v>1</v>
      </c>
      <c r="J293" s="78">
        <f t="shared" si="191"/>
        <v>0</v>
      </c>
      <c r="K293" s="78">
        <f t="shared" si="191"/>
        <v>0.5</v>
      </c>
      <c r="L293" s="78">
        <f t="shared" si="191"/>
        <v>1</v>
      </c>
      <c r="M293" s="78">
        <f t="shared" si="191"/>
        <v>0.5</v>
      </c>
      <c r="N293" s="78">
        <f t="shared" si="191"/>
        <v>0.75</v>
      </c>
      <c r="O293" s="78">
        <f t="shared" si="191"/>
        <v>1</v>
      </c>
      <c r="P293" s="158">
        <f t="shared" si="179"/>
        <v>7.5</v>
      </c>
    </row>
    <row r="294" spans="2:16" x14ac:dyDescent="0.2">
      <c r="B294" s="61"/>
      <c r="C294" s="180" t="s">
        <v>56</v>
      </c>
      <c r="D294" s="77">
        <f t="shared" ref="D294:O294" si="192">D286/4</f>
        <v>0.25</v>
      </c>
      <c r="E294" s="78">
        <f t="shared" si="192"/>
        <v>0</v>
      </c>
      <c r="F294" s="78">
        <f t="shared" si="192"/>
        <v>0.25</v>
      </c>
      <c r="G294" s="78">
        <f t="shared" si="192"/>
        <v>0.25</v>
      </c>
      <c r="H294" s="78">
        <f t="shared" si="192"/>
        <v>0.25</v>
      </c>
      <c r="I294" s="78">
        <f t="shared" si="192"/>
        <v>0</v>
      </c>
      <c r="J294" s="78">
        <f t="shared" si="192"/>
        <v>0.5</v>
      </c>
      <c r="K294" s="78">
        <f t="shared" si="192"/>
        <v>0.25</v>
      </c>
      <c r="L294" s="78">
        <f t="shared" si="192"/>
        <v>0</v>
      </c>
      <c r="M294" s="78">
        <f t="shared" si="192"/>
        <v>0.25</v>
      </c>
      <c r="N294" s="78">
        <f t="shared" si="192"/>
        <v>0.5</v>
      </c>
      <c r="O294" s="78">
        <f t="shared" si="192"/>
        <v>0</v>
      </c>
      <c r="P294" s="158">
        <f t="shared" si="179"/>
        <v>2.5</v>
      </c>
    </row>
    <row r="295" spans="2:16" x14ac:dyDescent="0.2">
      <c r="B295" s="61"/>
      <c r="C295" s="180" t="s">
        <v>57</v>
      </c>
      <c r="D295" s="77">
        <f t="shared" ref="D295:O295" si="193">D287/3</f>
        <v>0</v>
      </c>
      <c r="E295" s="78">
        <f t="shared" si="193"/>
        <v>0</v>
      </c>
      <c r="F295" s="78">
        <f t="shared" si="193"/>
        <v>0</v>
      </c>
      <c r="G295" s="78">
        <f t="shared" si="193"/>
        <v>0</v>
      </c>
      <c r="H295" s="78">
        <f t="shared" si="193"/>
        <v>0</v>
      </c>
      <c r="I295" s="78">
        <f t="shared" si="193"/>
        <v>0</v>
      </c>
      <c r="J295" s="78">
        <f t="shared" si="193"/>
        <v>0.33333333333333331</v>
      </c>
      <c r="K295" s="78">
        <f t="shared" si="193"/>
        <v>0</v>
      </c>
      <c r="L295" s="78">
        <f t="shared" si="193"/>
        <v>0</v>
      </c>
      <c r="M295" s="78">
        <f t="shared" si="193"/>
        <v>0</v>
      </c>
      <c r="N295" s="78">
        <f t="shared" si="193"/>
        <v>0</v>
      </c>
      <c r="O295" s="78">
        <f t="shared" si="193"/>
        <v>0.66666666666666663</v>
      </c>
      <c r="P295" s="158">
        <f t="shared" si="179"/>
        <v>1</v>
      </c>
    </row>
    <row r="296" spans="2:16" x14ac:dyDescent="0.2">
      <c r="B296" s="61"/>
      <c r="C296" s="180" t="s">
        <v>58</v>
      </c>
      <c r="D296" s="77">
        <f t="shared" ref="D296:O296" si="194">D288/4</f>
        <v>0</v>
      </c>
      <c r="E296" s="78">
        <f t="shared" si="194"/>
        <v>0</v>
      </c>
      <c r="F296" s="78">
        <f t="shared" si="194"/>
        <v>0</v>
      </c>
      <c r="G296" s="78">
        <f t="shared" si="194"/>
        <v>0</v>
      </c>
      <c r="H296" s="78">
        <f t="shared" si="194"/>
        <v>0</v>
      </c>
      <c r="I296" s="78">
        <f t="shared" si="194"/>
        <v>0</v>
      </c>
      <c r="J296" s="78">
        <f t="shared" si="194"/>
        <v>0</v>
      </c>
      <c r="K296" s="78">
        <f t="shared" si="194"/>
        <v>0</v>
      </c>
      <c r="L296" s="78">
        <f t="shared" si="194"/>
        <v>0</v>
      </c>
      <c r="M296" s="78">
        <f t="shared" si="194"/>
        <v>0</v>
      </c>
      <c r="N296" s="78">
        <f t="shared" si="194"/>
        <v>0</v>
      </c>
      <c r="O296" s="78">
        <f t="shared" si="194"/>
        <v>0</v>
      </c>
      <c r="P296" s="158">
        <f t="shared" si="179"/>
        <v>0</v>
      </c>
    </row>
    <row r="297" spans="2:16" x14ac:dyDescent="0.2">
      <c r="B297" s="61"/>
      <c r="C297" s="180" t="s">
        <v>59</v>
      </c>
      <c r="D297" s="77">
        <f t="shared" ref="D297:O297" si="195">D289/3</f>
        <v>0</v>
      </c>
      <c r="E297" s="78">
        <f t="shared" si="195"/>
        <v>0</v>
      </c>
      <c r="F297" s="78">
        <f t="shared" si="195"/>
        <v>0</v>
      </c>
      <c r="G297" s="78">
        <f t="shared" si="195"/>
        <v>0</v>
      </c>
      <c r="H297" s="78">
        <f t="shared" si="195"/>
        <v>0</v>
      </c>
      <c r="I297" s="78">
        <f t="shared" si="195"/>
        <v>0</v>
      </c>
      <c r="J297" s="78">
        <f t="shared" si="195"/>
        <v>0</v>
      </c>
      <c r="K297" s="78">
        <f t="shared" si="195"/>
        <v>0</v>
      </c>
      <c r="L297" s="78">
        <f t="shared" si="195"/>
        <v>0</v>
      </c>
      <c r="M297" s="78">
        <f t="shared" si="195"/>
        <v>0</v>
      </c>
      <c r="N297" s="78">
        <f t="shared" si="195"/>
        <v>0</v>
      </c>
      <c r="O297" s="78">
        <f t="shared" si="195"/>
        <v>0</v>
      </c>
      <c r="P297" s="158">
        <f t="shared" si="179"/>
        <v>0</v>
      </c>
    </row>
    <row r="298" spans="2:16" x14ac:dyDescent="0.2">
      <c r="B298" s="61"/>
      <c r="C298" s="180" t="s">
        <v>121</v>
      </c>
      <c r="D298" s="80">
        <f t="shared" ref="D298:O298" si="196">D290/12</f>
        <v>0.5</v>
      </c>
      <c r="E298" s="81">
        <f t="shared" si="196"/>
        <v>8.3333333333333329E-2</v>
      </c>
      <c r="F298" s="81">
        <f t="shared" si="196"/>
        <v>0.33333333333333331</v>
      </c>
      <c r="G298" s="81">
        <f t="shared" si="196"/>
        <v>0.25</v>
      </c>
      <c r="H298" s="81">
        <f t="shared" si="196"/>
        <v>0.16666666666666666</v>
      </c>
      <c r="I298" s="81">
        <f t="shared" si="196"/>
        <v>0.33333333333333331</v>
      </c>
      <c r="J298" s="81">
        <f t="shared" si="196"/>
        <v>0.25</v>
      </c>
      <c r="K298" s="81">
        <f t="shared" si="196"/>
        <v>0.25</v>
      </c>
      <c r="L298" s="81">
        <f t="shared" si="196"/>
        <v>0.33333333333333331</v>
      </c>
      <c r="M298" s="81">
        <f t="shared" si="196"/>
        <v>0.25</v>
      </c>
      <c r="N298" s="81">
        <f t="shared" si="196"/>
        <v>0.41666666666666669</v>
      </c>
      <c r="O298" s="81">
        <f t="shared" si="196"/>
        <v>0.5</v>
      </c>
      <c r="P298" s="159">
        <f t="shared" si="179"/>
        <v>3.666666666666667</v>
      </c>
    </row>
    <row r="299" spans="2:16" ht="13.8" thickBot="1" x14ac:dyDescent="0.25">
      <c r="B299" s="53"/>
      <c r="C299" s="180" t="s">
        <v>61</v>
      </c>
      <c r="D299" s="69">
        <f t="shared" ref="D299:O299" si="197">D291/916</f>
        <v>0.34388646288209607</v>
      </c>
      <c r="E299" s="70">
        <f t="shared" si="197"/>
        <v>0.28275109170305679</v>
      </c>
      <c r="F299" s="70">
        <f t="shared" si="197"/>
        <v>0.30786026200873362</v>
      </c>
      <c r="G299" s="70">
        <f t="shared" si="197"/>
        <v>0.27947598253275108</v>
      </c>
      <c r="H299" s="70">
        <f t="shared" si="197"/>
        <v>0.24126637554585154</v>
      </c>
      <c r="I299" s="70">
        <f t="shared" si="197"/>
        <v>0.3056768558951965</v>
      </c>
      <c r="J299" s="70">
        <f t="shared" si="197"/>
        <v>0.34606986899563319</v>
      </c>
      <c r="K299" s="70">
        <f t="shared" si="197"/>
        <v>0.26419213973799127</v>
      </c>
      <c r="L299" s="70">
        <f t="shared" si="197"/>
        <v>0.26310043668122268</v>
      </c>
      <c r="M299" s="70">
        <f t="shared" si="197"/>
        <v>0.27183406113537117</v>
      </c>
      <c r="N299" s="70">
        <f t="shared" si="197"/>
        <v>0.23471615720524017</v>
      </c>
      <c r="O299" s="70">
        <f t="shared" si="197"/>
        <v>0.24344978165938866</v>
      </c>
      <c r="P299" s="89">
        <f t="shared" si="179"/>
        <v>3.3842794759825332</v>
      </c>
    </row>
    <row r="300" spans="2:16" ht="19.2" x14ac:dyDescent="0.2">
      <c r="B300" s="132" t="s">
        <v>103</v>
      </c>
      <c r="C300" s="132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ref="P300:P306" si="198">SUM(D300:O300)</f>
        <v>0</v>
      </c>
    </row>
    <row r="301" spans="2:16" x14ac:dyDescent="0.2">
      <c r="B301" s="61"/>
      <c r="C301" s="183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198"/>
        <v>0</v>
      </c>
    </row>
    <row r="302" spans="2:16" x14ac:dyDescent="0.2">
      <c r="B302" s="61"/>
      <c r="C302" s="183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198"/>
        <v>0</v>
      </c>
    </row>
    <row r="303" spans="2:16" x14ac:dyDescent="0.2">
      <c r="B303" s="61"/>
      <c r="C303" s="183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198"/>
        <v>0</v>
      </c>
    </row>
    <row r="304" spans="2:16" x14ac:dyDescent="0.2">
      <c r="B304" s="61"/>
      <c r="C304" s="183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si="198"/>
        <v>0</v>
      </c>
    </row>
    <row r="305" spans="2:16" x14ac:dyDescent="0.2">
      <c r="B305" s="61"/>
      <c r="C305" s="183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198"/>
        <v>0</v>
      </c>
    </row>
    <row r="306" spans="2:16" x14ac:dyDescent="0.2">
      <c r="B306" s="53"/>
      <c r="C306" s="186" t="s">
        <v>60</v>
      </c>
      <c r="D306" s="55">
        <f t="shared" ref="D306:O306" si="199">SUM(D300:D305)</f>
        <v>0</v>
      </c>
      <c r="E306" s="56">
        <f t="shared" si="199"/>
        <v>0</v>
      </c>
      <c r="F306" s="56">
        <f t="shared" si="199"/>
        <v>0</v>
      </c>
      <c r="G306" s="56">
        <f t="shared" si="199"/>
        <v>0</v>
      </c>
      <c r="H306" s="56">
        <f t="shared" si="199"/>
        <v>0</v>
      </c>
      <c r="I306" s="56">
        <f t="shared" si="199"/>
        <v>0</v>
      </c>
      <c r="J306" s="56">
        <f t="shared" si="199"/>
        <v>0</v>
      </c>
      <c r="K306" s="56">
        <f t="shared" si="199"/>
        <v>0</v>
      </c>
      <c r="L306" s="56">
        <f t="shared" si="199"/>
        <v>0</v>
      </c>
      <c r="M306" s="56">
        <f t="shared" si="199"/>
        <v>0</v>
      </c>
      <c r="N306" s="56">
        <f t="shared" si="199"/>
        <v>0</v>
      </c>
      <c r="O306" s="56">
        <f t="shared" si="199"/>
        <v>0</v>
      </c>
      <c r="P306" s="88">
        <f t="shared" si="198"/>
        <v>0</v>
      </c>
    </row>
    <row r="307" spans="2:16" x14ac:dyDescent="0.2">
      <c r="B307" s="155"/>
      <c r="C307" s="186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19.2" x14ac:dyDescent="0.2">
      <c r="B308" s="133" t="s">
        <v>186</v>
      </c>
      <c r="C308" s="133" t="s">
        <v>54</v>
      </c>
      <c r="D308" s="58">
        <f t="shared" ref="D308:O308" si="200">ROUND(D300/1,2)</f>
        <v>0</v>
      </c>
      <c r="E308" s="58">
        <f t="shared" si="200"/>
        <v>0</v>
      </c>
      <c r="F308" s="58">
        <f t="shared" si="200"/>
        <v>0</v>
      </c>
      <c r="G308" s="58">
        <f t="shared" si="200"/>
        <v>0</v>
      </c>
      <c r="H308" s="58">
        <f t="shared" si="200"/>
        <v>0</v>
      </c>
      <c r="I308" s="58">
        <f t="shared" si="200"/>
        <v>0</v>
      </c>
      <c r="J308" s="58">
        <f t="shared" si="200"/>
        <v>0</v>
      </c>
      <c r="K308" s="58">
        <f t="shared" si="200"/>
        <v>0</v>
      </c>
      <c r="L308" s="58">
        <f t="shared" si="200"/>
        <v>0</v>
      </c>
      <c r="M308" s="58">
        <f t="shared" si="200"/>
        <v>0</v>
      </c>
      <c r="N308" s="58">
        <f t="shared" si="200"/>
        <v>0</v>
      </c>
      <c r="O308" s="58">
        <f t="shared" si="200"/>
        <v>0</v>
      </c>
      <c r="P308" s="63">
        <f t="shared" ref="P308:P322" si="201">SUM(D308:O308)</f>
        <v>0</v>
      </c>
    </row>
    <row r="309" spans="2:16" x14ac:dyDescent="0.2">
      <c r="B309" s="61"/>
      <c r="C309" s="183" t="s">
        <v>55</v>
      </c>
      <c r="D309" s="77">
        <f t="shared" ref="D309:O309" si="202">ROUND(D301/2,2)</f>
        <v>0</v>
      </c>
      <c r="E309" s="77">
        <f t="shared" si="202"/>
        <v>0</v>
      </c>
      <c r="F309" s="77">
        <f t="shared" si="202"/>
        <v>0</v>
      </c>
      <c r="G309" s="77">
        <f t="shared" si="202"/>
        <v>0</v>
      </c>
      <c r="H309" s="77">
        <f t="shared" si="202"/>
        <v>0</v>
      </c>
      <c r="I309" s="77">
        <f t="shared" si="202"/>
        <v>0</v>
      </c>
      <c r="J309" s="77">
        <f t="shared" si="202"/>
        <v>0</v>
      </c>
      <c r="K309" s="77">
        <f t="shared" si="202"/>
        <v>0</v>
      </c>
      <c r="L309" s="77">
        <f t="shared" si="202"/>
        <v>0</v>
      </c>
      <c r="M309" s="77">
        <f t="shared" si="202"/>
        <v>0</v>
      </c>
      <c r="N309" s="77">
        <f t="shared" si="202"/>
        <v>0</v>
      </c>
      <c r="O309" s="77">
        <f t="shared" si="202"/>
        <v>0</v>
      </c>
      <c r="P309" s="63">
        <f t="shared" si="201"/>
        <v>0</v>
      </c>
    </row>
    <row r="310" spans="2:16" x14ac:dyDescent="0.2">
      <c r="B310" s="61"/>
      <c r="C310" s="183" t="s">
        <v>56</v>
      </c>
      <c r="D310" s="77">
        <f t="shared" ref="D310:O310" si="203">ROUND(D302/1,2)</f>
        <v>0</v>
      </c>
      <c r="E310" s="77">
        <f t="shared" si="203"/>
        <v>0</v>
      </c>
      <c r="F310" s="77">
        <f t="shared" si="203"/>
        <v>0</v>
      </c>
      <c r="G310" s="77">
        <f t="shared" si="203"/>
        <v>0</v>
      </c>
      <c r="H310" s="77">
        <f t="shared" si="203"/>
        <v>0</v>
      </c>
      <c r="I310" s="77">
        <f t="shared" si="203"/>
        <v>0</v>
      </c>
      <c r="J310" s="77">
        <f t="shared" si="203"/>
        <v>0</v>
      </c>
      <c r="K310" s="77">
        <f t="shared" si="203"/>
        <v>0</v>
      </c>
      <c r="L310" s="77">
        <f t="shared" si="203"/>
        <v>0</v>
      </c>
      <c r="M310" s="77">
        <f t="shared" si="203"/>
        <v>0</v>
      </c>
      <c r="N310" s="77">
        <f t="shared" si="203"/>
        <v>0</v>
      </c>
      <c r="O310" s="77">
        <f t="shared" si="203"/>
        <v>0</v>
      </c>
      <c r="P310" s="63">
        <f t="shared" si="201"/>
        <v>0</v>
      </c>
    </row>
    <row r="311" spans="2:16" x14ac:dyDescent="0.2">
      <c r="B311" s="61"/>
      <c r="C311" s="183" t="s">
        <v>57</v>
      </c>
      <c r="D311" s="77">
        <f t="shared" ref="D311:O311" si="204">ROUND(D303/1,2)</f>
        <v>0</v>
      </c>
      <c r="E311" s="77">
        <f t="shared" si="204"/>
        <v>0</v>
      </c>
      <c r="F311" s="77">
        <f t="shared" si="204"/>
        <v>0</v>
      </c>
      <c r="G311" s="77">
        <f t="shared" si="204"/>
        <v>0</v>
      </c>
      <c r="H311" s="77">
        <f t="shared" si="204"/>
        <v>0</v>
      </c>
      <c r="I311" s="77">
        <f t="shared" si="204"/>
        <v>0</v>
      </c>
      <c r="J311" s="77">
        <f t="shared" si="204"/>
        <v>0</v>
      </c>
      <c r="K311" s="77">
        <f t="shared" si="204"/>
        <v>0</v>
      </c>
      <c r="L311" s="77">
        <f t="shared" si="204"/>
        <v>0</v>
      </c>
      <c r="M311" s="77">
        <f t="shared" si="204"/>
        <v>0</v>
      </c>
      <c r="N311" s="77">
        <f t="shared" si="204"/>
        <v>0</v>
      </c>
      <c r="O311" s="77">
        <f t="shared" si="204"/>
        <v>0</v>
      </c>
      <c r="P311" s="63">
        <f t="shared" si="201"/>
        <v>0</v>
      </c>
    </row>
    <row r="312" spans="2:16" x14ac:dyDescent="0.2">
      <c r="B312" s="61"/>
      <c r="C312" s="183" t="s">
        <v>58</v>
      </c>
      <c r="D312" s="77">
        <f t="shared" ref="D312:O312" si="205">ROUND(D304/1,2)</f>
        <v>0</v>
      </c>
      <c r="E312" s="77">
        <f t="shared" si="205"/>
        <v>0</v>
      </c>
      <c r="F312" s="77">
        <f t="shared" si="205"/>
        <v>0</v>
      </c>
      <c r="G312" s="77">
        <f t="shared" si="205"/>
        <v>0</v>
      </c>
      <c r="H312" s="77">
        <f t="shared" si="205"/>
        <v>0</v>
      </c>
      <c r="I312" s="77">
        <f t="shared" si="205"/>
        <v>0</v>
      </c>
      <c r="J312" s="77">
        <f t="shared" si="205"/>
        <v>0</v>
      </c>
      <c r="K312" s="77">
        <f t="shared" si="205"/>
        <v>0</v>
      </c>
      <c r="L312" s="77">
        <f t="shared" si="205"/>
        <v>0</v>
      </c>
      <c r="M312" s="77">
        <f t="shared" si="205"/>
        <v>0</v>
      </c>
      <c r="N312" s="77">
        <f t="shared" si="205"/>
        <v>0</v>
      </c>
      <c r="O312" s="77">
        <f t="shared" si="205"/>
        <v>0</v>
      </c>
      <c r="P312" s="63">
        <f t="shared" si="201"/>
        <v>0</v>
      </c>
    </row>
    <row r="313" spans="2:16" x14ac:dyDescent="0.2">
      <c r="B313" s="61"/>
      <c r="C313" s="183" t="s">
        <v>59</v>
      </c>
      <c r="D313" s="77">
        <f t="shared" ref="D313:O313" si="206">ROUND(D305/1,2)</f>
        <v>0</v>
      </c>
      <c r="E313" s="77">
        <f t="shared" si="206"/>
        <v>0</v>
      </c>
      <c r="F313" s="77">
        <f t="shared" si="206"/>
        <v>0</v>
      </c>
      <c r="G313" s="77">
        <f t="shared" si="206"/>
        <v>0</v>
      </c>
      <c r="H313" s="77">
        <f t="shared" si="206"/>
        <v>0</v>
      </c>
      <c r="I313" s="77">
        <f t="shared" si="206"/>
        <v>0</v>
      </c>
      <c r="J313" s="77">
        <f t="shared" si="206"/>
        <v>0</v>
      </c>
      <c r="K313" s="77">
        <f t="shared" si="206"/>
        <v>0</v>
      </c>
      <c r="L313" s="77">
        <f t="shared" si="206"/>
        <v>0</v>
      </c>
      <c r="M313" s="77">
        <f t="shared" si="206"/>
        <v>0</v>
      </c>
      <c r="N313" s="77">
        <f t="shared" si="206"/>
        <v>0</v>
      </c>
      <c r="O313" s="77">
        <f t="shared" si="206"/>
        <v>0</v>
      </c>
      <c r="P313" s="63">
        <f t="shared" si="201"/>
        <v>0</v>
      </c>
    </row>
    <row r="314" spans="2:16" x14ac:dyDescent="0.2">
      <c r="B314" s="61"/>
      <c r="C314" s="183" t="s">
        <v>60</v>
      </c>
      <c r="D314" s="80">
        <f t="shared" ref="D314:O314" si="207">ROUND(D306/7,2)</f>
        <v>0</v>
      </c>
      <c r="E314" s="80">
        <f t="shared" si="207"/>
        <v>0</v>
      </c>
      <c r="F314" s="80">
        <f t="shared" si="207"/>
        <v>0</v>
      </c>
      <c r="G314" s="80">
        <f t="shared" si="207"/>
        <v>0</v>
      </c>
      <c r="H314" s="80">
        <f t="shared" si="207"/>
        <v>0</v>
      </c>
      <c r="I314" s="80">
        <f t="shared" si="207"/>
        <v>0</v>
      </c>
      <c r="J314" s="80">
        <f t="shared" si="207"/>
        <v>0</v>
      </c>
      <c r="K314" s="80">
        <f t="shared" si="207"/>
        <v>0</v>
      </c>
      <c r="L314" s="80">
        <f t="shared" si="207"/>
        <v>0</v>
      </c>
      <c r="M314" s="80">
        <f t="shared" si="207"/>
        <v>0</v>
      </c>
      <c r="N314" s="80">
        <f t="shared" si="207"/>
        <v>0</v>
      </c>
      <c r="O314" s="80">
        <f t="shared" si="207"/>
        <v>0</v>
      </c>
      <c r="P314" s="66">
        <f t="shared" si="201"/>
        <v>0</v>
      </c>
    </row>
    <row r="315" spans="2:16" ht="13.8" thickBot="1" x14ac:dyDescent="0.25">
      <c r="B315" s="53"/>
      <c r="C315" s="187" t="s">
        <v>61</v>
      </c>
      <c r="D315" s="69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89">
        <f t="shared" si="201"/>
        <v>0</v>
      </c>
    </row>
    <row r="316" spans="2:16" ht="19.2" x14ac:dyDescent="0.2">
      <c r="B316" s="132" t="s">
        <v>130</v>
      </c>
      <c r="C316" s="180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201"/>
        <v>0</v>
      </c>
    </row>
    <row r="317" spans="2:16" x14ac:dyDescent="0.2">
      <c r="B317" s="61"/>
      <c r="C317" s="180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201"/>
        <v>0</v>
      </c>
    </row>
    <row r="318" spans="2:16" x14ac:dyDescent="0.2">
      <c r="B318" s="61"/>
      <c r="C318" s="180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201"/>
        <v>0</v>
      </c>
    </row>
    <row r="319" spans="2:16" x14ac:dyDescent="0.2">
      <c r="B319" s="61"/>
      <c r="C319" s="180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201"/>
        <v>0</v>
      </c>
    </row>
    <row r="320" spans="2:16" x14ac:dyDescent="0.2">
      <c r="B320" s="61"/>
      <c r="C320" s="180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201"/>
        <v>0</v>
      </c>
    </row>
    <row r="321" spans="2:16" x14ac:dyDescent="0.2">
      <c r="B321" s="61"/>
      <c r="C321" s="180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201"/>
        <v>0</v>
      </c>
    </row>
    <row r="322" spans="2:16" x14ac:dyDescent="0.2">
      <c r="B322" s="53"/>
      <c r="C322" s="181" t="s">
        <v>60</v>
      </c>
      <c r="D322" s="55">
        <f t="shared" ref="D322:O322" si="208">SUM(D316:D321)</f>
        <v>0</v>
      </c>
      <c r="E322" s="56">
        <f t="shared" si="208"/>
        <v>0</v>
      </c>
      <c r="F322" s="56">
        <f t="shared" si="208"/>
        <v>0</v>
      </c>
      <c r="G322" s="56">
        <f t="shared" si="208"/>
        <v>0</v>
      </c>
      <c r="H322" s="91">
        <f t="shared" si="208"/>
        <v>0</v>
      </c>
      <c r="I322" s="56">
        <f t="shared" si="208"/>
        <v>0</v>
      </c>
      <c r="J322" s="56">
        <f t="shared" si="208"/>
        <v>0</v>
      </c>
      <c r="K322" s="56">
        <f t="shared" si="208"/>
        <v>0</v>
      </c>
      <c r="L322" s="56">
        <f t="shared" si="208"/>
        <v>0</v>
      </c>
      <c r="M322" s="56">
        <f t="shared" si="208"/>
        <v>0</v>
      </c>
      <c r="N322" s="56">
        <f t="shared" si="208"/>
        <v>0</v>
      </c>
      <c r="O322" s="56">
        <f t="shared" si="208"/>
        <v>0</v>
      </c>
      <c r="P322" s="88">
        <f t="shared" si="201"/>
        <v>0</v>
      </c>
    </row>
    <row r="323" spans="2:16" x14ac:dyDescent="0.2">
      <c r="B323" s="155"/>
      <c r="C323" s="181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2">
      <c r="B324" s="133" t="s">
        <v>187</v>
      </c>
      <c r="C324" s="185" t="s">
        <v>54</v>
      </c>
      <c r="D324" s="58">
        <f t="shared" ref="D324:O324" si="209">ROUND(D316/1,2)</f>
        <v>0</v>
      </c>
      <c r="E324" s="59">
        <f t="shared" si="209"/>
        <v>0</v>
      </c>
      <c r="F324" s="59">
        <f t="shared" si="209"/>
        <v>0</v>
      </c>
      <c r="G324" s="59">
        <f t="shared" si="209"/>
        <v>0</v>
      </c>
      <c r="H324" s="76">
        <f t="shared" si="209"/>
        <v>0</v>
      </c>
      <c r="I324" s="59">
        <f t="shared" si="209"/>
        <v>0</v>
      </c>
      <c r="J324" s="59">
        <f t="shared" si="209"/>
        <v>0</v>
      </c>
      <c r="K324" s="59">
        <f t="shared" si="209"/>
        <v>0</v>
      </c>
      <c r="L324" s="59">
        <f t="shared" si="209"/>
        <v>0</v>
      </c>
      <c r="M324" s="59">
        <f t="shared" si="209"/>
        <v>0</v>
      </c>
      <c r="N324" s="59">
        <f t="shared" si="209"/>
        <v>0</v>
      </c>
      <c r="O324" s="59">
        <f t="shared" si="209"/>
        <v>0</v>
      </c>
      <c r="P324" s="63">
        <f t="shared" ref="P324:P338" si="210">SUM(D324:O324)</f>
        <v>0</v>
      </c>
    </row>
    <row r="325" spans="2:16" x14ac:dyDescent="0.2">
      <c r="B325" s="61"/>
      <c r="C325" s="180" t="s">
        <v>55</v>
      </c>
      <c r="D325" s="77">
        <f t="shared" ref="D325:O325" si="211">ROUND(D317/2,2)</f>
        <v>0</v>
      </c>
      <c r="E325" s="78">
        <f t="shared" si="211"/>
        <v>0</v>
      </c>
      <c r="F325" s="78">
        <f t="shared" si="211"/>
        <v>0</v>
      </c>
      <c r="G325" s="78">
        <f t="shared" si="211"/>
        <v>0</v>
      </c>
      <c r="H325" s="79">
        <f t="shared" si="211"/>
        <v>0</v>
      </c>
      <c r="I325" s="78">
        <f t="shared" si="211"/>
        <v>0</v>
      </c>
      <c r="J325" s="78">
        <f t="shared" si="211"/>
        <v>0</v>
      </c>
      <c r="K325" s="78">
        <f t="shared" si="211"/>
        <v>0</v>
      </c>
      <c r="L325" s="78">
        <f t="shared" si="211"/>
        <v>0</v>
      </c>
      <c r="M325" s="78">
        <f t="shared" si="211"/>
        <v>0</v>
      </c>
      <c r="N325" s="78">
        <f t="shared" si="211"/>
        <v>0</v>
      </c>
      <c r="O325" s="78">
        <f t="shared" si="211"/>
        <v>0</v>
      </c>
      <c r="P325" s="63">
        <f t="shared" si="210"/>
        <v>0</v>
      </c>
    </row>
    <row r="326" spans="2:16" x14ac:dyDescent="0.2">
      <c r="B326" s="61"/>
      <c r="C326" s="180" t="s">
        <v>56</v>
      </c>
      <c r="D326" s="77">
        <f t="shared" ref="D326:O326" si="212">ROUND(D318/1,2)</f>
        <v>0</v>
      </c>
      <c r="E326" s="78">
        <f t="shared" si="212"/>
        <v>0</v>
      </c>
      <c r="F326" s="78">
        <f t="shared" si="212"/>
        <v>0</v>
      </c>
      <c r="G326" s="78">
        <f t="shared" si="212"/>
        <v>0</v>
      </c>
      <c r="H326" s="79">
        <f t="shared" si="212"/>
        <v>0</v>
      </c>
      <c r="I326" s="78">
        <f t="shared" si="212"/>
        <v>0</v>
      </c>
      <c r="J326" s="78">
        <f t="shared" si="212"/>
        <v>0</v>
      </c>
      <c r="K326" s="78">
        <f t="shared" si="212"/>
        <v>0</v>
      </c>
      <c r="L326" s="78">
        <f t="shared" si="212"/>
        <v>0</v>
      </c>
      <c r="M326" s="78">
        <f t="shared" si="212"/>
        <v>0</v>
      </c>
      <c r="N326" s="78">
        <f t="shared" si="212"/>
        <v>0</v>
      </c>
      <c r="O326" s="78">
        <f t="shared" si="212"/>
        <v>0</v>
      </c>
      <c r="P326" s="63">
        <f t="shared" si="210"/>
        <v>0</v>
      </c>
    </row>
    <row r="327" spans="2:16" x14ac:dyDescent="0.2">
      <c r="B327" s="61"/>
      <c r="C327" s="180" t="s">
        <v>57</v>
      </c>
      <c r="D327" s="77">
        <f t="shared" ref="D327:O327" si="213">ROUND(D319/1,2)</f>
        <v>0</v>
      </c>
      <c r="E327" s="78">
        <f t="shared" si="213"/>
        <v>0</v>
      </c>
      <c r="F327" s="78">
        <f t="shared" si="213"/>
        <v>0</v>
      </c>
      <c r="G327" s="78">
        <f t="shared" si="213"/>
        <v>0</v>
      </c>
      <c r="H327" s="79">
        <f t="shared" si="213"/>
        <v>0</v>
      </c>
      <c r="I327" s="78">
        <f t="shared" si="213"/>
        <v>0</v>
      </c>
      <c r="J327" s="78">
        <f t="shared" si="213"/>
        <v>0</v>
      </c>
      <c r="K327" s="78">
        <f t="shared" si="213"/>
        <v>0</v>
      </c>
      <c r="L327" s="78">
        <f t="shared" si="213"/>
        <v>0</v>
      </c>
      <c r="M327" s="78">
        <f t="shared" si="213"/>
        <v>0</v>
      </c>
      <c r="N327" s="78">
        <f t="shared" si="213"/>
        <v>0</v>
      </c>
      <c r="O327" s="78">
        <f t="shared" si="213"/>
        <v>0</v>
      </c>
      <c r="P327" s="63">
        <f t="shared" si="210"/>
        <v>0</v>
      </c>
    </row>
    <row r="328" spans="2:16" x14ac:dyDescent="0.2">
      <c r="B328" s="61"/>
      <c r="C328" s="180" t="s">
        <v>58</v>
      </c>
      <c r="D328" s="77">
        <f t="shared" ref="D328:O328" si="214">ROUND(D320/1,2)</f>
        <v>0</v>
      </c>
      <c r="E328" s="78">
        <f t="shared" si="214"/>
        <v>0</v>
      </c>
      <c r="F328" s="78">
        <f t="shared" si="214"/>
        <v>0</v>
      </c>
      <c r="G328" s="78">
        <f t="shared" si="214"/>
        <v>0</v>
      </c>
      <c r="H328" s="79">
        <f t="shared" si="214"/>
        <v>0</v>
      </c>
      <c r="I328" s="78">
        <f t="shared" si="214"/>
        <v>0</v>
      </c>
      <c r="J328" s="78">
        <f t="shared" si="214"/>
        <v>0</v>
      </c>
      <c r="K328" s="78">
        <f t="shared" si="214"/>
        <v>0</v>
      </c>
      <c r="L328" s="78">
        <f t="shared" si="214"/>
        <v>0</v>
      </c>
      <c r="M328" s="78">
        <f t="shared" si="214"/>
        <v>0</v>
      </c>
      <c r="N328" s="78">
        <f t="shared" si="214"/>
        <v>0</v>
      </c>
      <c r="O328" s="78">
        <f t="shared" si="214"/>
        <v>0</v>
      </c>
      <c r="P328" s="63">
        <f t="shared" si="210"/>
        <v>0</v>
      </c>
    </row>
    <row r="329" spans="2:16" x14ac:dyDescent="0.2">
      <c r="B329" s="61"/>
      <c r="C329" s="180" t="s">
        <v>59</v>
      </c>
      <c r="D329" s="77">
        <f t="shared" ref="D329:O329" si="215">ROUND(D321/1,2)</f>
        <v>0</v>
      </c>
      <c r="E329" s="78">
        <f t="shared" si="215"/>
        <v>0</v>
      </c>
      <c r="F329" s="78">
        <f t="shared" si="215"/>
        <v>0</v>
      </c>
      <c r="G329" s="78">
        <f t="shared" si="215"/>
        <v>0</v>
      </c>
      <c r="H329" s="79">
        <f t="shared" si="215"/>
        <v>0</v>
      </c>
      <c r="I329" s="78">
        <f t="shared" si="215"/>
        <v>0</v>
      </c>
      <c r="J329" s="78">
        <f t="shared" si="215"/>
        <v>0</v>
      </c>
      <c r="K329" s="78">
        <f t="shared" si="215"/>
        <v>0</v>
      </c>
      <c r="L329" s="78">
        <f t="shared" si="215"/>
        <v>0</v>
      </c>
      <c r="M329" s="78">
        <f t="shared" si="215"/>
        <v>0</v>
      </c>
      <c r="N329" s="78">
        <f t="shared" si="215"/>
        <v>0</v>
      </c>
      <c r="O329" s="78">
        <f t="shared" si="215"/>
        <v>0</v>
      </c>
      <c r="P329" s="63">
        <f t="shared" si="210"/>
        <v>0</v>
      </c>
    </row>
    <row r="330" spans="2:16" x14ac:dyDescent="0.2">
      <c r="B330" s="61"/>
      <c r="C330" s="180" t="s">
        <v>60</v>
      </c>
      <c r="D330" s="80">
        <f t="shared" ref="D330:O330" si="216">ROUND(D322/7,2)</f>
        <v>0</v>
      </c>
      <c r="E330" s="81">
        <f t="shared" si="216"/>
        <v>0</v>
      </c>
      <c r="F330" s="81">
        <f t="shared" si="216"/>
        <v>0</v>
      </c>
      <c r="G330" s="81">
        <f t="shared" si="216"/>
        <v>0</v>
      </c>
      <c r="H330" s="82">
        <f t="shared" si="216"/>
        <v>0</v>
      </c>
      <c r="I330" s="81">
        <f t="shared" si="216"/>
        <v>0</v>
      </c>
      <c r="J330" s="81">
        <f t="shared" si="216"/>
        <v>0</v>
      </c>
      <c r="K330" s="81">
        <f t="shared" si="216"/>
        <v>0</v>
      </c>
      <c r="L330" s="81">
        <f t="shared" si="216"/>
        <v>0</v>
      </c>
      <c r="M330" s="81">
        <f t="shared" si="216"/>
        <v>0</v>
      </c>
      <c r="N330" s="81">
        <f t="shared" si="216"/>
        <v>0</v>
      </c>
      <c r="O330" s="81">
        <f t="shared" si="216"/>
        <v>0</v>
      </c>
      <c r="P330" s="66">
        <f t="shared" si="210"/>
        <v>0</v>
      </c>
    </row>
    <row r="331" spans="2:16" ht="13.8" thickBot="1" x14ac:dyDescent="0.25">
      <c r="B331" s="53"/>
      <c r="C331" s="180" t="s">
        <v>61</v>
      </c>
      <c r="D331" s="69"/>
      <c r="E331" s="70"/>
      <c r="F331" s="70"/>
      <c r="G331" s="70"/>
      <c r="H331" s="71"/>
      <c r="I331" s="70"/>
      <c r="J331" s="70"/>
      <c r="K331" s="70"/>
      <c r="L331" s="70"/>
      <c r="M331" s="70"/>
      <c r="N331" s="70"/>
      <c r="O331" s="70"/>
      <c r="P331" s="89">
        <f t="shared" si="210"/>
        <v>0</v>
      </c>
    </row>
    <row r="332" spans="2:16" x14ac:dyDescent="0.2">
      <c r="B332" s="134" t="s">
        <v>106</v>
      </c>
      <c r="C332" s="132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210"/>
        <v>0</v>
      </c>
    </row>
    <row r="333" spans="2:16" x14ac:dyDescent="0.2">
      <c r="B333" s="44"/>
      <c r="C333" s="183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210"/>
        <v>0</v>
      </c>
    </row>
    <row r="334" spans="2:16" x14ac:dyDescent="0.2">
      <c r="B334" s="44"/>
      <c r="C334" s="183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210"/>
        <v>0</v>
      </c>
    </row>
    <row r="335" spans="2:16" x14ac:dyDescent="0.2">
      <c r="B335" s="44"/>
      <c r="C335" s="183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210"/>
        <v>0</v>
      </c>
    </row>
    <row r="336" spans="2:16" x14ac:dyDescent="0.2">
      <c r="B336" s="44"/>
      <c r="C336" s="183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210"/>
        <v>0</v>
      </c>
    </row>
    <row r="337" spans="2:16" x14ac:dyDescent="0.2">
      <c r="B337" s="44"/>
      <c r="C337" s="183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210"/>
        <v>0</v>
      </c>
    </row>
    <row r="338" spans="2:16" x14ac:dyDescent="0.2">
      <c r="B338" s="53"/>
      <c r="C338" s="186" t="s">
        <v>60</v>
      </c>
      <c r="D338" s="55">
        <f t="shared" ref="D338:O338" si="217">SUM(D332:D337)</f>
        <v>0</v>
      </c>
      <c r="E338" s="56">
        <f t="shared" si="217"/>
        <v>0</v>
      </c>
      <c r="F338" s="56">
        <f t="shared" si="217"/>
        <v>0</v>
      </c>
      <c r="G338" s="56">
        <f t="shared" si="217"/>
        <v>0</v>
      </c>
      <c r="H338" s="56">
        <f t="shared" si="217"/>
        <v>0</v>
      </c>
      <c r="I338" s="56">
        <f t="shared" si="217"/>
        <v>0</v>
      </c>
      <c r="J338" s="56">
        <f t="shared" si="217"/>
        <v>0</v>
      </c>
      <c r="K338" s="56">
        <f t="shared" si="217"/>
        <v>0</v>
      </c>
      <c r="L338" s="56">
        <f t="shared" si="217"/>
        <v>0</v>
      </c>
      <c r="M338" s="56">
        <f t="shared" si="217"/>
        <v>0</v>
      </c>
      <c r="N338" s="56">
        <f t="shared" si="217"/>
        <v>0</v>
      </c>
      <c r="O338" s="56">
        <f t="shared" si="217"/>
        <v>0</v>
      </c>
      <c r="P338" s="88">
        <f t="shared" si="210"/>
        <v>0</v>
      </c>
    </row>
    <row r="339" spans="2:16" x14ac:dyDescent="0.2">
      <c r="B339" s="155"/>
      <c r="C339" s="186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2">
      <c r="B340" s="133" t="s">
        <v>188</v>
      </c>
      <c r="C340" s="133" t="s">
        <v>54</v>
      </c>
      <c r="D340" s="58">
        <f t="shared" ref="D340:O340" si="218">ROUND(D332/1,2)</f>
        <v>0</v>
      </c>
      <c r="E340" s="59">
        <f t="shared" si="218"/>
        <v>0</v>
      </c>
      <c r="F340" s="59">
        <f t="shared" si="218"/>
        <v>0</v>
      </c>
      <c r="G340" s="59">
        <f t="shared" si="218"/>
        <v>0</v>
      </c>
      <c r="H340" s="59">
        <f t="shared" si="218"/>
        <v>0</v>
      </c>
      <c r="I340" s="59">
        <f t="shared" si="218"/>
        <v>0</v>
      </c>
      <c r="J340" s="59">
        <f t="shared" si="218"/>
        <v>0</v>
      </c>
      <c r="K340" s="59">
        <f t="shared" si="218"/>
        <v>0</v>
      </c>
      <c r="L340" s="59">
        <f t="shared" si="218"/>
        <v>0</v>
      </c>
      <c r="M340" s="59">
        <f t="shared" si="218"/>
        <v>0</v>
      </c>
      <c r="N340" s="59">
        <f t="shared" si="218"/>
        <v>0</v>
      </c>
      <c r="O340" s="59">
        <f t="shared" si="218"/>
        <v>0</v>
      </c>
      <c r="P340" s="63">
        <f t="shared" ref="P340:P347" si="219">SUM(D340:O340)</f>
        <v>0</v>
      </c>
    </row>
    <row r="341" spans="2:16" x14ac:dyDescent="0.2">
      <c r="B341" s="61"/>
      <c r="C341" s="183" t="s">
        <v>55</v>
      </c>
      <c r="D341" s="77">
        <f t="shared" ref="D341:O341" si="220">ROUND(D333/2,2)</f>
        <v>0</v>
      </c>
      <c r="E341" s="78">
        <f t="shared" si="220"/>
        <v>0</v>
      </c>
      <c r="F341" s="78">
        <f t="shared" si="220"/>
        <v>0</v>
      </c>
      <c r="G341" s="78">
        <f t="shared" si="220"/>
        <v>0</v>
      </c>
      <c r="H341" s="78">
        <f t="shared" si="220"/>
        <v>0</v>
      </c>
      <c r="I341" s="78">
        <f t="shared" si="220"/>
        <v>0</v>
      </c>
      <c r="J341" s="78">
        <f t="shared" si="220"/>
        <v>0</v>
      </c>
      <c r="K341" s="78">
        <f t="shared" si="220"/>
        <v>0</v>
      </c>
      <c r="L341" s="78">
        <f t="shared" si="220"/>
        <v>0</v>
      </c>
      <c r="M341" s="78">
        <f t="shared" si="220"/>
        <v>0</v>
      </c>
      <c r="N341" s="78">
        <f t="shared" si="220"/>
        <v>0</v>
      </c>
      <c r="O341" s="78">
        <f t="shared" si="220"/>
        <v>0</v>
      </c>
      <c r="P341" s="63">
        <f t="shared" si="219"/>
        <v>0</v>
      </c>
    </row>
    <row r="342" spans="2:16" x14ac:dyDescent="0.2">
      <c r="B342" s="61"/>
      <c r="C342" s="183" t="s">
        <v>56</v>
      </c>
      <c r="D342" s="77">
        <f t="shared" ref="D342:O342" si="221">ROUND(D334/1,2)</f>
        <v>0</v>
      </c>
      <c r="E342" s="78">
        <f t="shared" si="221"/>
        <v>0</v>
      </c>
      <c r="F342" s="78">
        <f t="shared" si="221"/>
        <v>0</v>
      </c>
      <c r="G342" s="78">
        <f t="shared" si="221"/>
        <v>0</v>
      </c>
      <c r="H342" s="78">
        <f t="shared" si="221"/>
        <v>0</v>
      </c>
      <c r="I342" s="78">
        <f t="shared" si="221"/>
        <v>0</v>
      </c>
      <c r="J342" s="78">
        <f t="shared" si="221"/>
        <v>0</v>
      </c>
      <c r="K342" s="78">
        <f t="shared" si="221"/>
        <v>0</v>
      </c>
      <c r="L342" s="78">
        <f t="shared" si="221"/>
        <v>0</v>
      </c>
      <c r="M342" s="78">
        <f t="shared" si="221"/>
        <v>0</v>
      </c>
      <c r="N342" s="78">
        <f t="shared" si="221"/>
        <v>0</v>
      </c>
      <c r="O342" s="78">
        <f t="shared" si="221"/>
        <v>0</v>
      </c>
      <c r="P342" s="63">
        <f t="shared" si="219"/>
        <v>0</v>
      </c>
    </row>
    <row r="343" spans="2:16" x14ac:dyDescent="0.2">
      <c r="B343" s="61"/>
      <c r="C343" s="183" t="s">
        <v>57</v>
      </c>
      <c r="D343" s="77">
        <f t="shared" ref="D343:O343" si="222">ROUND(D335/1,2)</f>
        <v>0</v>
      </c>
      <c r="E343" s="78">
        <f t="shared" si="222"/>
        <v>0</v>
      </c>
      <c r="F343" s="78">
        <f t="shared" si="222"/>
        <v>0</v>
      </c>
      <c r="G343" s="78">
        <f t="shared" si="222"/>
        <v>0</v>
      </c>
      <c r="H343" s="78">
        <f t="shared" si="222"/>
        <v>0</v>
      </c>
      <c r="I343" s="78">
        <f t="shared" si="222"/>
        <v>0</v>
      </c>
      <c r="J343" s="78">
        <f t="shared" si="222"/>
        <v>0</v>
      </c>
      <c r="K343" s="78">
        <f t="shared" si="222"/>
        <v>0</v>
      </c>
      <c r="L343" s="78">
        <f t="shared" si="222"/>
        <v>0</v>
      </c>
      <c r="M343" s="78">
        <f t="shared" si="222"/>
        <v>0</v>
      </c>
      <c r="N343" s="78">
        <f t="shared" si="222"/>
        <v>0</v>
      </c>
      <c r="O343" s="78">
        <f t="shared" si="222"/>
        <v>0</v>
      </c>
      <c r="P343" s="63">
        <f t="shared" si="219"/>
        <v>0</v>
      </c>
    </row>
    <row r="344" spans="2:16" x14ac:dyDescent="0.2">
      <c r="B344" s="61"/>
      <c r="C344" s="183" t="s">
        <v>58</v>
      </c>
      <c r="D344" s="77">
        <f t="shared" ref="D344:O344" si="223">ROUND(D336/1,2)</f>
        <v>0</v>
      </c>
      <c r="E344" s="78">
        <f t="shared" si="223"/>
        <v>0</v>
      </c>
      <c r="F344" s="78">
        <f t="shared" si="223"/>
        <v>0</v>
      </c>
      <c r="G344" s="78">
        <f t="shared" si="223"/>
        <v>0</v>
      </c>
      <c r="H344" s="78">
        <f t="shared" si="223"/>
        <v>0</v>
      </c>
      <c r="I344" s="78">
        <f t="shared" si="223"/>
        <v>0</v>
      </c>
      <c r="J344" s="78">
        <f t="shared" si="223"/>
        <v>0</v>
      </c>
      <c r="K344" s="78">
        <f t="shared" si="223"/>
        <v>0</v>
      </c>
      <c r="L344" s="78">
        <f t="shared" si="223"/>
        <v>0</v>
      </c>
      <c r="M344" s="78">
        <f t="shared" si="223"/>
        <v>0</v>
      </c>
      <c r="N344" s="78">
        <f t="shared" si="223"/>
        <v>0</v>
      </c>
      <c r="O344" s="78">
        <f t="shared" si="223"/>
        <v>0</v>
      </c>
      <c r="P344" s="63">
        <f t="shared" si="219"/>
        <v>0</v>
      </c>
    </row>
    <row r="345" spans="2:16" x14ac:dyDescent="0.2">
      <c r="B345" s="61"/>
      <c r="C345" s="183" t="s">
        <v>59</v>
      </c>
      <c r="D345" s="77">
        <f t="shared" ref="D345:O345" si="224">ROUND(D337/1,2)</f>
        <v>0</v>
      </c>
      <c r="E345" s="78">
        <f t="shared" si="224"/>
        <v>0</v>
      </c>
      <c r="F345" s="78">
        <f t="shared" si="224"/>
        <v>0</v>
      </c>
      <c r="G345" s="78">
        <f t="shared" si="224"/>
        <v>0</v>
      </c>
      <c r="H345" s="78">
        <f t="shared" si="224"/>
        <v>0</v>
      </c>
      <c r="I345" s="78">
        <f t="shared" si="224"/>
        <v>0</v>
      </c>
      <c r="J345" s="78">
        <f t="shared" si="224"/>
        <v>0</v>
      </c>
      <c r="K345" s="78">
        <f t="shared" si="224"/>
        <v>0</v>
      </c>
      <c r="L345" s="78">
        <f t="shared" si="224"/>
        <v>0</v>
      </c>
      <c r="M345" s="78">
        <f t="shared" si="224"/>
        <v>0</v>
      </c>
      <c r="N345" s="78">
        <f t="shared" si="224"/>
        <v>0</v>
      </c>
      <c r="O345" s="78">
        <f t="shared" si="224"/>
        <v>0</v>
      </c>
      <c r="P345" s="63">
        <f t="shared" si="219"/>
        <v>0</v>
      </c>
    </row>
    <row r="346" spans="2:16" x14ac:dyDescent="0.2">
      <c r="B346" s="61"/>
      <c r="C346" s="183" t="s">
        <v>60</v>
      </c>
      <c r="D346" s="80">
        <f t="shared" ref="D346:O346" si="225">ROUND(D338/7,2)</f>
        <v>0</v>
      </c>
      <c r="E346" s="81">
        <f t="shared" si="225"/>
        <v>0</v>
      </c>
      <c r="F346" s="81">
        <f t="shared" si="225"/>
        <v>0</v>
      </c>
      <c r="G346" s="81">
        <f t="shared" si="225"/>
        <v>0</v>
      </c>
      <c r="H346" s="81">
        <f t="shared" si="225"/>
        <v>0</v>
      </c>
      <c r="I346" s="81">
        <f t="shared" si="225"/>
        <v>0</v>
      </c>
      <c r="J346" s="81">
        <f t="shared" si="225"/>
        <v>0</v>
      </c>
      <c r="K346" s="81">
        <f t="shared" si="225"/>
        <v>0</v>
      </c>
      <c r="L346" s="81">
        <f t="shared" si="225"/>
        <v>0</v>
      </c>
      <c r="M346" s="81">
        <f t="shared" si="225"/>
        <v>0</v>
      </c>
      <c r="N346" s="81">
        <f t="shared" si="225"/>
        <v>0</v>
      </c>
      <c r="O346" s="81">
        <f t="shared" si="225"/>
        <v>0</v>
      </c>
      <c r="P346" s="66">
        <f t="shared" si="219"/>
        <v>0</v>
      </c>
    </row>
    <row r="347" spans="2:16" ht="13.8" thickBot="1" x14ac:dyDescent="0.25">
      <c r="B347" s="86"/>
      <c r="C347" s="187" t="s">
        <v>61</v>
      </c>
      <c r="D347" s="69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89">
        <f t="shared" si="219"/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X347"/>
  <sheetViews>
    <sheetView workbookViewId="0"/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15" width="6.6640625" customWidth="1"/>
    <col min="16" max="16" width="7.6640625" bestFit="1" customWidth="1"/>
    <col min="20" max="24" width="9.88671875" customWidth="1"/>
  </cols>
  <sheetData>
    <row r="1" spans="2:24" ht="19.2" x14ac:dyDescent="0.25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6.8" thickBot="1" x14ac:dyDescent="0.25">
      <c r="B2" s="36" t="s">
        <v>145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24.6" thickBot="1" x14ac:dyDescent="0.25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2">
      <c r="B4" s="44" t="s">
        <v>94</v>
      </c>
      <c r="C4" s="45" t="s">
        <v>54</v>
      </c>
      <c r="D4" s="46">
        <f>D120+D236</f>
        <v>0</v>
      </c>
      <c r="E4" s="47">
        <f t="shared" ref="E4:O4" si="0">E120+E236</f>
        <v>0</v>
      </c>
      <c r="F4" s="48">
        <f t="shared" si="0"/>
        <v>0</v>
      </c>
      <c r="G4" s="47">
        <f t="shared" ref="G4:G9" si="1">G120+G236</f>
        <v>0</v>
      </c>
      <c r="H4" s="47">
        <f t="shared" si="0"/>
        <v>0</v>
      </c>
      <c r="I4" s="47">
        <f t="shared" si="0"/>
        <v>0</v>
      </c>
      <c r="J4" s="47">
        <f t="shared" si="0"/>
        <v>0</v>
      </c>
      <c r="K4" s="47">
        <f t="shared" si="0"/>
        <v>0</v>
      </c>
      <c r="L4" s="47">
        <f t="shared" si="0"/>
        <v>0</v>
      </c>
      <c r="M4" s="47">
        <f t="shared" si="0"/>
        <v>1</v>
      </c>
      <c r="N4" s="47">
        <f t="shared" si="0"/>
        <v>0</v>
      </c>
      <c r="O4" s="47">
        <f t="shared" si="0"/>
        <v>0</v>
      </c>
      <c r="P4" s="49">
        <f t="shared" ref="P4:P71" si="2">SUM(D4:O4)</f>
        <v>1</v>
      </c>
    </row>
    <row r="5" spans="2:24" ht="12" customHeight="1" x14ac:dyDescent="0.2">
      <c r="B5" s="44"/>
      <c r="C5" s="45" t="s">
        <v>55</v>
      </c>
      <c r="D5" s="50">
        <f t="shared" ref="D5:O5" si="3">D121+D237</f>
        <v>48</v>
      </c>
      <c r="E5" s="48">
        <f t="shared" si="3"/>
        <v>24</v>
      </c>
      <c r="F5" s="48">
        <f t="shared" si="3"/>
        <v>31</v>
      </c>
      <c r="G5" s="48">
        <f t="shared" si="1"/>
        <v>37</v>
      </c>
      <c r="H5" s="48">
        <f t="shared" si="3"/>
        <v>41</v>
      </c>
      <c r="I5" s="48">
        <f t="shared" si="3"/>
        <v>34</v>
      </c>
      <c r="J5" s="48">
        <f t="shared" si="3"/>
        <v>32</v>
      </c>
      <c r="K5" s="48">
        <f t="shared" si="3"/>
        <v>52</v>
      </c>
      <c r="L5" s="48">
        <f t="shared" si="3"/>
        <v>28</v>
      </c>
      <c r="M5" s="48">
        <f t="shared" si="3"/>
        <v>44</v>
      </c>
      <c r="N5" s="48">
        <f t="shared" si="3"/>
        <v>29</v>
      </c>
      <c r="O5" s="48">
        <f t="shared" si="3"/>
        <v>29</v>
      </c>
      <c r="P5" s="51">
        <f t="shared" si="2"/>
        <v>429</v>
      </c>
      <c r="R5" t="s">
        <v>109</v>
      </c>
      <c r="S5" s="102" t="s">
        <v>119</v>
      </c>
    </row>
    <row r="6" spans="2:24" ht="12" customHeight="1" x14ac:dyDescent="0.2">
      <c r="B6" s="44"/>
      <c r="C6" s="45" t="s">
        <v>56</v>
      </c>
      <c r="D6" s="50">
        <f t="shared" ref="D6:O6" si="4">D122+D238</f>
        <v>19</v>
      </c>
      <c r="E6" s="48">
        <f t="shared" si="4"/>
        <v>10</v>
      </c>
      <c r="F6" s="48">
        <f t="shared" si="4"/>
        <v>11</v>
      </c>
      <c r="G6" s="48">
        <f t="shared" si="1"/>
        <v>12</v>
      </c>
      <c r="H6" s="48">
        <f t="shared" si="4"/>
        <v>15</v>
      </c>
      <c r="I6" s="48">
        <f t="shared" si="4"/>
        <v>14</v>
      </c>
      <c r="J6" s="48">
        <f t="shared" si="4"/>
        <v>14</v>
      </c>
      <c r="K6" s="48">
        <f t="shared" si="4"/>
        <v>21</v>
      </c>
      <c r="L6" s="48">
        <f t="shared" si="4"/>
        <v>18</v>
      </c>
      <c r="M6" s="48">
        <f t="shared" si="4"/>
        <v>22</v>
      </c>
      <c r="N6" s="48">
        <f t="shared" si="4"/>
        <v>15</v>
      </c>
      <c r="O6" s="48">
        <f t="shared" si="4"/>
        <v>25</v>
      </c>
      <c r="P6" s="51">
        <f t="shared" si="2"/>
        <v>196</v>
      </c>
      <c r="R6" t="s">
        <v>110</v>
      </c>
      <c r="S6" s="102" t="s">
        <v>120</v>
      </c>
    </row>
    <row r="7" spans="2:24" ht="12" customHeight="1" x14ac:dyDescent="0.2">
      <c r="B7" s="44"/>
      <c r="C7" s="45" t="s">
        <v>57</v>
      </c>
      <c r="D7" s="50">
        <f t="shared" ref="D7:O7" si="5">D123+D239</f>
        <v>8</v>
      </c>
      <c r="E7" s="48">
        <f t="shared" si="5"/>
        <v>3</v>
      </c>
      <c r="F7" s="48">
        <f t="shared" si="5"/>
        <v>10</v>
      </c>
      <c r="G7" s="48">
        <f t="shared" si="1"/>
        <v>5</v>
      </c>
      <c r="H7" s="48">
        <f t="shared" si="5"/>
        <v>11</v>
      </c>
      <c r="I7" s="48">
        <f t="shared" si="5"/>
        <v>7</v>
      </c>
      <c r="J7" s="48">
        <f t="shared" si="5"/>
        <v>7</v>
      </c>
      <c r="K7" s="48">
        <f t="shared" si="5"/>
        <v>7</v>
      </c>
      <c r="L7" s="48">
        <f t="shared" si="5"/>
        <v>3</v>
      </c>
      <c r="M7" s="48">
        <f t="shared" si="5"/>
        <v>4</v>
      </c>
      <c r="N7" s="48">
        <f t="shared" si="5"/>
        <v>5</v>
      </c>
      <c r="O7" s="48">
        <f t="shared" si="5"/>
        <v>8</v>
      </c>
      <c r="P7" s="51">
        <f t="shared" si="2"/>
        <v>78</v>
      </c>
    </row>
    <row r="8" spans="2:24" ht="12" customHeight="1" x14ac:dyDescent="0.2">
      <c r="B8" s="44"/>
      <c r="C8" s="45" t="s">
        <v>58</v>
      </c>
      <c r="D8" s="50">
        <f t="shared" ref="D8:O8" si="6">D124+D240</f>
        <v>0</v>
      </c>
      <c r="E8" s="48">
        <f t="shared" si="6"/>
        <v>0</v>
      </c>
      <c r="F8" s="48">
        <f t="shared" si="6"/>
        <v>0</v>
      </c>
      <c r="G8" s="48">
        <f t="shared" si="1"/>
        <v>0</v>
      </c>
      <c r="H8" s="48">
        <f t="shared" si="6"/>
        <v>0</v>
      </c>
      <c r="I8" s="48">
        <f t="shared" si="6"/>
        <v>0</v>
      </c>
      <c r="J8" s="48">
        <f t="shared" si="6"/>
        <v>0</v>
      </c>
      <c r="K8" s="48">
        <f t="shared" si="6"/>
        <v>0</v>
      </c>
      <c r="L8" s="48">
        <f t="shared" si="6"/>
        <v>0</v>
      </c>
      <c r="M8" s="48">
        <f t="shared" si="6"/>
        <v>0</v>
      </c>
      <c r="N8" s="48">
        <f t="shared" si="6"/>
        <v>0</v>
      </c>
      <c r="O8" s="48">
        <f t="shared" si="6"/>
        <v>0</v>
      </c>
      <c r="P8" s="51">
        <f t="shared" si="2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2">
      <c r="B9" s="52"/>
      <c r="C9" s="45" t="s">
        <v>59</v>
      </c>
      <c r="D9" s="50">
        <f t="shared" ref="D9:O9" si="7">D125+D241</f>
        <v>0</v>
      </c>
      <c r="E9" s="48">
        <f t="shared" si="7"/>
        <v>0</v>
      </c>
      <c r="F9" s="48">
        <f t="shared" si="7"/>
        <v>0</v>
      </c>
      <c r="G9" s="48">
        <f t="shared" si="1"/>
        <v>0</v>
      </c>
      <c r="H9" s="48">
        <f t="shared" si="7"/>
        <v>0</v>
      </c>
      <c r="I9" s="48">
        <f t="shared" si="7"/>
        <v>0</v>
      </c>
      <c r="J9" s="48">
        <f t="shared" si="7"/>
        <v>0</v>
      </c>
      <c r="K9" s="48">
        <f t="shared" si="7"/>
        <v>0</v>
      </c>
      <c r="L9" s="48">
        <f t="shared" si="7"/>
        <v>0</v>
      </c>
      <c r="M9" s="48">
        <f t="shared" si="7"/>
        <v>0</v>
      </c>
      <c r="N9" s="48">
        <f t="shared" si="7"/>
        <v>0</v>
      </c>
      <c r="O9" s="48">
        <f t="shared" si="7"/>
        <v>0</v>
      </c>
      <c r="P9" s="51">
        <f t="shared" si="2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2">
      <c r="B10" s="53"/>
      <c r="C10" s="54" t="s">
        <v>60</v>
      </c>
      <c r="D10" s="55">
        <f>SUM(D4:D9)</f>
        <v>75</v>
      </c>
      <c r="E10" s="56">
        <f t="shared" ref="E10:O10" si="8">SUM(E4:E9)</f>
        <v>37</v>
      </c>
      <c r="F10" s="56">
        <f t="shared" si="8"/>
        <v>52</v>
      </c>
      <c r="G10" s="56">
        <f t="shared" si="8"/>
        <v>54</v>
      </c>
      <c r="H10" s="56">
        <f t="shared" si="8"/>
        <v>67</v>
      </c>
      <c r="I10" s="56">
        <f t="shared" si="8"/>
        <v>55</v>
      </c>
      <c r="J10" s="56">
        <f t="shared" si="8"/>
        <v>53</v>
      </c>
      <c r="K10" s="56">
        <f t="shared" si="8"/>
        <v>80</v>
      </c>
      <c r="L10" s="56">
        <f t="shared" si="8"/>
        <v>49</v>
      </c>
      <c r="M10" s="56">
        <f t="shared" si="8"/>
        <v>71</v>
      </c>
      <c r="N10" s="56">
        <f t="shared" si="8"/>
        <v>49</v>
      </c>
      <c r="O10" s="56">
        <f t="shared" si="8"/>
        <v>62</v>
      </c>
      <c r="P10" s="57">
        <f t="shared" si="2"/>
        <v>704</v>
      </c>
      <c r="Q10">
        <f>P10/12</f>
        <v>58.666666666666664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2">
      <c r="B11" s="140"/>
      <c r="C11" s="141" t="s">
        <v>61</v>
      </c>
      <c r="D11" s="145">
        <f>SUM(D127,D243)</f>
        <v>3374</v>
      </c>
      <c r="E11" s="146">
        <f t="shared" ref="E11:O11" si="9">SUM(E127,E243)</f>
        <v>3181</v>
      </c>
      <c r="F11" s="146">
        <f t="shared" si="9"/>
        <v>3297</v>
      </c>
      <c r="G11" s="146">
        <f t="shared" si="9"/>
        <v>3280</v>
      </c>
      <c r="H11" s="146">
        <f t="shared" si="9"/>
        <v>3731</v>
      </c>
      <c r="I11" s="146">
        <f t="shared" si="9"/>
        <v>3816</v>
      </c>
      <c r="J11" s="146">
        <f t="shared" si="9"/>
        <v>3898</v>
      </c>
      <c r="K11" s="146">
        <f t="shared" si="9"/>
        <v>3481</v>
      </c>
      <c r="L11" s="146">
        <f t="shared" si="9"/>
        <v>3683</v>
      </c>
      <c r="M11" s="146">
        <f t="shared" si="9"/>
        <v>3769</v>
      </c>
      <c r="N11" s="146">
        <f t="shared" si="9"/>
        <v>3262</v>
      </c>
      <c r="O11" s="146">
        <f t="shared" si="9"/>
        <v>3173</v>
      </c>
      <c r="P11" s="147">
        <f t="shared" si="2"/>
        <v>41945</v>
      </c>
      <c r="S11" s="101"/>
      <c r="T11" s="107"/>
      <c r="U11" s="101"/>
      <c r="V11" s="107"/>
      <c r="W11" s="101"/>
      <c r="X11" s="107"/>
    </row>
    <row r="12" spans="2:24" ht="12" customHeight="1" x14ac:dyDescent="0.2">
      <c r="B12" s="44" t="s">
        <v>95</v>
      </c>
      <c r="C12" s="45" t="s">
        <v>54</v>
      </c>
      <c r="D12" s="58">
        <f>D4/1</f>
        <v>0</v>
      </c>
      <c r="E12" s="59">
        <f t="shared" ref="E12:O12" si="10">E4/1</f>
        <v>0</v>
      </c>
      <c r="F12" s="59">
        <f t="shared" si="10"/>
        <v>0</v>
      </c>
      <c r="G12" s="59">
        <f t="shared" si="10"/>
        <v>0</v>
      </c>
      <c r="H12" s="59">
        <f t="shared" si="10"/>
        <v>0</v>
      </c>
      <c r="I12" s="59">
        <f t="shared" si="10"/>
        <v>0</v>
      </c>
      <c r="J12" s="59">
        <f t="shared" si="10"/>
        <v>0</v>
      </c>
      <c r="K12" s="59">
        <f t="shared" si="10"/>
        <v>0</v>
      </c>
      <c r="L12" s="59">
        <f t="shared" si="10"/>
        <v>0</v>
      </c>
      <c r="M12" s="59">
        <f t="shared" si="10"/>
        <v>1</v>
      </c>
      <c r="N12" s="59">
        <f t="shared" si="10"/>
        <v>0</v>
      </c>
      <c r="O12" s="59">
        <f t="shared" si="10"/>
        <v>0</v>
      </c>
      <c r="P12" s="158">
        <f t="shared" si="2"/>
        <v>1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2">
      <c r="B13" s="61"/>
      <c r="C13" s="45" t="s">
        <v>55</v>
      </c>
      <c r="D13" s="62">
        <f>D5/4</f>
        <v>12</v>
      </c>
      <c r="E13" s="60">
        <f t="shared" ref="E13:O13" si="11">E5/4</f>
        <v>6</v>
      </c>
      <c r="F13" s="60">
        <f t="shared" si="11"/>
        <v>7.75</v>
      </c>
      <c r="G13" s="60">
        <f t="shared" si="11"/>
        <v>9.25</v>
      </c>
      <c r="H13" s="60">
        <f t="shared" si="11"/>
        <v>10.25</v>
      </c>
      <c r="I13" s="60">
        <f t="shared" si="11"/>
        <v>8.5</v>
      </c>
      <c r="J13" s="60">
        <f t="shared" si="11"/>
        <v>8</v>
      </c>
      <c r="K13" s="60">
        <f t="shared" si="11"/>
        <v>13</v>
      </c>
      <c r="L13" s="60">
        <f t="shared" si="11"/>
        <v>7</v>
      </c>
      <c r="M13" s="60">
        <f t="shared" si="11"/>
        <v>11</v>
      </c>
      <c r="N13" s="60">
        <f t="shared" si="11"/>
        <v>7.25</v>
      </c>
      <c r="O13" s="60">
        <f t="shared" si="11"/>
        <v>7.25</v>
      </c>
      <c r="P13" s="158">
        <f t="shared" si="2"/>
        <v>107.25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2">
      <c r="B14" s="61"/>
      <c r="C14" s="45" t="s">
        <v>56</v>
      </c>
      <c r="D14" s="62">
        <f>D6/4</f>
        <v>4.75</v>
      </c>
      <c r="E14" s="60">
        <f t="shared" ref="E14:O14" si="12">E6/4</f>
        <v>2.5</v>
      </c>
      <c r="F14" s="60">
        <f t="shared" si="12"/>
        <v>2.75</v>
      </c>
      <c r="G14" s="60">
        <f t="shared" si="12"/>
        <v>3</v>
      </c>
      <c r="H14" s="60">
        <f t="shared" si="12"/>
        <v>3.75</v>
      </c>
      <c r="I14" s="60">
        <f t="shared" si="12"/>
        <v>3.5</v>
      </c>
      <c r="J14" s="60">
        <f t="shared" si="12"/>
        <v>3.5</v>
      </c>
      <c r="K14" s="60">
        <f t="shared" si="12"/>
        <v>5.25</v>
      </c>
      <c r="L14" s="60">
        <f t="shared" si="12"/>
        <v>4.5</v>
      </c>
      <c r="M14" s="60">
        <f t="shared" si="12"/>
        <v>5.5</v>
      </c>
      <c r="N14" s="60">
        <f t="shared" si="12"/>
        <v>3.75</v>
      </c>
      <c r="O14" s="60">
        <f t="shared" si="12"/>
        <v>6.25</v>
      </c>
      <c r="P14" s="158">
        <f t="shared" si="2"/>
        <v>49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2">
      <c r="B15" s="61"/>
      <c r="C15" s="45" t="s">
        <v>57</v>
      </c>
      <c r="D15" s="62">
        <f>D7/3</f>
        <v>2.6666666666666665</v>
      </c>
      <c r="E15" s="60">
        <f t="shared" ref="E15:O15" si="13">E7/3</f>
        <v>1</v>
      </c>
      <c r="F15" s="60">
        <f t="shared" si="13"/>
        <v>3.3333333333333335</v>
      </c>
      <c r="G15" s="60">
        <f t="shared" si="13"/>
        <v>1.6666666666666667</v>
      </c>
      <c r="H15" s="60">
        <f t="shared" si="13"/>
        <v>3.6666666666666665</v>
      </c>
      <c r="I15" s="60">
        <f t="shared" si="13"/>
        <v>2.3333333333333335</v>
      </c>
      <c r="J15" s="60">
        <f t="shared" si="13"/>
        <v>2.3333333333333335</v>
      </c>
      <c r="K15" s="60">
        <f t="shared" si="13"/>
        <v>2.3333333333333335</v>
      </c>
      <c r="L15" s="60">
        <f t="shared" si="13"/>
        <v>1</v>
      </c>
      <c r="M15" s="60">
        <f t="shared" si="13"/>
        <v>1.3333333333333333</v>
      </c>
      <c r="N15" s="60">
        <f t="shared" si="13"/>
        <v>1.6666666666666667</v>
      </c>
      <c r="O15" s="60">
        <f t="shared" si="13"/>
        <v>2.6666666666666665</v>
      </c>
      <c r="P15" s="158">
        <f t="shared" si="2"/>
        <v>26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2">
      <c r="B16" s="61"/>
      <c r="C16" s="45" t="s">
        <v>58</v>
      </c>
      <c r="D16" s="62">
        <f>D8/4</f>
        <v>0</v>
      </c>
      <c r="E16" s="60">
        <f t="shared" ref="E16:O16" si="14">E8/4</f>
        <v>0</v>
      </c>
      <c r="F16" s="60">
        <f t="shared" si="14"/>
        <v>0</v>
      </c>
      <c r="G16" s="60">
        <f t="shared" si="14"/>
        <v>0</v>
      </c>
      <c r="H16" s="60">
        <f t="shared" si="14"/>
        <v>0</v>
      </c>
      <c r="I16" s="60">
        <f t="shared" si="14"/>
        <v>0</v>
      </c>
      <c r="J16" s="60">
        <f t="shared" si="14"/>
        <v>0</v>
      </c>
      <c r="K16" s="60">
        <f t="shared" si="14"/>
        <v>0</v>
      </c>
      <c r="L16" s="60">
        <f t="shared" si="14"/>
        <v>0</v>
      </c>
      <c r="M16" s="60">
        <f t="shared" si="14"/>
        <v>0</v>
      </c>
      <c r="N16" s="60">
        <f t="shared" si="14"/>
        <v>0</v>
      </c>
      <c r="O16" s="60">
        <f t="shared" si="14"/>
        <v>0</v>
      </c>
      <c r="P16" s="158">
        <f t="shared" si="2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2">
      <c r="B17" s="61"/>
      <c r="C17" s="61" t="s">
        <v>59</v>
      </c>
      <c r="D17" s="62">
        <f>D9/3</f>
        <v>0</v>
      </c>
      <c r="E17" s="60">
        <f t="shared" ref="E17:O17" si="15">E9/3</f>
        <v>0</v>
      </c>
      <c r="F17" s="60">
        <f t="shared" si="15"/>
        <v>0</v>
      </c>
      <c r="G17" s="60">
        <f t="shared" si="15"/>
        <v>0</v>
      </c>
      <c r="H17" s="60">
        <f t="shared" si="15"/>
        <v>0</v>
      </c>
      <c r="I17" s="60">
        <f t="shared" si="15"/>
        <v>0</v>
      </c>
      <c r="J17" s="60">
        <f t="shared" si="15"/>
        <v>0</v>
      </c>
      <c r="K17" s="60">
        <f t="shared" si="15"/>
        <v>0</v>
      </c>
      <c r="L17" s="60">
        <f t="shared" si="15"/>
        <v>0</v>
      </c>
      <c r="M17" s="60">
        <f t="shared" si="15"/>
        <v>0</v>
      </c>
      <c r="N17" s="60">
        <f t="shared" si="15"/>
        <v>0</v>
      </c>
      <c r="O17" s="60">
        <f t="shared" si="15"/>
        <v>0</v>
      </c>
      <c r="P17" s="158">
        <f t="shared" si="2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2">
      <c r="B18" s="61"/>
      <c r="C18" s="45" t="s">
        <v>121</v>
      </c>
      <c r="D18" s="64">
        <f>D10/12</f>
        <v>6.25</v>
      </c>
      <c r="E18" s="65">
        <f t="shared" ref="E18:O18" si="16">E10/12</f>
        <v>3.0833333333333335</v>
      </c>
      <c r="F18" s="65">
        <f t="shared" si="16"/>
        <v>4.333333333333333</v>
      </c>
      <c r="G18" s="65">
        <f t="shared" si="16"/>
        <v>4.5</v>
      </c>
      <c r="H18" s="65">
        <f t="shared" si="16"/>
        <v>5.583333333333333</v>
      </c>
      <c r="I18" s="65">
        <f t="shared" si="16"/>
        <v>4.583333333333333</v>
      </c>
      <c r="J18" s="65">
        <f t="shared" si="16"/>
        <v>4.416666666666667</v>
      </c>
      <c r="K18" s="65">
        <f t="shared" si="16"/>
        <v>6.666666666666667</v>
      </c>
      <c r="L18" s="65">
        <f t="shared" si="16"/>
        <v>4.083333333333333</v>
      </c>
      <c r="M18" s="65">
        <f t="shared" si="16"/>
        <v>5.916666666666667</v>
      </c>
      <c r="N18" s="65">
        <f t="shared" si="16"/>
        <v>4.083333333333333</v>
      </c>
      <c r="O18" s="65">
        <f t="shared" si="16"/>
        <v>5.166666666666667</v>
      </c>
      <c r="P18" s="159">
        <f t="shared" si="2"/>
        <v>58.666666666666664</v>
      </c>
      <c r="Q18" s="105">
        <f>P18/12</f>
        <v>4.8888888888888884</v>
      </c>
      <c r="T18" s="92"/>
      <c r="V18" s="92"/>
      <c r="X18" s="92"/>
    </row>
    <row r="19" spans="2:24" ht="12" customHeight="1" thickBot="1" x14ac:dyDescent="0.25">
      <c r="B19" s="67"/>
      <c r="C19" s="68" t="s">
        <v>61</v>
      </c>
      <c r="D19" s="69">
        <f>D11/920</f>
        <v>3.6673913043478259</v>
      </c>
      <c r="E19" s="70">
        <f t="shared" ref="E19:O19" si="17">E11/920</f>
        <v>3.4576086956521741</v>
      </c>
      <c r="F19" s="70">
        <f t="shared" si="17"/>
        <v>3.5836956521739132</v>
      </c>
      <c r="G19" s="70">
        <f t="shared" si="17"/>
        <v>3.5652173913043477</v>
      </c>
      <c r="H19" s="70">
        <f t="shared" si="17"/>
        <v>4.0554347826086961</v>
      </c>
      <c r="I19" s="70">
        <f t="shared" si="17"/>
        <v>4.1478260869565213</v>
      </c>
      <c r="J19" s="70">
        <f t="shared" si="17"/>
        <v>4.2369565217391303</v>
      </c>
      <c r="K19" s="70">
        <f t="shared" si="17"/>
        <v>3.7836956521739129</v>
      </c>
      <c r="L19" s="70">
        <f t="shared" si="17"/>
        <v>4.0032608695652172</v>
      </c>
      <c r="M19" s="70">
        <f t="shared" si="17"/>
        <v>4.0967391304347824</v>
      </c>
      <c r="N19" s="70">
        <f t="shared" si="17"/>
        <v>3.5456521739130435</v>
      </c>
      <c r="O19" s="70">
        <f t="shared" si="17"/>
        <v>3.4489130434782607</v>
      </c>
      <c r="P19" s="89">
        <f t="shared" si="2"/>
        <v>45.592391304347828</v>
      </c>
      <c r="Q19" s="106">
        <f>P19/12</f>
        <v>3.7993659420289858</v>
      </c>
      <c r="T19" s="92"/>
      <c r="V19" s="92"/>
      <c r="X19" s="92"/>
    </row>
    <row r="20" spans="2:24" ht="12" customHeight="1" x14ac:dyDescent="0.2">
      <c r="B20" s="44" t="s">
        <v>96</v>
      </c>
      <c r="C20" s="45" t="s">
        <v>54</v>
      </c>
      <c r="D20" s="72">
        <f>D136+D252</f>
        <v>0</v>
      </c>
      <c r="E20" s="48">
        <f t="shared" ref="E20:O20" si="18">E136+E252</f>
        <v>0</v>
      </c>
      <c r="F20" s="48">
        <f t="shared" si="18"/>
        <v>0</v>
      </c>
      <c r="G20" s="48">
        <f t="shared" ref="G20:G25" si="19">G136+G252</f>
        <v>0</v>
      </c>
      <c r="H20" s="48">
        <f t="shared" si="18"/>
        <v>0</v>
      </c>
      <c r="I20" s="48">
        <f t="shared" si="18"/>
        <v>0</v>
      </c>
      <c r="J20" s="48">
        <f t="shared" si="18"/>
        <v>0</v>
      </c>
      <c r="K20" s="48">
        <f t="shared" si="18"/>
        <v>0</v>
      </c>
      <c r="L20" s="48">
        <f t="shared" si="18"/>
        <v>0</v>
      </c>
      <c r="M20" s="48">
        <f t="shared" si="18"/>
        <v>0</v>
      </c>
      <c r="N20" s="48">
        <f t="shared" si="18"/>
        <v>0</v>
      </c>
      <c r="O20" s="48">
        <f t="shared" si="18"/>
        <v>0</v>
      </c>
      <c r="P20" s="73">
        <f t="shared" si="2"/>
        <v>0</v>
      </c>
      <c r="R20" t="s">
        <v>108</v>
      </c>
      <c r="T20" s="92"/>
      <c r="V20" s="92"/>
      <c r="X20" s="92"/>
    </row>
    <row r="21" spans="2:24" ht="12" customHeight="1" x14ac:dyDescent="0.2">
      <c r="B21" s="44"/>
      <c r="C21" s="45" t="s">
        <v>55</v>
      </c>
      <c r="D21" s="72">
        <f t="shared" ref="D21:O21" si="20">D137+D253</f>
        <v>3</v>
      </c>
      <c r="E21" s="48">
        <f t="shared" si="20"/>
        <v>4</v>
      </c>
      <c r="F21" s="48">
        <f t="shared" si="20"/>
        <v>3</v>
      </c>
      <c r="G21" s="48">
        <f t="shared" si="19"/>
        <v>5</v>
      </c>
      <c r="H21" s="48">
        <f t="shared" si="20"/>
        <v>0</v>
      </c>
      <c r="I21" s="48">
        <f t="shared" si="20"/>
        <v>3</v>
      </c>
      <c r="J21" s="48">
        <f t="shared" si="20"/>
        <v>0</v>
      </c>
      <c r="K21" s="48">
        <f t="shared" si="20"/>
        <v>1</v>
      </c>
      <c r="L21" s="48">
        <f t="shared" si="20"/>
        <v>1</v>
      </c>
      <c r="M21" s="48">
        <f t="shared" si="20"/>
        <v>1</v>
      </c>
      <c r="N21" s="48">
        <f t="shared" si="20"/>
        <v>2</v>
      </c>
      <c r="O21" s="48">
        <f t="shared" si="20"/>
        <v>1</v>
      </c>
      <c r="P21" s="73">
        <f t="shared" si="2"/>
        <v>24</v>
      </c>
      <c r="T21" s="92"/>
      <c r="V21" s="92"/>
      <c r="X21" s="92"/>
    </row>
    <row r="22" spans="2:24" ht="12" customHeight="1" x14ac:dyDescent="0.2">
      <c r="B22" s="44"/>
      <c r="C22" s="45" t="s">
        <v>56</v>
      </c>
      <c r="D22" s="72">
        <f t="shared" ref="D22:O22" si="21">D138+D254</f>
        <v>0</v>
      </c>
      <c r="E22" s="48">
        <f t="shared" si="21"/>
        <v>1</v>
      </c>
      <c r="F22" s="48">
        <f t="shared" si="21"/>
        <v>0</v>
      </c>
      <c r="G22" s="48">
        <f t="shared" si="19"/>
        <v>2</v>
      </c>
      <c r="H22" s="48">
        <f t="shared" si="21"/>
        <v>1</v>
      </c>
      <c r="I22" s="48">
        <f t="shared" si="21"/>
        <v>1</v>
      </c>
      <c r="J22" s="48">
        <f t="shared" si="21"/>
        <v>2</v>
      </c>
      <c r="K22" s="48">
        <f t="shared" si="21"/>
        <v>2</v>
      </c>
      <c r="L22" s="48">
        <f t="shared" si="21"/>
        <v>2</v>
      </c>
      <c r="M22" s="48">
        <f t="shared" si="21"/>
        <v>3</v>
      </c>
      <c r="N22" s="48">
        <f t="shared" si="21"/>
        <v>3</v>
      </c>
      <c r="O22" s="48">
        <f t="shared" si="21"/>
        <v>2</v>
      </c>
      <c r="P22" s="73">
        <f t="shared" si="2"/>
        <v>19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2">
      <c r="B23" s="44"/>
      <c r="C23" s="45" t="s">
        <v>57</v>
      </c>
      <c r="D23" s="72">
        <f t="shared" ref="D23:O23" si="22">D139+D255</f>
        <v>0</v>
      </c>
      <c r="E23" s="48">
        <f t="shared" si="22"/>
        <v>0</v>
      </c>
      <c r="F23" s="48">
        <f t="shared" si="22"/>
        <v>1</v>
      </c>
      <c r="G23" s="48">
        <f t="shared" si="19"/>
        <v>0</v>
      </c>
      <c r="H23" s="48">
        <f t="shared" si="22"/>
        <v>0</v>
      </c>
      <c r="I23" s="48">
        <f t="shared" si="22"/>
        <v>0</v>
      </c>
      <c r="J23" s="48">
        <f t="shared" si="22"/>
        <v>0</v>
      </c>
      <c r="K23" s="48">
        <f t="shared" si="22"/>
        <v>0</v>
      </c>
      <c r="L23" s="48">
        <f t="shared" si="22"/>
        <v>0</v>
      </c>
      <c r="M23" s="48">
        <f t="shared" si="22"/>
        <v>0</v>
      </c>
      <c r="N23" s="48">
        <f t="shared" si="22"/>
        <v>1</v>
      </c>
      <c r="O23" s="48">
        <f t="shared" si="22"/>
        <v>0</v>
      </c>
      <c r="P23" s="73">
        <f t="shared" si="2"/>
        <v>2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2">
      <c r="B24" s="44"/>
      <c r="C24" s="45" t="s">
        <v>58</v>
      </c>
      <c r="D24" s="72">
        <f t="shared" ref="D24:O24" si="23">D140+D256</f>
        <v>0</v>
      </c>
      <c r="E24" s="48">
        <f t="shared" si="23"/>
        <v>0</v>
      </c>
      <c r="F24" s="48">
        <f t="shared" si="23"/>
        <v>0</v>
      </c>
      <c r="G24" s="48">
        <f t="shared" si="19"/>
        <v>0</v>
      </c>
      <c r="H24" s="48">
        <f t="shared" si="23"/>
        <v>0</v>
      </c>
      <c r="I24" s="48">
        <f t="shared" si="23"/>
        <v>0</v>
      </c>
      <c r="J24" s="48">
        <f t="shared" si="23"/>
        <v>0</v>
      </c>
      <c r="K24" s="48">
        <f t="shared" si="23"/>
        <v>0</v>
      </c>
      <c r="L24" s="48">
        <f t="shared" si="23"/>
        <v>0</v>
      </c>
      <c r="M24" s="48">
        <f t="shared" si="23"/>
        <v>0</v>
      </c>
      <c r="N24" s="48">
        <f t="shared" si="23"/>
        <v>0</v>
      </c>
      <c r="O24" s="48">
        <f t="shared" si="23"/>
        <v>0</v>
      </c>
      <c r="P24" s="73">
        <f t="shared" si="2"/>
        <v>0</v>
      </c>
      <c r="T24" s="92"/>
      <c r="V24" s="92"/>
      <c r="X24" s="92"/>
    </row>
    <row r="25" spans="2:24" ht="12" customHeight="1" x14ac:dyDescent="0.2">
      <c r="B25" s="44"/>
      <c r="C25" s="61" t="s">
        <v>59</v>
      </c>
      <c r="D25" s="72">
        <f t="shared" ref="D25:O25" si="24">D141+D257</f>
        <v>0</v>
      </c>
      <c r="E25" s="48">
        <f t="shared" si="24"/>
        <v>0</v>
      </c>
      <c r="F25" s="48">
        <f t="shared" si="24"/>
        <v>0</v>
      </c>
      <c r="G25" s="48">
        <f t="shared" si="19"/>
        <v>0</v>
      </c>
      <c r="H25" s="48">
        <f t="shared" si="24"/>
        <v>0</v>
      </c>
      <c r="I25" s="48">
        <f t="shared" si="24"/>
        <v>0</v>
      </c>
      <c r="J25" s="48">
        <f t="shared" si="24"/>
        <v>0</v>
      </c>
      <c r="K25" s="48">
        <f t="shared" si="24"/>
        <v>0</v>
      </c>
      <c r="L25" s="48">
        <f t="shared" si="24"/>
        <v>0</v>
      </c>
      <c r="M25" s="48">
        <f t="shared" si="24"/>
        <v>0</v>
      </c>
      <c r="N25" s="48">
        <f t="shared" si="24"/>
        <v>0</v>
      </c>
      <c r="O25" s="48">
        <f t="shared" si="24"/>
        <v>0</v>
      </c>
      <c r="P25" s="73">
        <f t="shared" si="2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2">
      <c r="B26" s="53"/>
      <c r="C26" s="54" t="s">
        <v>60</v>
      </c>
      <c r="D26" s="55">
        <f t="shared" ref="D26:O26" si="25">SUM(D20:D25)</f>
        <v>3</v>
      </c>
      <c r="E26" s="56">
        <f t="shared" si="25"/>
        <v>5</v>
      </c>
      <c r="F26" s="56">
        <f t="shared" si="25"/>
        <v>4</v>
      </c>
      <c r="G26" s="56">
        <f t="shared" si="25"/>
        <v>7</v>
      </c>
      <c r="H26" s="56">
        <f t="shared" si="25"/>
        <v>1</v>
      </c>
      <c r="I26" s="56">
        <f t="shared" si="25"/>
        <v>4</v>
      </c>
      <c r="J26" s="56">
        <f t="shared" si="25"/>
        <v>2</v>
      </c>
      <c r="K26" s="56">
        <f t="shared" si="25"/>
        <v>3</v>
      </c>
      <c r="L26" s="56">
        <f t="shared" si="25"/>
        <v>3</v>
      </c>
      <c r="M26" s="56">
        <f t="shared" si="25"/>
        <v>4</v>
      </c>
      <c r="N26" s="56">
        <f t="shared" si="25"/>
        <v>6</v>
      </c>
      <c r="O26" s="56">
        <f t="shared" si="25"/>
        <v>3</v>
      </c>
      <c r="P26" s="74">
        <f t="shared" si="2"/>
        <v>45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2">
      <c r="B27" s="140"/>
      <c r="C27" s="141" t="s">
        <v>61</v>
      </c>
      <c r="D27" s="145">
        <f>SUM(D143,D259)</f>
        <v>779</v>
      </c>
      <c r="E27" s="146">
        <f t="shared" ref="E27:O27" si="26">SUM(E143,E259)</f>
        <v>740</v>
      </c>
      <c r="F27" s="146">
        <f t="shared" si="26"/>
        <v>759</v>
      </c>
      <c r="G27" s="146">
        <f t="shared" si="26"/>
        <v>819</v>
      </c>
      <c r="H27" s="146">
        <f t="shared" si="26"/>
        <v>850</v>
      </c>
      <c r="I27" s="146">
        <f t="shared" si="26"/>
        <v>859</v>
      </c>
      <c r="J27" s="146">
        <f t="shared" si="26"/>
        <v>854</v>
      </c>
      <c r="K27" s="146">
        <f t="shared" si="26"/>
        <v>827</v>
      </c>
      <c r="L27" s="146">
        <f t="shared" si="26"/>
        <v>847</v>
      </c>
      <c r="M27" s="146">
        <f t="shared" si="26"/>
        <v>851</v>
      </c>
      <c r="N27" s="146">
        <f t="shared" si="26"/>
        <v>803</v>
      </c>
      <c r="O27" s="146">
        <f t="shared" si="26"/>
        <v>844</v>
      </c>
      <c r="P27" s="142">
        <f>SUM(D27:O27)</f>
        <v>9832</v>
      </c>
      <c r="S27" s="101"/>
      <c r="T27" s="107"/>
      <c r="U27" s="101"/>
      <c r="V27" s="107"/>
      <c r="W27" s="101"/>
      <c r="X27" s="107"/>
    </row>
    <row r="28" spans="2:24" ht="12" customHeight="1" x14ac:dyDescent="0.2">
      <c r="B28" s="44" t="s">
        <v>97</v>
      </c>
      <c r="C28" s="75" t="s">
        <v>54</v>
      </c>
      <c r="D28" s="58">
        <f>D20/1</f>
        <v>0</v>
      </c>
      <c r="E28" s="59">
        <f t="shared" ref="E28:O28" si="27">E20/1</f>
        <v>0</v>
      </c>
      <c r="F28" s="59">
        <f t="shared" si="27"/>
        <v>0</v>
      </c>
      <c r="G28" s="59">
        <f t="shared" si="27"/>
        <v>0</v>
      </c>
      <c r="H28" s="59">
        <f t="shared" si="27"/>
        <v>0</v>
      </c>
      <c r="I28" s="59">
        <f t="shared" si="27"/>
        <v>0</v>
      </c>
      <c r="J28" s="59">
        <f t="shared" si="27"/>
        <v>0</v>
      </c>
      <c r="K28" s="59">
        <f t="shared" si="27"/>
        <v>0</v>
      </c>
      <c r="L28" s="59">
        <f t="shared" si="27"/>
        <v>0</v>
      </c>
      <c r="M28" s="59">
        <f t="shared" si="27"/>
        <v>0</v>
      </c>
      <c r="N28" s="59">
        <f t="shared" si="27"/>
        <v>0</v>
      </c>
      <c r="O28" s="59">
        <f t="shared" si="27"/>
        <v>0</v>
      </c>
      <c r="P28" s="158">
        <f t="shared" si="2"/>
        <v>0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2">
      <c r="B29" s="61"/>
      <c r="C29" s="45" t="s">
        <v>55</v>
      </c>
      <c r="D29" s="77">
        <f>D21/4</f>
        <v>0.75</v>
      </c>
      <c r="E29" s="78">
        <f t="shared" ref="E29:O29" si="28">E21/4</f>
        <v>1</v>
      </c>
      <c r="F29" s="78">
        <f t="shared" si="28"/>
        <v>0.75</v>
      </c>
      <c r="G29" s="78">
        <f t="shared" si="28"/>
        <v>1.25</v>
      </c>
      <c r="H29" s="78">
        <f t="shared" si="28"/>
        <v>0</v>
      </c>
      <c r="I29" s="78">
        <f t="shared" si="28"/>
        <v>0.75</v>
      </c>
      <c r="J29" s="78">
        <f t="shared" si="28"/>
        <v>0</v>
      </c>
      <c r="K29" s="78">
        <f t="shared" si="28"/>
        <v>0.25</v>
      </c>
      <c r="L29" s="78">
        <f t="shared" si="28"/>
        <v>0.25</v>
      </c>
      <c r="M29" s="78">
        <f t="shared" si="28"/>
        <v>0.25</v>
      </c>
      <c r="N29" s="78">
        <f t="shared" si="28"/>
        <v>0.5</v>
      </c>
      <c r="O29" s="78">
        <f t="shared" si="28"/>
        <v>0.25</v>
      </c>
      <c r="P29" s="158">
        <f t="shared" si="2"/>
        <v>6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2">
      <c r="B30" s="61"/>
      <c r="C30" s="45" t="s">
        <v>56</v>
      </c>
      <c r="D30" s="77">
        <f>D22/4</f>
        <v>0</v>
      </c>
      <c r="E30" s="78">
        <f t="shared" ref="E30:O30" si="29">E22/4</f>
        <v>0.25</v>
      </c>
      <c r="F30" s="78">
        <f t="shared" si="29"/>
        <v>0</v>
      </c>
      <c r="G30" s="78">
        <f t="shared" si="29"/>
        <v>0.5</v>
      </c>
      <c r="H30" s="78">
        <f t="shared" si="29"/>
        <v>0.25</v>
      </c>
      <c r="I30" s="78">
        <f t="shared" si="29"/>
        <v>0.25</v>
      </c>
      <c r="J30" s="78">
        <f t="shared" si="29"/>
        <v>0.5</v>
      </c>
      <c r="K30" s="78">
        <f t="shared" si="29"/>
        <v>0.5</v>
      </c>
      <c r="L30" s="78">
        <f t="shared" si="29"/>
        <v>0.5</v>
      </c>
      <c r="M30" s="78">
        <f t="shared" si="29"/>
        <v>0.75</v>
      </c>
      <c r="N30" s="78">
        <f t="shared" si="29"/>
        <v>0.75</v>
      </c>
      <c r="O30" s="78">
        <f t="shared" si="29"/>
        <v>0.5</v>
      </c>
      <c r="P30" s="158">
        <f t="shared" si="2"/>
        <v>4.75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2">
      <c r="B31" s="61"/>
      <c r="C31" s="45" t="s">
        <v>57</v>
      </c>
      <c r="D31" s="77">
        <f>D23/3</f>
        <v>0</v>
      </c>
      <c r="E31" s="78">
        <f t="shared" ref="E31:O31" si="30">E23/3</f>
        <v>0</v>
      </c>
      <c r="F31" s="78">
        <f t="shared" si="30"/>
        <v>0.33333333333333331</v>
      </c>
      <c r="G31" s="78">
        <f t="shared" si="30"/>
        <v>0</v>
      </c>
      <c r="H31" s="78">
        <f t="shared" si="30"/>
        <v>0</v>
      </c>
      <c r="I31" s="78">
        <f t="shared" si="30"/>
        <v>0</v>
      </c>
      <c r="J31" s="78">
        <f t="shared" si="30"/>
        <v>0</v>
      </c>
      <c r="K31" s="78">
        <f t="shared" si="30"/>
        <v>0</v>
      </c>
      <c r="L31" s="78">
        <f t="shared" si="30"/>
        <v>0</v>
      </c>
      <c r="M31" s="78">
        <f t="shared" si="30"/>
        <v>0</v>
      </c>
      <c r="N31" s="78">
        <f t="shared" si="30"/>
        <v>0.33333333333333331</v>
      </c>
      <c r="O31" s="78">
        <f t="shared" si="30"/>
        <v>0</v>
      </c>
      <c r="P31" s="158">
        <f t="shared" si="2"/>
        <v>0.66666666666666663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2">
      <c r="B32" s="61"/>
      <c r="C32" s="45" t="s">
        <v>58</v>
      </c>
      <c r="D32" s="77">
        <f>D24/4</f>
        <v>0</v>
      </c>
      <c r="E32" s="78">
        <f t="shared" ref="E32:O32" si="31">E24/4</f>
        <v>0</v>
      </c>
      <c r="F32" s="78">
        <f t="shared" si="31"/>
        <v>0</v>
      </c>
      <c r="G32" s="78">
        <f t="shared" si="31"/>
        <v>0</v>
      </c>
      <c r="H32" s="78">
        <f t="shared" si="31"/>
        <v>0</v>
      </c>
      <c r="I32" s="78">
        <f t="shared" si="31"/>
        <v>0</v>
      </c>
      <c r="J32" s="78">
        <f t="shared" si="31"/>
        <v>0</v>
      </c>
      <c r="K32" s="78">
        <f t="shared" si="31"/>
        <v>0</v>
      </c>
      <c r="L32" s="78">
        <f t="shared" si="31"/>
        <v>0</v>
      </c>
      <c r="M32" s="78">
        <f t="shared" si="31"/>
        <v>0</v>
      </c>
      <c r="N32" s="78">
        <f t="shared" si="31"/>
        <v>0</v>
      </c>
      <c r="O32" s="78">
        <f t="shared" si="31"/>
        <v>0</v>
      </c>
      <c r="P32" s="158">
        <f t="shared" si="2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2">
      <c r="B33" s="61"/>
      <c r="C33" s="45" t="s">
        <v>59</v>
      </c>
      <c r="D33" s="77">
        <f>D25/3</f>
        <v>0</v>
      </c>
      <c r="E33" s="78">
        <f t="shared" ref="E33:O33" si="32">E25/3</f>
        <v>0</v>
      </c>
      <c r="F33" s="78">
        <f t="shared" si="32"/>
        <v>0</v>
      </c>
      <c r="G33" s="78">
        <f t="shared" si="32"/>
        <v>0</v>
      </c>
      <c r="H33" s="78">
        <f t="shared" si="32"/>
        <v>0</v>
      </c>
      <c r="I33" s="78">
        <f t="shared" si="32"/>
        <v>0</v>
      </c>
      <c r="J33" s="78">
        <f t="shared" si="32"/>
        <v>0</v>
      </c>
      <c r="K33" s="78">
        <f t="shared" si="32"/>
        <v>0</v>
      </c>
      <c r="L33" s="78">
        <f t="shared" si="32"/>
        <v>0</v>
      </c>
      <c r="M33" s="78">
        <f t="shared" si="32"/>
        <v>0</v>
      </c>
      <c r="N33" s="78">
        <f t="shared" si="32"/>
        <v>0</v>
      </c>
      <c r="O33" s="78">
        <f t="shared" si="32"/>
        <v>0</v>
      </c>
      <c r="P33" s="158">
        <f t="shared" si="2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2">
      <c r="B34" s="61"/>
      <c r="C34" s="45" t="s">
        <v>121</v>
      </c>
      <c r="D34" s="80">
        <f>D26/12</f>
        <v>0.25</v>
      </c>
      <c r="E34" s="81">
        <f t="shared" ref="E34:O34" si="33">E26/12</f>
        <v>0.41666666666666669</v>
      </c>
      <c r="F34" s="81">
        <f t="shared" si="33"/>
        <v>0.33333333333333331</v>
      </c>
      <c r="G34" s="81">
        <f t="shared" si="33"/>
        <v>0.58333333333333337</v>
      </c>
      <c r="H34" s="81">
        <f t="shared" si="33"/>
        <v>8.3333333333333329E-2</v>
      </c>
      <c r="I34" s="81">
        <f t="shared" si="33"/>
        <v>0.33333333333333331</v>
      </c>
      <c r="J34" s="81">
        <f t="shared" si="33"/>
        <v>0.16666666666666666</v>
      </c>
      <c r="K34" s="81">
        <f t="shared" si="33"/>
        <v>0.25</v>
      </c>
      <c r="L34" s="81">
        <f t="shared" si="33"/>
        <v>0.25</v>
      </c>
      <c r="M34" s="81">
        <f t="shared" si="33"/>
        <v>0.33333333333333331</v>
      </c>
      <c r="N34" s="81">
        <f t="shared" si="33"/>
        <v>0.5</v>
      </c>
      <c r="O34" s="81">
        <f t="shared" si="33"/>
        <v>0.25</v>
      </c>
      <c r="P34" s="159">
        <f t="shared" si="2"/>
        <v>3.75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5">
      <c r="B35" s="53"/>
      <c r="C35" s="45" t="s">
        <v>61</v>
      </c>
      <c r="D35" s="69">
        <f>D27/920</f>
        <v>0.84673913043478266</v>
      </c>
      <c r="E35" s="70">
        <f t="shared" ref="E35:O35" si="34">E27/920</f>
        <v>0.80434782608695654</v>
      </c>
      <c r="F35" s="70">
        <f t="shared" si="34"/>
        <v>0.82499999999999996</v>
      </c>
      <c r="G35" s="70">
        <f t="shared" si="34"/>
        <v>0.89021739130434785</v>
      </c>
      <c r="H35" s="70">
        <f t="shared" si="34"/>
        <v>0.92391304347826086</v>
      </c>
      <c r="I35" s="70">
        <f t="shared" si="34"/>
        <v>0.93369565217391304</v>
      </c>
      <c r="J35" s="70">
        <f t="shared" si="34"/>
        <v>0.92826086956521736</v>
      </c>
      <c r="K35" s="70">
        <f t="shared" si="34"/>
        <v>0.89891304347826084</v>
      </c>
      <c r="L35" s="70">
        <f t="shared" si="34"/>
        <v>0.92065217391304344</v>
      </c>
      <c r="M35" s="70">
        <f t="shared" si="34"/>
        <v>0.92500000000000004</v>
      </c>
      <c r="N35" s="70">
        <f t="shared" si="34"/>
        <v>0.87282608695652175</v>
      </c>
      <c r="O35" s="70">
        <f t="shared" si="34"/>
        <v>0.91739130434782612</v>
      </c>
      <c r="P35" s="160">
        <f t="shared" si="2"/>
        <v>10.68695652173913</v>
      </c>
      <c r="T35" s="92"/>
      <c r="V35" s="92"/>
      <c r="X35" s="92"/>
    </row>
    <row r="36" spans="2:24" ht="12" customHeight="1" x14ac:dyDescent="0.2">
      <c r="B36" s="83" t="s">
        <v>99</v>
      </c>
      <c r="C36" s="84" t="s">
        <v>54</v>
      </c>
      <c r="D36" s="50">
        <f>D152+D268</f>
        <v>0</v>
      </c>
      <c r="E36" s="48">
        <f t="shared" ref="E36:O36" si="35">E152+E268</f>
        <v>0</v>
      </c>
      <c r="F36" s="47">
        <f t="shared" si="35"/>
        <v>0</v>
      </c>
      <c r="G36" s="48">
        <f t="shared" si="35"/>
        <v>0</v>
      </c>
      <c r="H36" s="48">
        <f t="shared" si="35"/>
        <v>0</v>
      </c>
      <c r="I36" s="48">
        <f t="shared" si="35"/>
        <v>0</v>
      </c>
      <c r="J36" s="48">
        <f t="shared" si="35"/>
        <v>0</v>
      </c>
      <c r="K36" s="48">
        <f t="shared" si="35"/>
        <v>0</v>
      </c>
      <c r="L36" s="48">
        <f t="shared" si="35"/>
        <v>0</v>
      </c>
      <c r="M36" s="48">
        <f t="shared" si="35"/>
        <v>0</v>
      </c>
      <c r="N36" s="48">
        <f t="shared" si="35"/>
        <v>0</v>
      </c>
      <c r="O36" s="48">
        <f t="shared" si="35"/>
        <v>0</v>
      </c>
      <c r="P36" s="51">
        <f t="shared" si="2"/>
        <v>0</v>
      </c>
      <c r="R36" t="s">
        <v>108</v>
      </c>
      <c r="T36" s="92"/>
      <c r="V36" s="92"/>
      <c r="X36" s="92"/>
    </row>
    <row r="37" spans="2:24" ht="12" customHeight="1" x14ac:dyDescent="0.2">
      <c r="B37" s="44"/>
      <c r="C37" s="61" t="s">
        <v>55</v>
      </c>
      <c r="D37" s="50">
        <f t="shared" ref="D37:O37" si="36">D153+D269</f>
        <v>5</v>
      </c>
      <c r="E37" s="48">
        <f t="shared" si="36"/>
        <v>4</v>
      </c>
      <c r="F37" s="48">
        <f t="shared" si="36"/>
        <v>2</v>
      </c>
      <c r="G37" s="48">
        <f t="shared" si="36"/>
        <v>3</v>
      </c>
      <c r="H37" s="48">
        <f t="shared" si="36"/>
        <v>3</v>
      </c>
      <c r="I37" s="48">
        <f t="shared" si="36"/>
        <v>5</v>
      </c>
      <c r="J37" s="48">
        <f t="shared" si="36"/>
        <v>3</v>
      </c>
      <c r="K37" s="48">
        <f t="shared" si="36"/>
        <v>6</v>
      </c>
      <c r="L37" s="48">
        <f t="shared" si="36"/>
        <v>4</v>
      </c>
      <c r="M37" s="48">
        <f t="shared" si="36"/>
        <v>2</v>
      </c>
      <c r="N37" s="48">
        <f t="shared" si="36"/>
        <v>3</v>
      </c>
      <c r="O37" s="48">
        <f t="shared" si="36"/>
        <v>2</v>
      </c>
      <c r="P37" s="51">
        <f t="shared" si="2"/>
        <v>42</v>
      </c>
      <c r="T37" s="92"/>
      <c r="V37" s="92"/>
      <c r="X37" s="92"/>
    </row>
    <row r="38" spans="2:24" ht="12" customHeight="1" x14ac:dyDescent="0.2">
      <c r="B38" s="44"/>
      <c r="C38" s="61" t="s">
        <v>56</v>
      </c>
      <c r="D38" s="50">
        <f t="shared" ref="D38:O38" si="37">D154+D270</f>
        <v>0</v>
      </c>
      <c r="E38" s="48">
        <f t="shared" si="37"/>
        <v>1</v>
      </c>
      <c r="F38" s="48">
        <f t="shared" si="37"/>
        <v>3</v>
      </c>
      <c r="G38" s="48">
        <f t="shared" si="37"/>
        <v>2</v>
      </c>
      <c r="H38" s="48">
        <f t="shared" si="37"/>
        <v>0</v>
      </c>
      <c r="I38" s="48">
        <f t="shared" si="37"/>
        <v>2</v>
      </c>
      <c r="J38" s="48">
        <f t="shared" si="37"/>
        <v>1</v>
      </c>
      <c r="K38" s="48">
        <f t="shared" si="37"/>
        <v>0</v>
      </c>
      <c r="L38" s="48">
        <f t="shared" si="37"/>
        <v>0</v>
      </c>
      <c r="M38" s="48">
        <f t="shared" si="37"/>
        <v>1</v>
      </c>
      <c r="N38" s="48">
        <f t="shared" si="37"/>
        <v>0</v>
      </c>
      <c r="O38" s="48">
        <f t="shared" si="37"/>
        <v>2</v>
      </c>
      <c r="P38" s="51">
        <f t="shared" si="2"/>
        <v>12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2">
      <c r="B39" s="44"/>
      <c r="C39" s="61" t="s">
        <v>57</v>
      </c>
      <c r="D39" s="50">
        <f t="shared" ref="D39:O39" si="38">D155+D271</f>
        <v>0</v>
      </c>
      <c r="E39" s="48">
        <f t="shared" si="38"/>
        <v>0</v>
      </c>
      <c r="F39" s="48">
        <f t="shared" si="38"/>
        <v>0</v>
      </c>
      <c r="G39" s="48">
        <f t="shared" si="38"/>
        <v>0</v>
      </c>
      <c r="H39" s="48">
        <f t="shared" si="38"/>
        <v>0</v>
      </c>
      <c r="I39" s="48">
        <f t="shared" si="38"/>
        <v>1</v>
      </c>
      <c r="J39" s="48">
        <f t="shared" si="38"/>
        <v>0</v>
      </c>
      <c r="K39" s="48">
        <f t="shared" si="38"/>
        <v>0</v>
      </c>
      <c r="L39" s="48">
        <f t="shared" si="38"/>
        <v>1</v>
      </c>
      <c r="M39" s="48">
        <f t="shared" si="38"/>
        <v>0</v>
      </c>
      <c r="N39" s="48">
        <f t="shared" si="38"/>
        <v>0</v>
      </c>
      <c r="O39" s="48">
        <f t="shared" si="38"/>
        <v>0</v>
      </c>
      <c r="P39" s="51">
        <f t="shared" si="2"/>
        <v>2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2">
      <c r="B40" s="44"/>
      <c r="C40" s="61" t="s">
        <v>58</v>
      </c>
      <c r="D40" s="50">
        <f t="shared" ref="D40:O40" si="39">D156+D272</f>
        <v>0</v>
      </c>
      <c r="E40" s="48">
        <f t="shared" si="39"/>
        <v>0</v>
      </c>
      <c r="F40" s="48">
        <f t="shared" si="39"/>
        <v>0</v>
      </c>
      <c r="G40" s="48">
        <f t="shared" si="39"/>
        <v>0</v>
      </c>
      <c r="H40" s="48">
        <f t="shared" si="39"/>
        <v>0</v>
      </c>
      <c r="I40" s="48">
        <f t="shared" si="39"/>
        <v>0</v>
      </c>
      <c r="J40" s="48">
        <f t="shared" si="39"/>
        <v>0</v>
      </c>
      <c r="K40" s="48">
        <f t="shared" si="39"/>
        <v>0</v>
      </c>
      <c r="L40" s="48">
        <f t="shared" si="39"/>
        <v>0</v>
      </c>
      <c r="M40" s="48">
        <f t="shared" si="39"/>
        <v>0</v>
      </c>
      <c r="N40" s="48">
        <f t="shared" si="39"/>
        <v>0</v>
      </c>
      <c r="O40" s="48">
        <f t="shared" si="39"/>
        <v>0</v>
      </c>
      <c r="P40" s="51">
        <f t="shared" si="2"/>
        <v>0</v>
      </c>
      <c r="T40" s="92"/>
      <c r="V40" s="92"/>
      <c r="X40" s="92"/>
    </row>
    <row r="41" spans="2:24" ht="12" customHeight="1" x14ac:dyDescent="0.2">
      <c r="B41" s="44"/>
      <c r="C41" s="61" t="s">
        <v>59</v>
      </c>
      <c r="D41" s="50">
        <f t="shared" ref="D41:O41" si="40">D157+D273</f>
        <v>0</v>
      </c>
      <c r="E41" s="48">
        <f t="shared" si="40"/>
        <v>0</v>
      </c>
      <c r="F41" s="48">
        <f t="shared" si="40"/>
        <v>0</v>
      </c>
      <c r="G41" s="48">
        <f t="shared" si="40"/>
        <v>0</v>
      </c>
      <c r="H41" s="48">
        <f t="shared" si="40"/>
        <v>0</v>
      </c>
      <c r="I41" s="48">
        <f t="shared" si="40"/>
        <v>0</v>
      </c>
      <c r="J41" s="48">
        <f t="shared" si="40"/>
        <v>0</v>
      </c>
      <c r="K41" s="48">
        <f t="shared" si="40"/>
        <v>0</v>
      </c>
      <c r="L41" s="48">
        <f t="shared" si="40"/>
        <v>0</v>
      </c>
      <c r="M41" s="48">
        <f t="shared" si="40"/>
        <v>0</v>
      </c>
      <c r="N41" s="48">
        <f t="shared" si="40"/>
        <v>0</v>
      </c>
      <c r="O41" s="48">
        <f t="shared" si="40"/>
        <v>0</v>
      </c>
      <c r="P41" s="51">
        <f t="shared" si="2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2">
      <c r="B42" s="53"/>
      <c r="C42" s="53" t="s">
        <v>60</v>
      </c>
      <c r="D42" s="55">
        <f t="shared" ref="D42:O42" si="41">SUM(D36:D41)</f>
        <v>5</v>
      </c>
      <c r="E42" s="56">
        <f t="shared" si="41"/>
        <v>5</v>
      </c>
      <c r="F42" s="56">
        <f t="shared" si="41"/>
        <v>5</v>
      </c>
      <c r="G42" s="56">
        <f t="shared" si="41"/>
        <v>5</v>
      </c>
      <c r="H42" s="56">
        <f t="shared" si="41"/>
        <v>3</v>
      </c>
      <c r="I42" s="56">
        <f t="shared" si="41"/>
        <v>8</v>
      </c>
      <c r="J42" s="56">
        <f t="shared" si="41"/>
        <v>4</v>
      </c>
      <c r="K42" s="56">
        <f t="shared" si="41"/>
        <v>6</v>
      </c>
      <c r="L42" s="56">
        <f>SUM(L36:L41)</f>
        <v>5</v>
      </c>
      <c r="M42" s="56">
        <f t="shared" si="41"/>
        <v>3</v>
      </c>
      <c r="N42" s="56">
        <f t="shared" si="41"/>
        <v>3</v>
      </c>
      <c r="O42" s="56">
        <f t="shared" si="41"/>
        <v>4</v>
      </c>
      <c r="P42" s="85">
        <f t="shared" si="2"/>
        <v>56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2">
      <c r="B43" s="53"/>
      <c r="C43" s="53" t="s">
        <v>61</v>
      </c>
      <c r="D43" s="148">
        <f>SUM(D159,D275)</f>
        <v>437</v>
      </c>
      <c r="E43" s="149">
        <f t="shared" ref="E43:O43" si="42">SUM(E159,E275)</f>
        <v>445</v>
      </c>
      <c r="F43" s="149">
        <f t="shared" si="42"/>
        <v>450</v>
      </c>
      <c r="G43" s="149">
        <f t="shared" si="42"/>
        <v>501</v>
      </c>
      <c r="H43" s="149">
        <f t="shared" si="42"/>
        <v>548</v>
      </c>
      <c r="I43" s="149">
        <f t="shared" si="42"/>
        <v>624</v>
      </c>
      <c r="J43" s="149">
        <f t="shared" si="42"/>
        <v>554</v>
      </c>
      <c r="K43" s="149">
        <f t="shared" si="42"/>
        <v>519</v>
      </c>
      <c r="L43" s="149">
        <f t="shared" si="42"/>
        <v>573</v>
      </c>
      <c r="M43" s="149">
        <f t="shared" si="42"/>
        <v>570</v>
      </c>
      <c r="N43" s="149">
        <f t="shared" si="42"/>
        <v>508</v>
      </c>
      <c r="O43" s="149">
        <f t="shared" si="42"/>
        <v>524</v>
      </c>
      <c r="P43" s="150">
        <f t="shared" si="2"/>
        <v>6253</v>
      </c>
      <c r="S43" s="101"/>
      <c r="T43" s="107"/>
      <c r="U43" s="101"/>
      <c r="V43" s="107"/>
      <c r="W43" s="101"/>
      <c r="X43" s="107"/>
    </row>
    <row r="44" spans="2:24" ht="12" customHeight="1" x14ac:dyDescent="0.2">
      <c r="B44" s="44" t="s">
        <v>100</v>
      </c>
      <c r="C44" s="44" t="s">
        <v>54</v>
      </c>
      <c r="D44" s="58">
        <f>D36/1</f>
        <v>0</v>
      </c>
      <c r="E44" s="59">
        <f t="shared" ref="E44:O44" si="43">E36/1</f>
        <v>0</v>
      </c>
      <c r="F44" s="59">
        <f t="shared" si="43"/>
        <v>0</v>
      </c>
      <c r="G44" s="59">
        <f t="shared" si="43"/>
        <v>0</v>
      </c>
      <c r="H44" s="59">
        <f t="shared" si="43"/>
        <v>0</v>
      </c>
      <c r="I44" s="59">
        <f t="shared" si="43"/>
        <v>0</v>
      </c>
      <c r="J44" s="59">
        <f t="shared" si="43"/>
        <v>0</v>
      </c>
      <c r="K44" s="59">
        <f t="shared" si="43"/>
        <v>0</v>
      </c>
      <c r="L44" s="59">
        <f t="shared" si="43"/>
        <v>0</v>
      </c>
      <c r="M44" s="59">
        <f t="shared" si="43"/>
        <v>0</v>
      </c>
      <c r="N44" s="59">
        <f t="shared" si="43"/>
        <v>0</v>
      </c>
      <c r="O44" s="59">
        <f t="shared" si="43"/>
        <v>0</v>
      </c>
      <c r="P44" s="158">
        <f t="shared" si="2"/>
        <v>0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2">
      <c r="B45" s="61"/>
      <c r="C45" s="61" t="s">
        <v>55</v>
      </c>
      <c r="D45" s="77">
        <f>D37/4</f>
        <v>1.25</v>
      </c>
      <c r="E45" s="78">
        <f t="shared" ref="E45:O45" si="44">E37/4</f>
        <v>1</v>
      </c>
      <c r="F45" s="78">
        <f t="shared" si="44"/>
        <v>0.5</v>
      </c>
      <c r="G45" s="78">
        <f t="shared" si="44"/>
        <v>0.75</v>
      </c>
      <c r="H45" s="78">
        <f t="shared" si="44"/>
        <v>0.75</v>
      </c>
      <c r="I45" s="78">
        <f t="shared" si="44"/>
        <v>1.25</v>
      </c>
      <c r="J45" s="78">
        <f t="shared" si="44"/>
        <v>0.75</v>
      </c>
      <c r="K45" s="78">
        <f t="shared" si="44"/>
        <v>1.5</v>
      </c>
      <c r="L45" s="78">
        <f t="shared" si="44"/>
        <v>1</v>
      </c>
      <c r="M45" s="78">
        <f t="shared" si="44"/>
        <v>0.5</v>
      </c>
      <c r="N45" s="78">
        <f t="shared" si="44"/>
        <v>0.75</v>
      </c>
      <c r="O45" s="78">
        <f t="shared" si="44"/>
        <v>0.5</v>
      </c>
      <c r="P45" s="158">
        <f t="shared" si="2"/>
        <v>10.5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2">
      <c r="B46" s="61"/>
      <c r="C46" s="61" t="s">
        <v>56</v>
      </c>
      <c r="D46" s="77">
        <f>D38/4</f>
        <v>0</v>
      </c>
      <c r="E46" s="78">
        <f t="shared" ref="E46:O46" si="45">E38/4</f>
        <v>0.25</v>
      </c>
      <c r="F46" s="78">
        <f t="shared" si="45"/>
        <v>0.75</v>
      </c>
      <c r="G46" s="78">
        <f t="shared" si="45"/>
        <v>0.5</v>
      </c>
      <c r="H46" s="78">
        <f t="shared" si="45"/>
        <v>0</v>
      </c>
      <c r="I46" s="78">
        <f t="shared" si="45"/>
        <v>0.5</v>
      </c>
      <c r="J46" s="78">
        <f t="shared" si="45"/>
        <v>0.25</v>
      </c>
      <c r="K46" s="78">
        <f t="shared" si="45"/>
        <v>0</v>
      </c>
      <c r="L46" s="78">
        <f t="shared" si="45"/>
        <v>0</v>
      </c>
      <c r="M46" s="78">
        <f t="shared" si="45"/>
        <v>0.25</v>
      </c>
      <c r="N46" s="78">
        <f t="shared" si="45"/>
        <v>0</v>
      </c>
      <c r="O46" s="78">
        <f t="shared" si="45"/>
        <v>0.5</v>
      </c>
      <c r="P46" s="158">
        <f t="shared" si="2"/>
        <v>3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2">
      <c r="B47" s="61"/>
      <c r="C47" s="61" t="s">
        <v>57</v>
      </c>
      <c r="D47" s="77">
        <f>D39/3</f>
        <v>0</v>
      </c>
      <c r="E47" s="78">
        <f t="shared" ref="E47:O47" si="46">E39/3</f>
        <v>0</v>
      </c>
      <c r="F47" s="78">
        <f t="shared" si="46"/>
        <v>0</v>
      </c>
      <c r="G47" s="78">
        <f t="shared" si="46"/>
        <v>0</v>
      </c>
      <c r="H47" s="78">
        <f t="shared" si="46"/>
        <v>0</v>
      </c>
      <c r="I47" s="78">
        <f t="shared" si="46"/>
        <v>0.33333333333333331</v>
      </c>
      <c r="J47" s="78">
        <f t="shared" si="46"/>
        <v>0</v>
      </c>
      <c r="K47" s="78">
        <f t="shared" si="46"/>
        <v>0</v>
      </c>
      <c r="L47" s="78">
        <f t="shared" si="46"/>
        <v>0.33333333333333331</v>
      </c>
      <c r="M47" s="78">
        <f t="shared" si="46"/>
        <v>0</v>
      </c>
      <c r="N47" s="78">
        <f t="shared" si="46"/>
        <v>0</v>
      </c>
      <c r="O47" s="78">
        <f t="shared" si="46"/>
        <v>0</v>
      </c>
      <c r="P47" s="158">
        <f t="shared" si="2"/>
        <v>0.66666666666666663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2">
      <c r="B48" s="61"/>
      <c r="C48" s="61" t="s">
        <v>58</v>
      </c>
      <c r="D48" s="77">
        <f>D40/4</f>
        <v>0</v>
      </c>
      <c r="E48" s="78">
        <f t="shared" ref="E48:O48" si="47">E40/4</f>
        <v>0</v>
      </c>
      <c r="F48" s="78">
        <f t="shared" si="47"/>
        <v>0</v>
      </c>
      <c r="G48" s="78">
        <f t="shared" si="47"/>
        <v>0</v>
      </c>
      <c r="H48" s="78">
        <f t="shared" si="47"/>
        <v>0</v>
      </c>
      <c r="I48" s="78">
        <f t="shared" si="47"/>
        <v>0</v>
      </c>
      <c r="J48" s="78">
        <f t="shared" si="47"/>
        <v>0</v>
      </c>
      <c r="K48" s="78">
        <f t="shared" si="47"/>
        <v>0</v>
      </c>
      <c r="L48" s="78">
        <f t="shared" si="47"/>
        <v>0</v>
      </c>
      <c r="M48" s="78">
        <f t="shared" si="47"/>
        <v>0</v>
      </c>
      <c r="N48" s="78">
        <f t="shared" si="47"/>
        <v>0</v>
      </c>
      <c r="O48" s="78">
        <f t="shared" si="47"/>
        <v>0</v>
      </c>
      <c r="P48" s="158">
        <f t="shared" si="2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2">
      <c r="B49" s="61"/>
      <c r="C49" s="61" t="s">
        <v>59</v>
      </c>
      <c r="D49" s="77">
        <f>D41/3</f>
        <v>0</v>
      </c>
      <c r="E49" s="78">
        <f t="shared" ref="E49:O49" si="48">E41/3</f>
        <v>0</v>
      </c>
      <c r="F49" s="78">
        <f t="shared" si="48"/>
        <v>0</v>
      </c>
      <c r="G49" s="78">
        <f t="shared" si="48"/>
        <v>0</v>
      </c>
      <c r="H49" s="78">
        <f t="shared" si="48"/>
        <v>0</v>
      </c>
      <c r="I49" s="78">
        <f t="shared" si="48"/>
        <v>0</v>
      </c>
      <c r="J49" s="78">
        <f t="shared" si="48"/>
        <v>0</v>
      </c>
      <c r="K49" s="78">
        <f t="shared" si="48"/>
        <v>0</v>
      </c>
      <c r="L49" s="78">
        <f t="shared" si="48"/>
        <v>0</v>
      </c>
      <c r="M49" s="78">
        <f t="shared" si="48"/>
        <v>0</v>
      </c>
      <c r="N49" s="78">
        <f t="shared" si="48"/>
        <v>0</v>
      </c>
      <c r="O49" s="78">
        <f t="shared" si="48"/>
        <v>0</v>
      </c>
      <c r="P49" s="158">
        <f t="shared" si="2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2">
      <c r="B50" s="61"/>
      <c r="C50" s="61" t="s">
        <v>121</v>
      </c>
      <c r="D50" s="80">
        <f>D42/12</f>
        <v>0.41666666666666669</v>
      </c>
      <c r="E50" s="81">
        <f t="shared" ref="E50:O50" si="49">E42/12</f>
        <v>0.41666666666666669</v>
      </c>
      <c r="F50" s="81">
        <f t="shared" si="49"/>
        <v>0.41666666666666669</v>
      </c>
      <c r="G50" s="81">
        <f t="shared" si="49"/>
        <v>0.41666666666666669</v>
      </c>
      <c r="H50" s="81">
        <f t="shared" si="49"/>
        <v>0.25</v>
      </c>
      <c r="I50" s="81">
        <f t="shared" si="49"/>
        <v>0.66666666666666663</v>
      </c>
      <c r="J50" s="81">
        <f t="shared" si="49"/>
        <v>0.33333333333333331</v>
      </c>
      <c r="K50" s="81">
        <f t="shared" si="49"/>
        <v>0.5</v>
      </c>
      <c r="L50" s="81">
        <f t="shared" si="49"/>
        <v>0.41666666666666669</v>
      </c>
      <c r="M50" s="81">
        <f t="shared" si="49"/>
        <v>0.25</v>
      </c>
      <c r="N50" s="81">
        <f t="shared" si="49"/>
        <v>0.25</v>
      </c>
      <c r="O50" s="81">
        <f t="shared" si="49"/>
        <v>0.33333333333333331</v>
      </c>
      <c r="P50" s="159">
        <f t="shared" si="2"/>
        <v>4.666666666666667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5">
      <c r="B51" s="53"/>
      <c r="C51" s="86" t="s">
        <v>61</v>
      </c>
      <c r="D51" s="69">
        <f>D43/920</f>
        <v>0.47499999999999998</v>
      </c>
      <c r="E51" s="70">
        <f t="shared" ref="E51:O51" si="50">E43/920</f>
        <v>0.48369565217391303</v>
      </c>
      <c r="F51" s="70">
        <f t="shared" si="50"/>
        <v>0.4891304347826087</v>
      </c>
      <c r="G51" s="70">
        <f t="shared" si="50"/>
        <v>0.54456521739130437</v>
      </c>
      <c r="H51" s="70">
        <f t="shared" si="50"/>
        <v>0.59565217391304348</v>
      </c>
      <c r="I51" s="70">
        <f t="shared" si="50"/>
        <v>0.67826086956521736</v>
      </c>
      <c r="J51" s="70">
        <f t="shared" si="50"/>
        <v>0.60217391304347823</v>
      </c>
      <c r="K51" s="70">
        <f t="shared" si="50"/>
        <v>0.56413043478260871</v>
      </c>
      <c r="L51" s="70">
        <f t="shared" si="50"/>
        <v>0.62282608695652175</v>
      </c>
      <c r="M51" s="70">
        <f t="shared" si="50"/>
        <v>0.61956521739130432</v>
      </c>
      <c r="N51" s="70">
        <f t="shared" si="50"/>
        <v>0.55217391304347829</v>
      </c>
      <c r="O51" s="70">
        <f t="shared" si="50"/>
        <v>0.56956521739130439</v>
      </c>
      <c r="P51" s="89">
        <f t="shared" si="2"/>
        <v>6.7967391304347835</v>
      </c>
      <c r="T51" s="92"/>
      <c r="V51" s="92"/>
      <c r="X51" s="92"/>
    </row>
    <row r="52" spans="2:24" ht="12" customHeight="1" x14ac:dyDescent="0.2">
      <c r="B52" s="83" t="s">
        <v>101</v>
      </c>
      <c r="C52" s="45" t="s">
        <v>54</v>
      </c>
      <c r="D52" s="50">
        <f>D168+D284</f>
        <v>1</v>
      </c>
      <c r="E52" s="48">
        <f t="shared" ref="E52:O52" si="51">E168+E284</f>
        <v>0</v>
      </c>
      <c r="F52" s="48">
        <f t="shared" si="51"/>
        <v>0</v>
      </c>
      <c r="G52" s="48">
        <f t="shared" si="51"/>
        <v>0</v>
      </c>
      <c r="H52" s="48">
        <f t="shared" si="51"/>
        <v>0</v>
      </c>
      <c r="I52" s="48">
        <f t="shared" si="51"/>
        <v>0</v>
      </c>
      <c r="J52" s="48">
        <f t="shared" si="51"/>
        <v>0</v>
      </c>
      <c r="K52" s="48">
        <f t="shared" si="51"/>
        <v>0</v>
      </c>
      <c r="L52" s="48">
        <f t="shared" si="51"/>
        <v>0</v>
      </c>
      <c r="M52" s="48">
        <f t="shared" si="51"/>
        <v>0</v>
      </c>
      <c r="N52" s="48">
        <f t="shared" si="51"/>
        <v>0</v>
      </c>
      <c r="O52" s="48">
        <f t="shared" si="51"/>
        <v>0</v>
      </c>
      <c r="P52" s="51">
        <f t="shared" si="2"/>
        <v>1</v>
      </c>
      <c r="R52" t="s">
        <v>108</v>
      </c>
      <c r="T52" s="92"/>
      <c r="V52" s="92"/>
      <c r="X52" s="92"/>
    </row>
    <row r="53" spans="2:24" ht="12" customHeight="1" x14ac:dyDescent="0.2">
      <c r="B53" s="44"/>
      <c r="C53" s="45" t="s">
        <v>55</v>
      </c>
      <c r="D53" s="50">
        <f t="shared" ref="D53:O53" si="52">D169+D285</f>
        <v>7</v>
      </c>
      <c r="E53" s="48">
        <f t="shared" si="52"/>
        <v>5</v>
      </c>
      <c r="F53" s="48">
        <f t="shared" si="52"/>
        <v>7</v>
      </c>
      <c r="G53" s="48">
        <f t="shared" si="52"/>
        <v>7</v>
      </c>
      <c r="H53" s="48">
        <f t="shared" si="52"/>
        <v>6</v>
      </c>
      <c r="I53" s="48">
        <f t="shared" si="52"/>
        <v>5</v>
      </c>
      <c r="J53" s="48">
        <f t="shared" si="52"/>
        <v>10</v>
      </c>
      <c r="K53" s="48">
        <f t="shared" si="52"/>
        <v>6</v>
      </c>
      <c r="L53" s="48">
        <f t="shared" si="52"/>
        <v>11</v>
      </c>
      <c r="M53" s="48">
        <f t="shared" si="52"/>
        <v>6</v>
      </c>
      <c r="N53" s="48">
        <f t="shared" si="52"/>
        <v>10</v>
      </c>
      <c r="O53" s="48">
        <f t="shared" si="52"/>
        <v>7</v>
      </c>
      <c r="P53" s="51">
        <f t="shared" si="2"/>
        <v>87</v>
      </c>
      <c r="T53" s="92"/>
      <c r="V53" s="92"/>
      <c r="X53" s="92"/>
    </row>
    <row r="54" spans="2:24" ht="12" customHeight="1" x14ac:dyDescent="0.2">
      <c r="B54" s="44"/>
      <c r="C54" s="45" t="s">
        <v>56</v>
      </c>
      <c r="D54" s="50">
        <f t="shared" ref="D54:O54" si="53">D170+D286</f>
        <v>2</v>
      </c>
      <c r="E54" s="48">
        <f t="shared" si="53"/>
        <v>1</v>
      </c>
      <c r="F54" s="48">
        <f t="shared" si="53"/>
        <v>3</v>
      </c>
      <c r="G54" s="48">
        <f t="shared" si="53"/>
        <v>0</v>
      </c>
      <c r="H54" s="48">
        <f t="shared" si="53"/>
        <v>3</v>
      </c>
      <c r="I54" s="48">
        <f t="shared" si="53"/>
        <v>4</v>
      </c>
      <c r="J54" s="48">
        <f t="shared" si="53"/>
        <v>3</v>
      </c>
      <c r="K54" s="48">
        <f t="shared" si="53"/>
        <v>9</v>
      </c>
      <c r="L54" s="48">
        <f t="shared" si="53"/>
        <v>7</v>
      </c>
      <c r="M54" s="48">
        <f t="shared" si="53"/>
        <v>7</v>
      </c>
      <c r="N54" s="48">
        <f t="shared" si="53"/>
        <v>1</v>
      </c>
      <c r="O54" s="48">
        <f t="shared" si="53"/>
        <v>8</v>
      </c>
      <c r="P54" s="51">
        <f t="shared" si="2"/>
        <v>48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2">
      <c r="B55" s="44"/>
      <c r="C55" s="45" t="s">
        <v>57</v>
      </c>
      <c r="D55" s="50">
        <f t="shared" ref="D55:O55" si="54">D171+D287</f>
        <v>0</v>
      </c>
      <c r="E55" s="48">
        <f t="shared" si="54"/>
        <v>1</v>
      </c>
      <c r="F55" s="48">
        <f t="shared" si="54"/>
        <v>0</v>
      </c>
      <c r="G55" s="48">
        <f t="shared" si="54"/>
        <v>1</v>
      </c>
      <c r="H55" s="48">
        <f t="shared" si="54"/>
        <v>0</v>
      </c>
      <c r="I55" s="48">
        <f t="shared" si="54"/>
        <v>0</v>
      </c>
      <c r="J55" s="48">
        <f t="shared" si="54"/>
        <v>0</v>
      </c>
      <c r="K55" s="48">
        <f t="shared" si="54"/>
        <v>0</v>
      </c>
      <c r="L55" s="48">
        <f t="shared" si="54"/>
        <v>0</v>
      </c>
      <c r="M55" s="48">
        <f t="shared" si="54"/>
        <v>1</v>
      </c>
      <c r="N55" s="48">
        <f t="shared" si="54"/>
        <v>0</v>
      </c>
      <c r="O55" s="48">
        <f t="shared" si="54"/>
        <v>0</v>
      </c>
      <c r="P55" s="51">
        <f t="shared" si="2"/>
        <v>3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2">
      <c r="B56" s="44"/>
      <c r="C56" s="45" t="s">
        <v>58</v>
      </c>
      <c r="D56" s="50">
        <f t="shared" ref="D56:O56" si="55">D172+D288</f>
        <v>0</v>
      </c>
      <c r="E56" s="48">
        <f t="shared" si="55"/>
        <v>0</v>
      </c>
      <c r="F56" s="48">
        <f t="shared" si="55"/>
        <v>0</v>
      </c>
      <c r="G56" s="48">
        <f t="shared" si="55"/>
        <v>0</v>
      </c>
      <c r="H56" s="48">
        <f t="shared" si="55"/>
        <v>0</v>
      </c>
      <c r="I56" s="48">
        <f t="shared" si="55"/>
        <v>0</v>
      </c>
      <c r="J56" s="48">
        <f t="shared" si="55"/>
        <v>0</v>
      </c>
      <c r="K56" s="48">
        <f t="shared" si="55"/>
        <v>0</v>
      </c>
      <c r="L56" s="48">
        <f t="shared" si="55"/>
        <v>0</v>
      </c>
      <c r="M56" s="48">
        <f t="shared" si="55"/>
        <v>0</v>
      </c>
      <c r="N56" s="48">
        <f t="shared" si="55"/>
        <v>0</v>
      </c>
      <c r="O56" s="48">
        <f t="shared" si="55"/>
        <v>0</v>
      </c>
      <c r="P56" s="51">
        <f t="shared" si="2"/>
        <v>0</v>
      </c>
      <c r="T56" s="92"/>
      <c r="V56" s="92"/>
      <c r="X56" s="92"/>
    </row>
    <row r="57" spans="2:24" ht="12" customHeight="1" x14ac:dyDescent="0.2">
      <c r="B57" s="44"/>
      <c r="C57" s="45" t="s">
        <v>59</v>
      </c>
      <c r="D57" s="50">
        <f t="shared" ref="D57:O57" si="56">D173+D289</f>
        <v>0</v>
      </c>
      <c r="E57" s="48">
        <f t="shared" si="56"/>
        <v>0</v>
      </c>
      <c r="F57" s="48">
        <f t="shared" si="56"/>
        <v>0</v>
      </c>
      <c r="G57" s="48">
        <f t="shared" si="56"/>
        <v>0</v>
      </c>
      <c r="H57" s="48">
        <f t="shared" si="56"/>
        <v>0</v>
      </c>
      <c r="I57" s="48">
        <f t="shared" si="56"/>
        <v>0</v>
      </c>
      <c r="J57" s="48">
        <f t="shared" si="56"/>
        <v>0</v>
      </c>
      <c r="K57" s="48">
        <f t="shared" si="56"/>
        <v>0</v>
      </c>
      <c r="L57" s="48">
        <f t="shared" si="56"/>
        <v>0</v>
      </c>
      <c r="M57" s="48">
        <f t="shared" si="56"/>
        <v>0</v>
      </c>
      <c r="N57" s="48">
        <f t="shared" si="56"/>
        <v>0</v>
      </c>
      <c r="O57" s="48">
        <f t="shared" si="56"/>
        <v>0</v>
      </c>
      <c r="P57" s="51">
        <f t="shared" si="2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2">
      <c r="B58" s="53"/>
      <c r="C58" s="54" t="s">
        <v>60</v>
      </c>
      <c r="D58" s="55">
        <f t="shared" ref="D58:O58" si="57">SUM(D52:D57)</f>
        <v>10</v>
      </c>
      <c r="E58" s="56">
        <f t="shared" si="57"/>
        <v>7</v>
      </c>
      <c r="F58" s="56">
        <f t="shared" si="57"/>
        <v>10</v>
      </c>
      <c r="G58" s="56">
        <f t="shared" si="57"/>
        <v>8</v>
      </c>
      <c r="H58" s="56">
        <f t="shared" si="57"/>
        <v>9</v>
      </c>
      <c r="I58" s="56">
        <f t="shared" si="57"/>
        <v>9</v>
      </c>
      <c r="J58" s="56">
        <f t="shared" si="57"/>
        <v>13</v>
      </c>
      <c r="K58" s="56">
        <f t="shared" si="57"/>
        <v>15</v>
      </c>
      <c r="L58" s="56">
        <f t="shared" si="57"/>
        <v>18</v>
      </c>
      <c r="M58" s="56">
        <f t="shared" si="57"/>
        <v>14</v>
      </c>
      <c r="N58" s="56">
        <f t="shared" si="57"/>
        <v>11</v>
      </c>
      <c r="O58" s="56">
        <f t="shared" si="57"/>
        <v>15</v>
      </c>
      <c r="P58" s="88">
        <f t="shared" si="2"/>
        <v>139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2">
      <c r="B59" s="53"/>
      <c r="C59" s="54" t="s">
        <v>61</v>
      </c>
      <c r="D59" s="148">
        <f>SUM(D175,D291)</f>
        <v>1725</v>
      </c>
      <c r="E59" s="149">
        <f t="shared" ref="E59:O59" si="58">SUM(E175,E291)</f>
        <v>1402</v>
      </c>
      <c r="F59" s="149">
        <f t="shared" si="58"/>
        <v>1531</v>
      </c>
      <c r="G59" s="149">
        <f t="shared" si="58"/>
        <v>1542</v>
      </c>
      <c r="H59" s="149">
        <f t="shared" si="58"/>
        <v>1757</v>
      </c>
      <c r="I59" s="149">
        <f t="shared" si="58"/>
        <v>1797</v>
      </c>
      <c r="J59" s="149">
        <f t="shared" si="58"/>
        <v>1944</v>
      </c>
      <c r="K59" s="149">
        <f t="shared" si="58"/>
        <v>1844</v>
      </c>
      <c r="L59" s="149">
        <f t="shared" si="58"/>
        <v>1934</v>
      </c>
      <c r="M59" s="149">
        <f t="shared" si="58"/>
        <v>1884</v>
      </c>
      <c r="N59" s="149">
        <f t="shared" si="58"/>
        <v>1739</v>
      </c>
      <c r="O59" s="149">
        <f t="shared" si="58"/>
        <v>1598</v>
      </c>
      <c r="P59" s="151">
        <f>SUM(D59:O59)</f>
        <v>20697</v>
      </c>
      <c r="S59" s="101"/>
      <c r="T59" s="107"/>
      <c r="U59" s="101"/>
      <c r="V59" s="107"/>
      <c r="W59" s="101"/>
      <c r="X59" s="107"/>
    </row>
    <row r="60" spans="2:24" ht="12" customHeight="1" x14ac:dyDescent="0.2">
      <c r="B60" s="44" t="s">
        <v>102</v>
      </c>
      <c r="C60" s="75" t="s">
        <v>54</v>
      </c>
      <c r="D60" s="58">
        <f>D52/1</f>
        <v>1</v>
      </c>
      <c r="E60" s="59">
        <f t="shared" ref="E60:O60" si="59">E52/1</f>
        <v>0</v>
      </c>
      <c r="F60" s="59">
        <f t="shared" si="59"/>
        <v>0</v>
      </c>
      <c r="G60" s="59">
        <f t="shared" si="59"/>
        <v>0</v>
      </c>
      <c r="H60" s="59">
        <f t="shared" si="59"/>
        <v>0</v>
      </c>
      <c r="I60" s="59">
        <f t="shared" si="59"/>
        <v>0</v>
      </c>
      <c r="J60" s="59">
        <f t="shared" si="59"/>
        <v>0</v>
      </c>
      <c r="K60" s="59">
        <f t="shared" si="59"/>
        <v>0</v>
      </c>
      <c r="L60" s="59">
        <f t="shared" si="59"/>
        <v>0</v>
      </c>
      <c r="M60" s="59">
        <f t="shared" si="59"/>
        <v>0</v>
      </c>
      <c r="N60" s="59">
        <f t="shared" si="59"/>
        <v>0</v>
      </c>
      <c r="O60" s="59">
        <f t="shared" si="59"/>
        <v>0</v>
      </c>
      <c r="P60" s="158">
        <f t="shared" si="2"/>
        <v>1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2">
      <c r="B61" s="61"/>
      <c r="C61" s="45" t="s">
        <v>55</v>
      </c>
      <c r="D61" s="77">
        <f>D53/4</f>
        <v>1.75</v>
      </c>
      <c r="E61" s="78">
        <f t="shared" ref="E61:O61" si="60">E53/4</f>
        <v>1.25</v>
      </c>
      <c r="F61" s="78">
        <f t="shared" si="60"/>
        <v>1.75</v>
      </c>
      <c r="G61" s="78">
        <f t="shared" si="60"/>
        <v>1.75</v>
      </c>
      <c r="H61" s="78">
        <f t="shared" si="60"/>
        <v>1.5</v>
      </c>
      <c r="I61" s="78">
        <f t="shared" si="60"/>
        <v>1.25</v>
      </c>
      <c r="J61" s="78">
        <f t="shared" si="60"/>
        <v>2.5</v>
      </c>
      <c r="K61" s="78">
        <f t="shared" si="60"/>
        <v>1.5</v>
      </c>
      <c r="L61" s="78">
        <f t="shared" si="60"/>
        <v>2.75</v>
      </c>
      <c r="M61" s="78">
        <f t="shared" si="60"/>
        <v>1.5</v>
      </c>
      <c r="N61" s="78">
        <f t="shared" si="60"/>
        <v>2.5</v>
      </c>
      <c r="O61" s="78">
        <f t="shared" si="60"/>
        <v>1.75</v>
      </c>
      <c r="P61" s="158">
        <f t="shared" si="2"/>
        <v>21.75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2">
      <c r="B62" s="61"/>
      <c r="C62" s="45" t="s">
        <v>56</v>
      </c>
      <c r="D62" s="77">
        <f>D54/4</f>
        <v>0.5</v>
      </c>
      <c r="E62" s="78">
        <f t="shared" ref="E62:O62" si="61">E54/4</f>
        <v>0.25</v>
      </c>
      <c r="F62" s="78">
        <f t="shared" si="61"/>
        <v>0.75</v>
      </c>
      <c r="G62" s="78">
        <f t="shared" si="61"/>
        <v>0</v>
      </c>
      <c r="H62" s="78">
        <f t="shared" si="61"/>
        <v>0.75</v>
      </c>
      <c r="I62" s="78">
        <f t="shared" si="61"/>
        <v>1</v>
      </c>
      <c r="J62" s="78">
        <f t="shared" si="61"/>
        <v>0.75</v>
      </c>
      <c r="K62" s="78">
        <f t="shared" si="61"/>
        <v>2.25</v>
      </c>
      <c r="L62" s="78">
        <f t="shared" si="61"/>
        <v>1.75</v>
      </c>
      <c r="M62" s="78">
        <f t="shared" si="61"/>
        <v>1.75</v>
      </c>
      <c r="N62" s="78">
        <f t="shared" si="61"/>
        <v>0.25</v>
      </c>
      <c r="O62" s="78">
        <f t="shared" si="61"/>
        <v>2</v>
      </c>
      <c r="P62" s="158">
        <f t="shared" si="2"/>
        <v>12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2">
      <c r="B63" s="61"/>
      <c r="C63" s="45" t="s">
        <v>57</v>
      </c>
      <c r="D63" s="77">
        <f>D55/3</f>
        <v>0</v>
      </c>
      <c r="E63" s="78">
        <f t="shared" ref="E63:O63" si="62">E55/3</f>
        <v>0.33333333333333331</v>
      </c>
      <c r="F63" s="78">
        <f t="shared" si="62"/>
        <v>0</v>
      </c>
      <c r="G63" s="78">
        <f t="shared" si="62"/>
        <v>0.33333333333333331</v>
      </c>
      <c r="H63" s="78">
        <f t="shared" si="62"/>
        <v>0</v>
      </c>
      <c r="I63" s="78">
        <f t="shared" si="62"/>
        <v>0</v>
      </c>
      <c r="J63" s="78">
        <f t="shared" si="62"/>
        <v>0</v>
      </c>
      <c r="K63" s="78">
        <f t="shared" si="62"/>
        <v>0</v>
      </c>
      <c r="L63" s="78">
        <f t="shared" si="62"/>
        <v>0</v>
      </c>
      <c r="M63" s="78">
        <f t="shared" si="62"/>
        <v>0.33333333333333331</v>
      </c>
      <c r="N63" s="78">
        <f t="shared" si="62"/>
        <v>0</v>
      </c>
      <c r="O63" s="78">
        <f t="shared" si="62"/>
        <v>0</v>
      </c>
      <c r="P63" s="158">
        <f t="shared" si="2"/>
        <v>1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2">
      <c r="B64" s="61"/>
      <c r="C64" s="45" t="s">
        <v>58</v>
      </c>
      <c r="D64" s="77">
        <f>D56/4</f>
        <v>0</v>
      </c>
      <c r="E64" s="78">
        <f t="shared" ref="E64:O64" si="63">E56/4</f>
        <v>0</v>
      </c>
      <c r="F64" s="78">
        <f t="shared" si="63"/>
        <v>0</v>
      </c>
      <c r="G64" s="78">
        <f t="shared" si="63"/>
        <v>0</v>
      </c>
      <c r="H64" s="78">
        <f t="shared" si="63"/>
        <v>0</v>
      </c>
      <c r="I64" s="78">
        <f t="shared" si="63"/>
        <v>0</v>
      </c>
      <c r="J64" s="78">
        <f t="shared" si="63"/>
        <v>0</v>
      </c>
      <c r="K64" s="78">
        <f t="shared" si="63"/>
        <v>0</v>
      </c>
      <c r="L64" s="78">
        <f t="shared" si="63"/>
        <v>0</v>
      </c>
      <c r="M64" s="78">
        <f t="shared" si="63"/>
        <v>0</v>
      </c>
      <c r="N64" s="78">
        <f t="shared" si="63"/>
        <v>0</v>
      </c>
      <c r="O64" s="78">
        <f t="shared" si="63"/>
        <v>0</v>
      </c>
      <c r="P64" s="158">
        <f t="shared" si="2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2">
      <c r="B65" s="61"/>
      <c r="C65" s="45" t="s">
        <v>59</v>
      </c>
      <c r="D65" s="77">
        <f>D57/3</f>
        <v>0</v>
      </c>
      <c r="E65" s="78">
        <f t="shared" ref="E65:O65" si="64">E57/3</f>
        <v>0</v>
      </c>
      <c r="F65" s="78">
        <f t="shared" si="64"/>
        <v>0</v>
      </c>
      <c r="G65" s="78">
        <f t="shared" si="64"/>
        <v>0</v>
      </c>
      <c r="H65" s="78">
        <f t="shared" si="64"/>
        <v>0</v>
      </c>
      <c r="I65" s="78">
        <f t="shared" si="64"/>
        <v>0</v>
      </c>
      <c r="J65" s="78">
        <f t="shared" si="64"/>
        <v>0</v>
      </c>
      <c r="K65" s="78">
        <f t="shared" si="64"/>
        <v>0</v>
      </c>
      <c r="L65" s="78">
        <f t="shared" si="64"/>
        <v>0</v>
      </c>
      <c r="M65" s="78">
        <f t="shared" si="64"/>
        <v>0</v>
      </c>
      <c r="N65" s="78">
        <f t="shared" si="64"/>
        <v>0</v>
      </c>
      <c r="O65" s="78">
        <f t="shared" si="64"/>
        <v>0</v>
      </c>
      <c r="P65" s="158">
        <f t="shared" si="2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2">
      <c r="B66" s="61"/>
      <c r="C66" s="45" t="s">
        <v>121</v>
      </c>
      <c r="D66" s="80">
        <f>D58/12</f>
        <v>0.83333333333333337</v>
      </c>
      <c r="E66" s="81">
        <f t="shared" ref="E66:O66" si="65">E58/12</f>
        <v>0.58333333333333337</v>
      </c>
      <c r="F66" s="81">
        <f t="shared" si="65"/>
        <v>0.83333333333333337</v>
      </c>
      <c r="G66" s="81">
        <f t="shared" si="65"/>
        <v>0.66666666666666663</v>
      </c>
      <c r="H66" s="81">
        <f t="shared" si="65"/>
        <v>0.75</v>
      </c>
      <c r="I66" s="81">
        <f t="shared" si="65"/>
        <v>0.75</v>
      </c>
      <c r="J66" s="81">
        <f t="shared" si="65"/>
        <v>1.0833333333333333</v>
      </c>
      <c r="K66" s="81">
        <f t="shared" si="65"/>
        <v>1.25</v>
      </c>
      <c r="L66" s="81">
        <f t="shared" si="65"/>
        <v>1.5</v>
      </c>
      <c r="M66" s="81">
        <f t="shared" si="65"/>
        <v>1.1666666666666667</v>
      </c>
      <c r="N66" s="81">
        <f t="shared" si="65"/>
        <v>0.91666666666666663</v>
      </c>
      <c r="O66" s="81">
        <f t="shared" si="65"/>
        <v>1.25</v>
      </c>
      <c r="P66" s="159">
        <f t="shared" si="2"/>
        <v>11.583333333333332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5">
      <c r="B67" s="53"/>
      <c r="C67" s="45" t="s">
        <v>61</v>
      </c>
      <c r="D67" s="69">
        <f>D59/920</f>
        <v>1.875</v>
      </c>
      <c r="E67" s="70">
        <f t="shared" ref="E67:O67" si="66">E59/920</f>
        <v>1.5239130434782608</v>
      </c>
      <c r="F67" s="70">
        <f t="shared" si="66"/>
        <v>1.6641304347826087</v>
      </c>
      <c r="G67" s="70">
        <f t="shared" si="66"/>
        <v>1.6760869565217391</v>
      </c>
      <c r="H67" s="70">
        <f t="shared" si="66"/>
        <v>1.9097826086956522</v>
      </c>
      <c r="I67" s="70">
        <f t="shared" si="66"/>
        <v>1.9532608695652174</v>
      </c>
      <c r="J67" s="70">
        <f t="shared" si="66"/>
        <v>2.1130434782608694</v>
      </c>
      <c r="K67" s="70">
        <f t="shared" si="66"/>
        <v>2.0043478260869567</v>
      </c>
      <c r="L67" s="70">
        <f t="shared" si="66"/>
        <v>2.1021739130434782</v>
      </c>
      <c r="M67" s="70">
        <f t="shared" si="66"/>
        <v>2.0478260869565217</v>
      </c>
      <c r="N67" s="70">
        <f t="shared" si="66"/>
        <v>1.8902173913043478</v>
      </c>
      <c r="O67" s="70">
        <f t="shared" si="66"/>
        <v>1.7369565217391305</v>
      </c>
      <c r="P67" s="89">
        <f t="shared" si="2"/>
        <v>22.496739130434786</v>
      </c>
      <c r="T67" s="92"/>
      <c r="V67" s="92"/>
      <c r="X67" s="92"/>
    </row>
    <row r="68" spans="2:24" ht="12" customHeight="1" x14ac:dyDescent="0.2">
      <c r="B68" s="84" t="s">
        <v>103</v>
      </c>
      <c r="C68" s="84" t="s">
        <v>54</v>
      </c>
      <c r="D68" s="50">
        <v>5</v>
      </c>
      <c r="E68" s="48">
        <v>5</v>
      </c>
      <c r="F68" s="48">
        <v>9</v>
      </c>
      <c r="G68" s="48">
        <v>6</v>
      </c>
      <c r="H68" s="48">
        <v>7</v>
      </c>
      <c r="I68" s="48">
        <v>9</v>
      </c>
      <c r="J68" s="48">
        <v>9</v>
      </c>
      <c r="K68" s="48">
        <v>8</v>
      </c>
      <c r="L68" s="48">
        <v>6</v>
      </c>
      <c r="M68" s="48">
        <v>4</v>
      </c>
      <c r="N68" s="48">
        <v>2</v>
      </c>
      <c r="O68" s="48">
        <v>1</v>
      </c>
      <c r="P68" s="51">
        <f t="shared" si="2"/>
        <v>71</v>
      </c>
      <c r="R68" t="s">
        <v>108</v>
      </c>
      <c r="T68" s="92"/>
      <c r="V68" s="92"/>
      <c r="X68" s="92"/>
    </row>
    <row r="69" spans="2:24" ht="12" customHeight="1" x14ac:dyDescent="0.2">
      <c r="B69" s="61"/>
      <c r="C69" s="61" t="s">
        <v>55</v>
      </c>
      <c r="D69" s="50">
        <v>0</v>
      </c>
      <c r="E69" s="48">
        <v>1</v>
      </c>
      <c r="F69" s="48">
        <v>1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6</v>
      </c>
      <c r="O69" s="48">
        <v>0</v>
      </c>
      <c r="P69" s="51">
        <f t="shared" si="2"/>
        <v>8</v>
      </c>
      <c r="T69" s="92"/>
      <c r="V69" s="92"/>
      <c r="X69" s="92"/>
    </row>
    <row r="70" spans="2:24" ht="12" customHeight="1" x14ac:dyDescent="0.2">
      <c r="B70" s="61"/>
      <c r="C70" s="61" t="s">
        <v>56</v>
      </c>
      <c r="D70" s="50">
        <v>0</v>
      </c>
      <c r="E70" s="48">
        <v>0</v>
      </c>
      <c r="F70" s="48">
        <v>0</v>
      </c>
      <c r="G70" s="48">
        <v>0</v>
      </c>
      <c r="H70" s="48">
        <v>3</v>
      </c>
      <c r="I70" s="48">
        <v>3</v>
      </c>
      <c r="J70" s="48">
        <v>1</v>
      </c>
      <c r="K70" s="48">
        <v>4</v>
      </c>
      <c r="L70" s="48">
        <v>2</v>
      </c>
      <c r="M70" s="48">
        <v>3</v>
      </c>
      <c r="N70" s="48">
        <v>1</v>
      </c>
      <c r="O70" s="48">
        <v>0</v>
      </c>
      <c r="P70" s="51">
        <f t="shared" si="2"/>
        <v>17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2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2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2">
      <c r="B72" s="61"/>
      <c r="C72" s="61" t="s">
        <v>58</v>
      </c>
      <c r="D72" s="50">
        <v>5</v>
      </c>
      <c r="E72" s="48">
        <v>13</v>
      </c>
      <c r="F72" s="48">
        <v>9</v>
      </c>
      <c r="G72" s="48">
        <v>9</v>
      </c>
      <c r="H72" s="48">
        <v>5</v>
      </c>
      <c r="I72" s="48">
        <v>7</v>
      </c>
      <c r="J72" s="48">
        <v>6</v>
      </c>
      <c r="K72" s="48">
        <v>7</v>
      </c>
      <c r="L72" s="48">
        <v>14</v>
      </c>
      <c r="M72" s="48">
        <v>5</v>
      </c>
      <c r="N72" s="48">
        <v>4</v>
      </c>
      <c r="O72" s="48">
        <v>2</v>
      </c>
      <c r="P72" s="51">
        <f t="shared" ref="P72:P115" si="67">SUM(D72:O72)</f>
        <v>86</v>
      </c>
      <c r="T72" s="92"/>
      <c r="V72" s="92"/>
      <c r="X72" s="92"/>
    </row>
    <row r="73" spans="2:24" ht="12" customHeight="1" x14ac:dyDescent="0.2">
      <c r="B73" s="61"/>
      <c r="C73" s="61" t="s">
        <v>59</v>
      </c>
      <c r="D73" s="50">
        <v>11</v>
      </c>
      <c r="E73" s="48">
        <v>11</v>
      </c>
      <c r="F73" s="48">
        <v>10</v>
      </c>
      <c r="G73" s="48">
        <v>14</v>
      </c>
      <c r="H73" s="48">
        <v>14</v>
      </c>
      <c r="I73" s="48">
        <v>12</v>
      </c>
      <c r="J73" s="48">
        <v>8</v>
      </c>
      <c r="K73" s="48">
        <v>13</v>
      </c>
      <c r="L73" s="48">
        <v>5</v>
      </c>
      <c r="M73" s="48">
        <v>6</v>
      </c>
      <c r="N73" s="48">
        <v>7</v>
      </c>
      <c r="O73" s="48">
        <v>10</v>
      </c>
      <c r="P73" s="51">
        <f t="shared" si="67"/>
        <v>121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2">
      <c r="B74" s="53"/>
      <c r="C74" s="53" t="s">
        <v>121</v>
      </c>
      <c r="D74" s="55">
        <f t="shared" ref="D74:O74" si="68">SUM(D68:D73)</f>
        <v>21</v>
      </c>
      <c r="E74" s="56">
        <f t="shared" si="68"/>
        <v>30</v>
      </c>
      <c r="F74" s="56">
        <f t="shared" si="68"/>
        <v>29</v>
      </c>
      <c r="G74" s="56">
        <f t="shared" si="68"/>
        <v>29</v>
      </c>
      <c r="H74" s="56">
        <f t="shared" si="68"/>
        <v>29</v>
      </c>
      <c r="I74" s="56">
        <f t="shared" si="68"/>
        <v>31</v>
      </c>
      <c r="J74" s="56">
        <f t="shared" si="68"/>
        <v>24</v>
      </c>
      <c r="K74" s="56">
        <f t="shared" si="68"/>
        <v>32</v>
      </c>
      <c r="L74" s="56">
        <f t="shared" si="68"/>
        <v>27</v>
      </c>
      <c r="M74" s="56">
        <f t="shared" si="68"/>
        <v>18</v>
      </c>
      <c r="N74" s="56">
        <f t="shared" si="68"/>
        <v>20</v>
      </c>
      <c r="O74" s="56">
        <f t="shared" si="68"/>
        <v>13</v>
      </c>
      <c r="P74" s="88">
        <f t="shared" si="67"/>
        <v>303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2">
      <c r="B75" s="53"/>
      <c r="C75" s="53" t="s">
        <v>61</v>
      </c>
      <c r="D75" s="148">
        <v>1701</v>
      </c>
      <c r="E75" s="152">
        <v>1814</v>
      </c>
      <c r="F75" s="152">
        <v>1659</v>
      </c>
      <c r="G75" s="152">
        <v>1780</v>
      </c>
      <c r="H75" s="152">
        <v>1755</v>
      </c>
      <c r="I75" s="152">
        <v>1860</v>
      </c>
      <c r="J75" s="152">
        <v>1852</v>
      </c>
      <c r="K75" s="152">
        <v>1865</v>
      </c>
      <c r="L75" s="152">
        <v>1797</v>
      </c>
      <c r="M75" s="152">
        <v>1781</v>
      </c>
      <c r="N75" s="152">
        <v>1692</v>
      </c>
      <c r="O75" s="152">
        <v>1746</v>
      </c>
      <c r="P75" s="151">
        <f t="shared" si="67"/>
        <v>21302</v>
      </c>
      <c r="S75" s="101"/>
      <c r="T75" s="107"/>
      <c r="U75" s="101"/>
      <c r="V75" s="107"/>
      <c r="W75" s="101"/>
      <c r="X75" s="107"/>
    </row>
    <row r="76" spans="2:24" ht="12" customHeight="1" x14ac:dyDescent="0.2">
      <c r="B76" s="44" t="s">
        <v>104</v>
      </c>
      <c r="C76" s="44" t="s">
        <v>54</v>
      </c>
      <c r="D76" s="58">
        <f>D68/1</f>
        <v>5</v>
      </c>
      <c r="E76" s="58">
        <f t="shared" ref="E76:O76" si="69">E68/1</f>
        <v>5</v>
      </c>
      <c r="F76" s="58">
        <f t="shared" si="69"/>
        <v>9</v>
      </c>
      <c r="G76" s="58">
        <f t="shared" si="69"/>
        <v>6</v>
      </c>
      <c r="H76" s="58">
        <f t="shared" si="69"/>
        <v>7</v>
      </c>
      <c r="I76" s="58">
        <f t="shared" si="69"/>
        <v>9</v>
      </c>
      <c r="J76" s="58">
        <f t="shared" si="69"/>
        <v>9</v>
      </c>
      <c r="K76" s="58">
        <f t="shared" si="69"/>
        <v>8</v>
      </c>
      <c r="L76" s="58">
        <f t="shared" si="69"/>
        <v>6</v>
      </c>
      <c r="M76" s="58">
        <f t="shared" si="69"/>
        <v>4</v>
      </c>
      <c r="N76" s="58">
        <f t="shared" si="69"/>
        <v>2</v>
      </c>
      <c r="O76" s="58">
        <f t="shared" si="69"/>
        <v>1</v>
      </c>
      <c r="P76" s="158">
        <f t="shared" si="67"/>
        <v>71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2">
      <c r="B77" s="61"/>
      <c r="C77" s="61" t="s">
        <v>55</v>
      </c>
      <c r="D77" s="77">
        <f>D69/2</f>
        <v>0</v>
      </c>
      <c r="E77" s="77">
        <f t="shared" ref="E77:O77" si="70">E69/2</f>
        <v>0.5</v>
      </c>
      <c r="F77" s="77">
        <f t="shared" si="70"/>
        <v>0.5</v>
      </c>
      <c r="G77" s="77">
        <f t="shared" si="70"/>
        <v>0</v>
      </c>
      <c r="H77" s="77">
        <f t="shared" si="70"/>
        <v>0</v>
      </c>
      <c r="I77" s="77">
        <f t="shared" si="70"/>
        <v>0</v>
      </c>
      <c r="J77" s="77">
        <f t="shared" si="70"/>
        <v>0</v>
      </c>
      <c r="K77" s="77">
        <f t="shared" si="70"/>
        <v>0</v>
      </c>
      <c r="L77" s="77">
        <f t="shared" si="70"/>
        <v>0</v>
      </c>
      <c r="M77" s="77">
        <f t="shared" si="70"/>
        <v>0</v>
      </c>
      <c r="N77" s="77">
        <f t="shared" si="70"/>
        <v>3</v>
      </c>
      <c r="O77" s="77">
        <f t="shared" si="70"/>
        <v>0</v>
      </c>
      <c r="P77" s="158">
        <f t="shared" si="67"/>
        <v>4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2">
      <c r="B78" s="61"/>
      <c r="C78" s="61" t="s">
        <v>56</v>
      </c>
      <c r="D78" s="77">
        <f>D70/1</f>
        <v>0</v>
      </c>
      <c r="E78" s="77">
        <f t="shared" ref="E78:O78" si="71">E70/1</f>
        <v>0</v>
      </c>
      <c r="F78" s="77">
        <f t="shared" si="71"/>
        <v>0</v>
      </c>
      <c r="G78" s="77">
        <f t="shared" si="71"/>
        <v>0</v>
      </c>
      <c r="H78" s="77">
        <f t="shared" si="71"/>
        <v>3</v>
      </c>
      <c r="I78" s="77">
        <f t="shared" si="71"/>
        <v>3</v>
      </c>
      <c r="J78" s="77">
        <f t="shared" si="71"/>
        <v>1</v>
      </c>
      <c r="K78" s="77">
        <f t="shared" si="71"/>
        <v>4</v>
      </c>
      <c r="L78" s="77">
        <f t="shared" si="71"/>
        <v>2</v>
      </c>
      <c r="M78" s="77">
        <f t="shared" si="71"/>
        <v>3</v>
      </c>
      <c r="N78" s="77">
        <f t="shared" si="71"/>
        <v>1</v>
      </c>
      <c r="O78" s="77">
        <f t="shared" si="71"/>
        <v>0</v>
      </c>
      <c r="P78" s="158">
        <f t="shared" si="67"/>
        <v>17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2">
      <c r="B79" s="61"/>
      <c r="C79" s="61" t="s">
        <v>57</v>
      </c>
      <c r="D79" s="77">
        <f>D71/1</f>
        <v>0</v>
      </c>
      <c r="E79" s="77">
        <f t="shared" ref="E79:O79" si="72">E71/1</f>
        <v>0</v>
      </c>
      <c r="F79" s="77">
        <f t="shared" si="72"/>
        <v>0</v>
      </c>
      <c r="G79" s="77">
        <f t="shared" si="72"/>
        <v>0</v>
      </c>
      <c r="H79" s="77">
        <f t="shared" si="72"/>
        <v>0</v>
      </c>
      <c r="I79" s="77">
        <f t="shared" si="72"/>
        <v>0</v>
      </c>
      <c r="J79" s="77">
        <f t="shared" si="72"/>
        <v>0</v>
      </c>
      <c r="K79" s="77">
        <f t="shared" si="72"/>
        <v>0</v>
      </c>
      <c r="L79" s="77">
        <f t="shared" si="72"/>
        <v>0</v>
      </c>
      <c r="M79" s="77">
        <f t="shared" si="72"/>
        <v>0</v>
      </c>
      <c r="N79" s="77">
        <f t="shared" si="72"/>
        <v>0</v>
      </c>
      <c r="O79" s="77">
        <f t="shared" si="72"/>
        <v>0</v>
      </c>
      <c r="P79" s="158">
        <f t="shared" si="67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2">
      <c r="B80" s="61"/>
      <c r="C80" s="61" t="s">
        <v>58</v>
      </c>
      <c r="D80" s="77">
        <f>D72/1</f>
        <v>5</v>
      </c>
      <c r="E80" s="77">
        <f t="shared" ref="E80:O80" si="73">E72/1</f>
        <v>13</v>
      </c>
      <c r="F80" s="77">
        <f t="shared" si="73"/>
        <v>9</v>
      </c>
      <c r="G80" s="77">
        <f t="shared" si="73"/>
        <v>9</v>
      </c>
      <c r="H80" s="77">
        <f t="shared" si="73"/>
        <v>5</v>
      </c>
      <c r="I80" s="77">
        <f t="shared" si="73"/>
        <v>7</v>
      </c>
      <c r="J80" s="77">
        <f t="shared" si="73"/>
        <v>6</v>
      </c>
      <c r="K80" s="77">
        <f t="shared" si="73"/>
        <v>7</v>
      </c>
      <c r="L80" s="77">
        <f t="shared" si="73"/>
        <v>14</v>
      </c>
      <c r="M80" s="77">
        <f t="shared" si="73"/>
        <v>5</v>
      </c>
      <c r="N80" s="77">
        <f t="shared" si="73"/>
        <v>4</v>
      </c>
      <c r="O80" s="77">
        <f t="shared" si="73"/>
        <v>2</v>
      </c>
      <c r="P80" s="158">
        <f t="shared" si="67"/>
        <v>86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2">
      <c r="B81" s="61"/>
      <c r="C81" s="61" t="s">
        <v>59</v>
      </c>
      <c r="D81" s="77">
        <f>D73/1</f>
        <v>11</v>
      </c>
      <c r="E81" s="77">
        <f t="shared" ref="E81:O81" si="74">E73/1</f>
        <v>11</v>
      </c>
      <c r="F81" s="77">
        <f t="shared" si="74"/>
        <v>10</v>
      </c>
      <c r="G81" s="77">
        <f t="shared" si="74"/>
        <v>14</v>
      </c>
      <c r="H81" s="77">
        <f t="shared" si="74"/>
        <v>14</v>
      </c>
      <c r="I81" s="77">
        <f t="shared" si="74"/>
        <v>12</v>
      </c>
      <c r="J81" s="77">
        <f t="shared" si="74"/>
        <v>8</v>
      </c>
      <c r="K81" s="77">
        <f t="shared" si="74"/>
        <v>13</v>
      </c>
      <c r="L81" s="77">
        <f t="shared" si="74"/>
        <v>5</v>
      </c>
      <c r="M81" s="77">
        <f t="shared" si="74"/>
        <v>6</v>
      </c>
      <c r="N81" s="77">
        <f t="shared" si="74"/>
        <v>7</v>
      </c>
      <c r="O81" s="77">
        <f t="shared" si="74"/>
        <v>10</v>
      </c>
      <c r="P81" s="158">
        <f t="shared" si="67"/>
        <v>121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2">
      <c r="B82" s="61"/>
      <c r="C82" s="61" t="s">
        <v>121</v>
      </c>
      <c r="D82" s="80">
        <f>D74/7</f>
        <v>3</v>
      </c>
      <c r="E82" s="80">
        <f t="shared" ref="E82:O82" si="75">E74/7</f>
        <v>4.2857142857142856</v>
      </c>
      <c r="F82" s="80">
        <f t="shared" si="75"/>
        <v>4.1428571428571432</v>
      </c>
      <c r="G82" s="80">
        <f t="shared" si="75"/>
        <v>4.1428571428571432</v>
      </c>
      <c r="H82" s="80">
        <f t="shared" si="75"/>
        <v>4.1428571428571432</v>
      </c>
      <c r="I82" s="80">
        <f t="shared" si="75"/>
        <v>4.4285714285714288</v>
      </c>
      <c r="J82" s="80">
        <f t="shared" si="75"/>
        <v>3.4285714285714284</v>
      </c>
      <c r="K82" s="80">
        <f t="shared" si="75"/>
        <v>4.5714285714285712</v>
      </c>
      <c r="L82" s="80">
        <f t="shared" si="75"/>
        <v>3.8571428571428572</v>
      </c>
      <c r="M82" s="80">
        <f t="shared" si="75"/>
        <v>2.5714285714285716</v>
      </c>
      <c r="N82" s="80">
        <f t="shared" si="75"/>
        <v>2.8571428571428572</v>
      </c>
      <c r="O82" s="80">
        <f t="shared" si="75"/>
        <v>1.8571428571428572</v>
      </c>
      <c r="P82" s="159">
        <f t="shared" si="67"/>
        <v>43.285714285714278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5">
      <c r="B83" s="53"/>
      <c r="C83" s="86" t="s">
        <v>61</v>
      </c>
      <c r="D83" s="69">
        <f>D75/467</f>
        <v>3.6423982869379015</v>
      </c>
      <c r="E83" s="70">
        <f t="shared" ref="E83:O83" si="76">E75/467</f>
        <v>3.8843683083511777</v>
      </c>
      <c r="F83" s="70">
        <f t="shared" si="76"/>
        <v>3.5524625267665955</v>
      </c>
      <c r="G83" s="70">
        <f t="shared" si="76"/>
        <v>3.8115631691648821</v>
      </c>
      <c r="H83" s="70">
        <f t="shared" si="76"/>
        <v>3.7580299785867237</v>
      </c>
      <c r="I83" s="70">
        <f t="shared" si="76"/>
        <v>3.9828693790149892</v>
      </c>
      <c r="J83" s="70">
        <f t="shared" si="76"/>
        <v>3.9657387580299788</v>
      </c>
      <c r="K83" s="70">
        <f t="shared" si="76"/>
        <v>3.9935760171306209</v>
      </c>
      <c r="L83" s="70">
        <f t="shared" si="76"/>
        <v>3.8479657387580302</v>
      </c>
      <c r="M83" s="70">
        <f t="shared" si="76"/>
        <v>3.8137044967880085</v>
      </c>
      <c r="N83" s="70">
        <f t="shared" si="76"/>
        <v>3.6231263383297643</v>
      </c>
      <c r="O83" s="70">
        <f t="shared" si="76"/>
        <v>3.7387580299785865</v>
      </c>
      <c r="P83" s="89">
        <f t="shared" si="67"/>
        <v>45.614561027837247</v>
      </c>
      <c r="T83" s="92"/>
      <c r="V83" s="92"/>
      <c r="X83" s="92"/>
    </row>
    <row r="84" spans="2:24" ht="12" customHeight="1" x14ac:dyDescent="0.2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7"/>
        <v>0</v>
      </c>
      <c r="R84" t="s">
        <v>108</v>
      </c>
      <c r="T84" s="92"/>
      <c r="V84" s="92"/>
      <c r="X84" s="92"/>
    </row>
    <row r="85" spans="2:24" ht="12" customHeight="1" x14ac:dyDescent="0.2">
      <c r="B85" s="61"/>
      <c r="C85" s="45" t="s">
        <v>55</v>
      </c>
      <c r="D85" s="50">
        <v>3</v>
      </c>
      <c r="E85" s="48">
        <v>0</v>
      </c>
      <c r="F85" s="48">
        <v>3</v>
      </c>
      <c r="G85" s="48">
        <v>5</v>
      </c>
      <c r="H85" s="90">
        <v>3</v>
      </c>
      <c r="I85" s="48">
        <v>2</v>
      </c>
      <c r="J85" s="48">
        <v>0</v>
      </c>
      <c r="K85" s="48">
        <v>2</v>
      </c>
      <c r="L85" s="48">
        <v>1</v>
      </c>
      <c r="M85" s="48">
        <v>4</v>
      </c>
      <c r="N85" s="48">
        <v>2</v>
      </c>
      <c r="O85" s="48">
        <v>0</v>
      </c>
      <c r="P85" s="51">
        <f t="shared" si="67"/>
        <v>25</v>
      </c>
      <c r="T85" s="92"/>
      <c r="V85" s="92"/>
      <c r="X85" s="92"/>
    </row>
    <row r="86" spans="2:24" ht="12" customHeight="1" x14ac:dyDescent="0.2">
      <c r="B86" s="61"/>
      <c r="C86" s="45" t="s">
        <v>56</v>
      </c>
      <c r="D86" s="50">
        <v>0</v>
      </c>
      <c r="E86" s="48">
        <v>0</v>
      </c>
      <c r="F86" s="48">
        <v>1</v>
      </c>
      <c r="G86" s="48">
        <v>0</v>
      </c>
      <c r="H86" s="90">
        <v>1</v>
      </c>
      <c r="I86" s="48">
        <v>0</v>
      </c>
      <c r="J86" s="48">
        <v>0</v>
      </c>
      <c r="K86" s="48">
        <v>1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7"/>
        <v>3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2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7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2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7"/>
        <v>0</v>
      </c>
      <c r="T88" s="92"/>
      <c r="V88" s="92"/>
      <c r="X88" s="92"/>
    </row>
    <row r="89" spans="2:24" ht="12" customHeight="1" x14ac:dyDescent="0.2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7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2">
      <c r="B90" s="53"/>
      <c r="C90" s="54" t="s">
        <v>121</v>
      </c>
      <c r="D90" s="55">
        <f t="shared" ref="D90:O90" si="77">SUM(D84:D89)</f>
        <v>3</v>
      </c>
      <c r="E90" s="56">
        <f t="shared" si="77"/>
        <v>0</v>
      </c>
      <c r="F90" s="56">
        <f t="shared" si="77"/>
        <v>4</v>
      </c>
      <c r="G90" s="56">
        <f t="shared" si="77"/>
        <v>5</v>
      </c>
      <c r="H90" s="91">
        <f t="shared" si="77"/>
        <v>4</v>
      </c>
      <c r="I90" s="56">
        <f t="shared" si="77"/>
        <v>2</v>
      </c>
      <c r="J90" s="56">
        <f t="shared" si="77"/>
        <v>0</v>
      </c>
      <c r="K90" s="56">
        <f t="shared" si="77"/>
        <v>3</v>
      </c>
      <c r="L90" s="56">
        <f t="shared" si="77"/>
        <v>1</v>
      </c>
      <c r="M90" s="56">
        <f t="shared" si="77"/>
        <v>4</v>
      </c>
      <c r="N90" s="56">
        <f t="shared" si="77"/>
        <v>2</v>
      </c>
      <c r="O90" s="56">
        <f t="shared" si="77"/>
        <v>0</v>
      </c>
      <c r="P90" s="88">
        <f t="shared" si="67"/>
        <v>28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2">
      <c r="B91" s="53"/>
      <c r="C91" s="54" t="s">
        <v>61</v>
      </c>
      <c r="D91" s="148">
        <v>580</v>
      </c>
      <c r="E91" s="149">
        <v>410</v>
      </c>
      <c r="F91" s="149">
        <v>421</v>
      </c>
      <c r="G91" s="149">
        <v>556</v>
      </c>
      <c r="H91" s="152">
        <v>692</v>
      </c>
      <c r="I91" s="149">
        <v>674</v>
      </c>
      <c r="J91" s="149">
        <v>450</v>
      </c>
      <c r="K91" s="149">
        <v>395</v>
      </c>
      <c r="L91" s="149">
        <v>382</v>
      </c>
      <c r="M91" s="149">
        <v>489</v>
      </c>
      <c r="N91" s="149">
        <v>634</v>
      </c>
      <c r="O91" s="149">
        <v>764</v>
      </c>
      <c r="P91" s="151">
        <f t="shared" si="67"/>
        <v>6447</v>
      </c>
      <c r="S91" s="101"/>
      <c r="T91" s="107"/>
      <c r="U91" s="101"/>
      <c r="V91" s="107"/>
      <c r="W91" s="101"/>
      <c r="X91" s="107"/>
    </row>
    <row r="92" spans="2:24" ht="12" customHeight="1" x14ac:dyDescent="0.2">
      <c r="B92" s="44" t="s">
        <v>105</v>
      </c>
      <c r="C92" s="75" t="s">
        <v>54</v>
      </c>
      <c r="D92" s="58">
        <f>D84/1</f>
        <v>0</v>
      </c>
      <c r="E92" s="59">
        <f t="shared" ref="E92:O92" si="78">E84/1</f>
        <v>0</v>
      </c>
      <c r="F92" s="59">
        <f t="shared" si="78"/>
        <v>0</v>
      </c>
      <c r="G92" s="59">
        <f t="shared" si="78"/>
        <v>0</v>
      </c>
      <c r="H92" s="76">
        <f t="shared" si="78"/>
        <v>0</v>
      </c>
      <c r="I92" s="59">
        <f t="shared" si="78"/>
        <v>0</v>
      </c>
      <c r="J92" s="59">
        <f t="shared" si="78"/>
        <v>0</v>
      </c>
      <c r="K92" s="59">
        <f t="shared" si="78"/>
        <v>0</v>
      </c>
      <c r="L92" s="59">
        <f t="shared" si="78"/>
        <v>0</v>
      </c>
      <c r="M92" s="59">
        <f t="shared" si="78"/>
        <v>0</v>
      </c>
      <c r="N92" s="59">
        <f t="shared" si="78"/>
        <v>0</v>
      </c>
      <c r="O92" s="59">
        <f t="shared" si="78"/>
        <v>0</v>
      </c>
      <c r="P92" s="158">
        <f t="shared" si="67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2">
      <c r="B93" s="61"/>
      <c r="C93" s="45" t="s">
        <v>55</v>
      </c>
      <c r="D93" s="77">
        <f>D85/2</f>
        <v>1.5</v>
      </c>
      <c r="E93" s="78">
        <f t="shared" ref="E93:O93" si="79">E85/2</f>
        <v>0</v>
      </c>
      <c r="F93" s="78">
        <f t="shared" si="79"/>
        <v>1.5</v>
      </c>
      <c r="G93" s="78">
        <f t="shared" si="79"/>
        <v>2.5</v>
      </c>
      <c r="H93" s="79">
        <f t="shared" si="79"/>
        <v>1.5</v>
      </c>
      <c r="I93" s="78">
        <f t="shared" si="79"/>
        <v>1</v>
      </c>
      <c r="J93" s="78">
        <f t="shared" si="79"/>
        <v>0</v>
      </c>
      <c r="K93" s="78">
        <f t="shared" si="79"/>
        <v>1</v>
      </c>
      <c r="L93" s="78">
        <f t="shared" si="79"/>
        <v>0.5</v>
      </c>
      <c r="M93" s="78">
        <f t="shared" si="79"/>
        <v>2</v>
      </c>
      <c r="N93" s="78">
        <f t="shared" si="79"/>
        <v>1</v>
      </c>
      <c r="O93" s="78">
        <f t="shared" si="79"/>
        <v>0</v>
      </c>
      <c r="P93" s="158">
        <f t="shared" si="67"/>
        <v>12.5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2">
      <c r="B94" s="61"/>
      <c r="C94" s="45" t="s">
        <v>56</v>
      </c>
      <c r="D94" s="77">
        <f>D86/1</f>
        <v>0</v>
      </c>
      <c r="E94" s="78">
        <f t="shared" ref="E94:O94" si="80">E86/1</f>
        <v>0</v>
      </c>
      <c r="F94" s="78">
        <f t="shared" si="80"/>
        <v>1</v>
      </c>
      <c r="G94" s="78">
        <f t="shared" si="80"/>
        <v>0</v>
      </c>
      <c r="H94" s="79">
        <f t="shared" si="80"/>
        <v>1</v>
      </c>
      <c r="I94" s="78">
        <f t="shared" si="80"/>
        <v>0</v>
      </c>
      <c r="J94" s="78">
        <f t="shared" si="80"/>
        <v>0</v>
      </c>
      <c r="K94" s="78">
        <f t="shared" si="80"/>
        <v>1</v>
      </c>
      <c r="L94" s="78">
        <f t="shared" si="80"/>
        <v>0</v>
      </c>
      <c r="M94" s="78">
        <f t="shared" si="80"/>
        <v>0</v>
      </c>
      <c r="N94" s="78">
        <f t="shared" si="80"/>
        <v>0</v>
      </c>
      <c r="O94" s="78">
        <f t="shared" si="80"/>
        <v>0</v>
      </c>
      <c r="P94" s="158">
        <f t="shared" si="67"/>
        <v>3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2">
      <c r="B95" s="61"/>
      <c r="C95" s="45" t="s">
        <v>57</v>
      </c>
      <c r="D95" s="77">
        <f>D87/1</f>
        <v>0</v>
      </c>
      <c r="E95" s="78">
        <f t="shared" ref="E95:O95" si="81">E87/1</f>
        <v>0</v>
      </c>
      <c r="F95" s="78">
        <f t="shared" si="81"/>
        <v>0</v>
      </c>
      <c r="G95" s="78">
        <f t="shared" si="81"/>
        <v>0</v>
      </c>
      <c r="H95" s="79">
        <f t="shared" si="81"/>
        <v>0</v>
      </c>
      <c r="I95" s="78">
        <f t="shared" si="81"/>
        <v>0</v>
      </c>
      <c r="J95" s="78">
        <f t="shared" si="81"/>
        <v>0</v>
      </c>
      <c r="K95" s="78">
        <f t="shared" si="81"/>
        <v>0</v>
      </c>
      <c r="L95" s="78">
        <f t="shared" si="81"/>
        <v>0</v>
      </c>
      <c r="M95" s="78">
        <f t="shared" si="81"/>
        <v>0</v>
      </c>
      <c r="N95" s="78">
        <f t="shared" si="81"/>
        <v>0</v>
      </c>
      <c r="O95" s="78">
        <f t="shared" si="81"/>
        <v>0</v>
      </c>
      <c r="P95" s="158">
        <f t="shared" si="67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2">
      <c r="B96" s="61"/>
      <c r="C96" s="45" t="s">
        <v>58</v>
      </c>
      <c r="D96" s="77">
        <f>D88/1</f>
        <v>0</v>
      </c>
      <c r="E96" s="78">
        <f t="shared" ref="E96:O96" si="82">E88/1</f>
        <v>0</v>
      </c>
      <c r="F96" s="78">
        <f t="shared" si="82"/>
        <v>0</v>
      </c>
      <c r="G96" s="78">
        <f t="shared" si="82"/>
        <v>0</v>
      </c>
      <c r="H96" s="79">
        <f t="shared" si="82"/>
        <v>0</v>
      </c>
      <c r="I96" s="78">
        <f t="shared" si="82"/>
        <v>0</v>
      </c>
      <c r="J96" s="78">
        <f t="shared" si="82"/>
        <v>0</v>
      </c>
      <c r="K96" s="78">
        <f t="shared" si="82"/>
        <v>0</v>
      </c>
      <c r="L96" s="78">
        <f t="shared" si="82"/>
        <v>0</v>
      </c>
      <c r="M96" s="78">
        <f t="shared" si="82"/>
        <v>0</v>
      </c>
      <c r="N96" s="78">
        <f t="shared" si="82"/>
        <v>0</v>
      </c>
      <c r="O96" s="78">
        <f t="shared" si="82"/>
        <v>0</v>
      </c>
      <c r="P96" s="158">
        <f t="shared" si="67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2">
      <c r="B97" s="61"/>
      <c r="C97" s="45" t="s">
        <v>59</v>
      </c>
      <c r="D97" s="77">
        <f>D89/1</f>
        <v>0</v>
      </c>
      <c r="E97" s="78">
        <f t="shared" ref="E97:O97" si="83">E89/1</f>
        <v>0</v>
      </c>
      <c r="F97" s="78">
        <f t="shared" si="83"/>
        <v>0</v>
      </c>
      <c r="G97" s="78">
        <f t="shared" si="83"/>
        <v>0</v>
      </c>
      <c r="H97" s="79">
        <f t="shared" si="83"/>
        <v>0</v>
      </c>
      <c r="I97" s="78">
        <f t="shared" si="83"/>
        <v>0</v>
      </c>
      <c r="J97" s="78">
        <f t="shared" si="83"/>
        <v>0</v>
      </c>
      <c r="K97" s="78">
        <f t="shared" si="83"/>
        <v>0</v>
      </c>
      <c r="L97" s="78">
        <f t="shared" si="83"/>
        <v>0</v>
      </c>
      <c r="M97" s="78">
        <f t="shared" si="83"/>
        <v>0</v>
      </c>
      <c r="N97" s="78">
        <f t="shared" si="83"/>
        <v>0</v>
      </c>
      <c r="O97" s="78">
        <f t="shared" si="83"/>
        <v>0</v>
      </c>
      <c r="P97" s="158">
        <f t="shared" si="67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2">
      <c r="B98" s="61"/>
      <c r="C98" s="45" t="s">
        <v>121</v>
      </c>
      <c r="D98" s="80">
        <f>D90/7</f>
        <v>0.42857142857142855</v>
      </c>
      <c r="E98" s="81">
        <f t="shared" ref="E98:O98" si="84">E90/7</f>
        <v>0</v>
      </c>
      <c r="F98" s="81">
        <f t="shared" si="84"/>
        <v>0.5714285714285714</v>
      </c>
      <c r="G98" s="81">
        <f t="shared" si="84"/>
        <v>0.7142857142857143</v>
      </c>
      <c r="H98" s="82">
        <f t="shared" si="84"/>
        <v>0.5714285714285714</v>
      </c>
      <c r="I98" s="81">
        <f t="shared" si="84"/>
        <v>0.2857142857142857</v>
      </c>
      <c r="J98" s="81">
        <f t="shared" si="84"/>
        <v>0</v>
      </c>
      <c r="K98" s="81">
        <f t="shared" si="84"/>
        <v>0.42857142857142855</v>
      </c>
      <c r="L98" s="81">
        <f t="shared" si="84"/>
        <v>0.14285714285714285</v>
      </c>
      <c r="M98" s="81">
        <f t="shared" si="84"/>
        <v>0.5714285714285714</v>
      </c>
      <c r="N98" s="81">
        <f t="shared" si="84"/>
        <v>0.2857142857142857</v>
      </c>
      <c r="O98" s="81">
        <f t="shared" si="84"/>
        <v>0</v>
      </c>
      <c r="P98" s="159">
        <f t="shared" si="67"/>
        <v>3.9999999999999991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5">
      <c r="B99" s="53"/>
      <c r="C99" s="45" t="s">
        <v>61</v>
      </c>
      <c r="D99" s="69">
        <f>D91/467</f>
        <v>1.2419700214132763</v>
      </c>
      <c r="E99" s="70">
        <f t="shared" ref="E99:O99" si="85">E91/467</f>
        <v>0.87794432548179868</v>
      </c>
      <c r="F99" s="70">
        <f t="shared" si="85"/>
        <v>0.90149892933618847</v>
      </c>
      <c r="G99" s="70">
        <f t="shared" si="85"/>
        <v>1.1905781584582442</v>
      </c>
      <c r="H99" s="71">
        <f t="shared" si="85"/>
        <v>1.4817987152034262</v>
      </c>
      <c r="I99" s="70">
        <f t="shared" si="85"/>
        <v>1.443254817987152</v>
      </c>
      <c r="J99" s="70">
        <f t="shared" si="85"/>
        <v>0.9635974304068522</v>
      </c>
      <c r="K99" s="70">
        <f t="shared" si="85"/>
        <v>0.84582441113490359</v>
      </c>
      <c r="L99" s="70">
        <f t="shared" si="85"/>
        <v>0.8179871520342612</v>
      </c>
      <c r="M99" s="70">
        <f t="shared" si="85"/>
        <v>1.0471092077087794</v>
      </c>
      <c r="N99" s="70">
        <f t="shared" si="85"/>
        <v>1.3576017130620985</v>
      </c>
      <c r="O99" s="70">
        <f t="shared" si="85"/>
        <v>1.6359743040685224</v>
      </c>
      <c r="P99" s="89">
        <f t="shared" si="67"/>
        <v>13.805139186295504</v>
      </c>
      <c r="T99" s="92"/>
      <c r="V99" s="92"/>
      <c r="X99" s="92"/>
    </row>
    <row r="100" spans="2:24" ht="12" customHeight="1" x14ac:dyDescent="0.2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4</v>
      </c>
      <c r="P100" s="51">
        <f t="shared" si="67"/>
        <v>4</v>
      </c>
      <c r="R100" t="s">
        <v>108</v>
      </c>
      <c r="T100" s="92"/>
      <c r="V100" s="92"/>
      <c r="X100" s="92"/>
    </row>
    <row r="101" spans="2:24" ht="12" customHeight="1" x14ac:dyDescent="0.2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67"/>
        <v>0</v>
      </c>
      <c r="T101" s="92"/>
      <c r="V101" s="92"/>
      <c r="X101" s="92"/>
    </row>
    <row r="102" spans="2:24" ht="12" customHeight="1" x14ac:dyDescent="0.2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67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2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67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2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67"/>
        <v>0</v>
      </c>
      <c r="T104" s="92"/>
      <c r="V104" s="92"/>
      <c r="X104" s="92"/>
    </row>
    <row r="105" spans="2:24" ht="12" customHeight="1" x14ac:dyDescent="0.2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67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2">
      <c r="B106" s="53"/>
      <c r="C106" s="53" t="s">
        <v>121</v>
      </c>
      <c r="D106" s="55">
        <f t="shared" ref="D106:O106" si="86">SUM(D100:D105)</f>
        <v>0</v>
      </c>
      <c r="E106" s="56">
        <f t="shared" si="86"/>
        <v>0</v>
      </c>
      <c r="F106" s="56">
        <f t="shared" si="86"/>
        <v>0</v>
      </c>
      <c r="G106" s="56">
        <f t="shared" si="86"/>
        <v>0</v>
      </c>
      <c r="H106" s="56">
        <f t="shared" si="86"/>
        <v>0</v>
      </c>
      <c r="I106" s="56">
        <f t="shared" si="86"/>
        <v>0</v>
      </c>
      <c r="J106" s="56">
        <f t="shared" si="86"/>
        <v>0</v>
      </c>
      <c r="K106" s="56">
        <f t="shared" si="86"/>
        <v>0</v>
      </c>
      <c r="L106" s="56">
        <f t="shared" si="86"/>
        <v>0</v>
      </c>
      <c r="M106" s="56">
        <f t="shared" si="86"/>
        <v>0</v>
      </c>
      <c r="N106" s="56">
        <f t="shared" si="86"/>
        <v>0</v>
      </c>
      <c r="O106" s="56">
        <f t="shared" si="86"/>
        <v>4</v>
      </c>
      <c r="P106" s="88">
        <f t="shared" si="67"/>
        <v>4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2">
      <c r="B107" s="53"/>
      <c r="C107" s="53" t="s">
        <v>61</v>
      </c>
      <c r="D107" s="148">
        <v>53</v>
      </c>
      <c r="E107" s="149">
        <v>40</v>
      </c>
      <c r="F107" s="149">
        <v>54</v>
      </c>
      <c r="G107" s="149">
        <v>53</v>
      </c>
      <c r="H107" s="149">
        <v>73</v>
      </c>
      <c r="I107" s="149">
        <v>58</v>
      </c>
      <c r="J107" s="149">
        <v>74</v>
      </c>
      <c r="K107" s="149">
        <v>79</v>
      </c>
      <c r="L107" s="149">
        <v>60</v>
      </c>
      <c r="M107" s="149">
        <v>82</v>
      </c>
      <c r="N107" s="149">
        <v>58</v>
      </c>
      <c r="O107" s="149">
        <v>75</v>
      </c>
      <c r="P107" s="151">
        <f t="shared" si="67"/>
        <v>759</v>
      </c>
      <c r="S107" s="101"/>
      <c r="T107" s="107"/>
      <c r="U107" s="101"/>
      <c r="V107" s="107"/>
      <c r="W107" s="101"/>
      <c r="X107" s="107"/>
    </row>
    <row r="108" spans="2:24" ht="12" customHeight="1" x14ac:dyDescent="0.2">
      <c r="B108" s="44" t="s">
        <v>107</v>
      </c>
      <c r="C108" s="44" t="s">
        <v>54</v>
      </c>
      <c r="D108" s="58">
        <f>D100/1</f>
        <v>0</v>
      </c>
      <c r="E108" s="59">
        <f t="shared" ref="E108:O108" si="87">E100/1</f>
        <v>0</v>
      </c>
      <c r="F108" s="59">
        <f t="shared" si="87"/>
        <v>0</v>
      </c>
      <c r="G108" s="59">
        <f t="shared" si="87"/>
        <v>0</v>
      </c>
      <c r="H108" s="59">
        <f t="shared" si="87"/>
        <v>0</v>
      </c>
      <c r="I108" s="59">
        <f t="shared" si="87"/>
        <v>0</v>
      </c>
      <c r="J108" s="59">
        <f t="shared" si="87"/>
        <v>0</v>
      </c>
      <c r="K108" s="59">
        <f t="shared" si="87"/>
        <v>0</v>
      </c>
      <c r="L108" s="59">
        <f t="shared" si="87"/>
        <v>0</v>
      </c>
      <c r="M108" s="59">
        <f t="shared" si="87"/>
        <v>0</v>
      </c>
      <c r="N108" s="59">
        <f t="shared" si="87"/>
        <v>0</v>
      </c>
      <c r="O108" s="59">
        <f t="shared" si="87"/>
        <v>4</v>
      </c>
      <c r="P108" s="158">
        <f t="shared" si="67"/>
        <v>4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2">
      <c r="B109" s="61"/>
      <c r="C109" s="61" t="s">
        <v>55</v>
      </c>
      <c r="D109" s="77">
        <f>D101/2</f>
        <v>0</v>
      </c>
      <c r="E109" s="78">
        <f t="shared" ref="E109:O109" si="88">E101/2</f>
        <v>0</v>
      </c>
      <c r="F109" s="78">
        <f t="shared" si="88"/>
        <v>0</v>
      </c>
      <c r="G109" s="78">
        <f t="shared" si="88"/>
        <v>0</v>
      </c>
      <c r="H109" s="78">
        <f t="shared" si="88"/>
        <v>0</v>
      </c>
      <c r="I109" s="78">
        <f t="shared" si="88"/>
        <v>0</v>
      </c>
      <c r="J109" s="78">
        <f t="shared" si="88"/>
        <v>0</v>
      </c>
      <c r="K109" s="78">
        <f t="shared" si="88"/>
        <v>0</v>
      </c>
      <c r="L109" s="78">
        <f t="shared" si="88"/>
        <v>0</v>
      </c>
      <c r="M109" s="78">
        <f t="shared" si="88"/>
        <v>0</v>
      </c>
      <c r="N109" s="78">
        <f t="shared" si="88"/>
        <v>0</v>
      </c>
      <c r="O109" s="78">
        <f t="shared" si="88"/>
        <v>0</v>
      </c>
      <c r="P109" s="158">
        <f t="shared" si="67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2">
      <c r="B110" s="61"/>
      <c r="C110" s="61" t="s">
        <v>56</v>
      </c>
      <c r="D110" s="77">
        <f>D102/1</f>
        <v>0</v>
      </c>
      <c r="E110" s="78">
        <f t="shared" ref="E110:O110" si="89">E102/1</f>
        <v>0</v>
      </c>
      <c r="F110" s="78">
        <f t="shared" si="89"/>
        <v>0</v>
      </c>
      <c r="G110" s="78">
        <f t="shared" si="89"/>
        <v>0</v>
      </c>
      <c r="H110" s="78">
        <f t="shared" si="89"/>
        <v>0</v>
      </c>
      <c r="I110" s="78">
        <f t="shared" si="89"/>
        <v>0</v>
      </c>
      <c r="J110" s="78">
        <f t="shared" si="89"/>
        <v>0</v>
      </c>
      <c r="K110" s="78">
        <f t="shared" si="89"/>
        <v>0</v>
      </c>
      <c r="L110" s="78">
        <f t="shared" si="89"/>
        <v>0</v>
      </c>
      <c r="M110" s="78">
        <f t="shared" si="89"/>
        <v>0</v>
      </c>
      <c r="N110" s="78">
        <f t="shared" si="89"/>
        <v>0</v>
      </c>
      <c r="O110" s="78">
        <f t="shared" si="89"/>
        <v>0</v>
      </c>
      <c r="P110" s="158">
        <f t="shared" si="67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2">
      <c r="B111" s="61"/>
      <c r="C111" s="61" t="s">
        <v>57</v>
      </c>
      <c r="D111" s="77">
        <f>D103/1</f>
        <v>0</v>
      </c>
      <c r="E111" s="78">
        <f t="shared" ref="E111:O111" si="90">E103/1</f>
        <v>0</v>
      </c>
      <c r="F111" s="78">
        <f t="shared" si="90"/>
        <v>0</v>
      </c>
      <c r="G111" s="78">
        <f t="shared" si="90"/>
        <v>0</v>
      </c>
      <c r="H111" s="78">
        <f t="shared" si="90"/>
        <v>0</v>
      </c>
      <c r="I111" s="78">
        <f t="shared" si="90"/>
        <v>0</v>
      </c>
      <c r="J111" s="78">
        <f t="shared" si="90"/>
        <v>0</v>
      </c>
      <c r="K111" s="78">
        <f t="shared" si="90"/>
        <v>0</v>
      </c>
      <c r="L111" s="78">
        <f t="shared" si="90"/>
        <v>0</v>
      </c>
      <c r="M111" s="78">
        <f t="shared" si="90"/>
        <v>0</v>
      </c>
      <c r="N111" s="78">
        <f t="shared" si="90"/>
        <v>0</v>
      </c>
      <c r="O111" s="78">
        <f t="shared" si="90"/>
        <v>0</v>
      </c>
      <c r="P111" s="158">
        <f t="shared" si="67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2">
      <c r="B112" s="61"/>
      <c r="C112" s="61" t="s">
        <v>58</v>
      </c>
      <c r="D112" s="77">
        <f>D104/1</f>
        <v>0</v>
      </c>
      <c r="E112" s="78">
        <f t="shared" ref="E112:O112" si="91">E104/1</f>
        <v>0</v>
      </c>
      <c r="F112" s="78">
        <f t="shared" si="91"/>
        <v>0</v>
      </c>
      <c r="G112" s="78">
        <f t="shared" si="91"/>
        <v>0</v>
      </c>
      <c r="H112" s="78">
        <f t="shared" si="91"/>
        <v>0</v>
      </c>
      <c r="I112" s="78">
        <f t="shared" si="91"/>
        <v>0</v>
      </c>
      <c r="J112" s="78">
        <f t="shared" si="91"/>
        <v>0</v>
      </c>
      <c r="K112" s="78">
        <f t="shared" si="91"/>
        <v>0</v>
      </c>
      <c r="L112" s="78">
        <f t="shared" si="91"/>
        <v>0</v>
      </c>
      <c r="M112" s="78">
        <f t="shared" si="91"/>
        <v>0</v>
      </c>
      <c r="N112" s="78">
        <f t="shared" si="91"/>
        <v>0</v>
      </c>
      <c r="O112" s="78">
        <f t="shared" si="91"/>
        <v>0</v>
      </c>
      <c r="P112" s="158">
        <f t="shared" si="67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2">
      <c r="B113" s="61"/>
      <c r="C113" s="61" t="s">
        <v>59</v>
      </c>
      <c r="D113" s="77">
        <f>D105/1</f>
        <v>0</v>
      </c>
      <c r="E113" s="78">
        <f t="shared" ref="E113:O113" si="92">E105/1</f>
        <v>0</v>
      </c>
      <c r="F113" s="78">
        <f t="shared" si="92"/>
        <v>0</v>
      </c>
      <c r="G113" s="78">
        <f t="shared" si="92"/>
        <v>0</v>
      </c>
      <c r="H113" s="78">
        <f t="shared" si="92"/>
        <v>0</v>
      </c>
      <c r="I113" s="78">
        <f t="shared" si="92"/>
        <v>0</v>
      </c>
      <c r="J113" s="78">
        <f t="shared" si="92"/>
        <v>0</v>
      </c>
      <c r="K113" s="78">
        <f t="shared" si="92"/>
        <v>0</v>
      </c>
      <c r="L113" s="78">
        <f t="shared" si="92"/>
        <v>0</v>
      </c>
      <c r="M113" s="78">
        <f t="shared" si="92"/>
        <v>0</v>
      </c>
      <c r="N113" s="78">
        <f t="shared" si="92"/>
        <v>0</v>
      </c>
      <c r="O113" s="78">
        <f t="shared" si="92"/>
        <v>0</v>
      </c>
      <c r="P113" s="158">
        <f t="shared" si="67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2">
      <c r="B114" s="61"/>
      <c r="C114" s="61" t="s">
        <v>121</v>
      </c>
      <c r="D114" s="80">
        <f>D106/7</f>
        <v>0</v>
      </c>
      <c r="E114" s="81">
        <f t="shared" ref="E114:O114" si="93">E106/7</f>
        <v>0</v>
      </c>
      <c r="F114" s="81">
        <f t="shared" si="93"/>
        <v>0</v>
      </c>
      <c r="G114" s="81">
        <f t="shared" si="93"/>
        <v>0</v>
      </c>
      <c r="H114" s="81">
        <f t="shared" si="93"/>
        <v>0</v>
      </c>
      <c r="I114" s="81">
        <f t="shared" si="93"/>
        <v>0</v>
      </c>
      <c r="J114" s="81">
        <f t="shared" si="93"/>
        <v>0</v>
      </c>
      <c r="K114" s="81">
        <f t="shared" si="93"/>
        <v>0</v>
      </c>
      <c r="L114" s="81">
        <f t="shared" si="93"/>
        <v>0</v>
      </c>
      <c r="M114" s="81">
        <f t="shared" si="93"/>
        <v>0</v>
      </c>
      <c r="N114" s="81">
        <f t="shared" si="93"/>
        <v>0</v>
      </c>
      <c r="O114" s="81">
        <f t="shared" si="93"/>
        <v>0.5714285714285714</v>
      </c>
      <c r="P114" s="159">
        <f t="shared" si="67"/>
        <v>0.5714285714285714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5">
      <c r="B115" s="53"/>
      <c r="C115" s="86" t="s">
        <v>61</v>
      </c>
      <c r="D115" s="69">
        <f>D107/467</f>
        <v>0.11349036402569593</v>
      </c>
      <c r="E115" s="70">
        <f t="shared" ref="E115:O115" si="94">E107/467</f>
        <v>8.5653104925053528E-2</v>
      </c>
      <c r="F115" s="70">
        <f t="shared" si="94"/>
        <v>0.11563169164882227</v>
      </c>
      <c r="G115" s="70">
        <f t="shared" si="94"/>
        <v>0.11349036402569593</v>
      </c>
      <c r="H115" s="70">
        <f t="shared" si="94"/>
        <v>0.15631691648822268</v>
      </c>
      <c r="I115" s="70">
        <f t="shared" si="94"/>
        <v>0.12419700214132762</v>
      </c>
      <c r="J115" s="70">
        <f t="shared" si="94"/>
        <v>0.15845824411134904</v>
      </c>
      <c r="K115" s="70">
        <f t="shared" si="94"/>
        <v>0.16916488222698073</v>
      </c>
      <c r="L115" s="70">
        <f t="shared" si="94"/>
        <v>0.1284796573875803</v>
      </c>
      <c r="M115" s="70">
        <f t="shared" si="94"/>
        <v>0.17558886509635974</v>
      </c>
      <c r="N115" s="70">
        <f t="shared" si="94"/>
        <v>0.12419700214132762</v>
      </c>
      <c r="O115" s="70">
        <f t="shared" si="94"/>
        <v>0.16059957173447537</v>
      </c>
      <c r="P115" s="89">
        <f t="shared" si="67"/>
        <v>1.6252676659528911</v>
      </c>
    </row>
    <row r="118" spans="2:24" ht="16.8" thickBot="1" x14ac:dyDescent="0.25">
      <c r="B118" s="130" t="s">
        <v>146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37"/>
      <c r="M118" s="38"/>
      <c r="N118" s="37"/>
      <c r="O118" s="37"/>
      <c r="P118" s="33"/>
    </row>
    <row r="119" spans="2:24" ht="24.6" thickBot="1" x14ac:dyDescent="0.25">
      <c r="B119" s="39" t="s">
        <v>62</v>
      </c>
      <c r="C119" s="4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2">
      <c r="B120" s="135" t="s">
        <v>94</v>
      </c>
      <c r="C120" s="45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1</v>
      </c>
      <c r="N120" s="47">
        <v>0</v>
      </c>
      <c r="O120" s="47">
        <v>0</v>
      </c>
      <c r="P120" s="49">
        <f t="shared" ref="P120:P187" si="95">SUM(D120:O120)</f>
        <v>1</v>
      </c>
    </row>
    <row r="121" spans="2:24" x14ac:dyDescent="0.2">
      <c r="B121" s="44"/>
      <c r="C121" s="45" t="s">
        <v>55</v>
      </c>
      <c r="D121" s="50">
        <v>2</v>
      </c>
      <c r="E121" s="48">
        <v>1</v>
      </c>
      <c r="F121" s="48">
        <v>1</v>
      </c>
      <c r="G121" s="48">
        <v>2</v>
      </c>
      <c r="H121" s="48">
        <v>3</v>
      </c>
      <c r="I121" s="48">
        <v>1</v>
      </c>
      <c r="J121" s="48">
        <v>0</v>
      </c>
      <c r="K121" s="48">
        <v>2</v>
      </c>
      <c r="L121" s="48">
        <v>3</v>
      </c>
      <c r="M121" s="48">
        <v>2</v>
      </c>
      <c r="N121" s="48">
        <v>0</v>
      </c>
      <c r="O121" s="48">
        <v>4</v>
      </c>
      <c r="P121" s="51">
        <f t="shared" si="95"/>
        <v>21</v>
      </c>
    </row>
    <row r="122" spans="2:24" x14ac:dyDescent="0.2">
      <c r="B122" s="44"/>
      <c r="C122" s="45" t="s">
        <v>56</v>
      </c>
      <c r="D122" s="50">
        <v>1</v>
      </c>
      <c r="E122" s="48">
        <v>1</v>
      </c>
      <c r="F122" s="48">
        <v>3</v>
      </c>
      <c r="G122" s="48">
        <v>0</v>
      </c>
      <c r="H122" s="48">
        <v>0</v>
      </c>
      <c r="I122" s="48">
        <v>4</v>
      </c>
      <c r="J122" s="48">
        <v>3</v>
      </c>
      <c r="K122" s="48">
        <v>7</v>
      </c>
      <c r="L122" s="48">
        <v>6</v>
      </c>
      <c r="M122" s="48">
        <v>9</v>
      </c>
      <c r="N122" s="48">
        <v>5</v>
      </c>
      <c r="O122" s="48">
        <v>5</v>
      </c>
      <c r="P122" s="51">
        <f t="shared" si="95"/>
        <v>44</v>
      </c>
    </row>
    <row r="123" spans="2:24" x14ac:dyDescent="0.2">
      <c r="B123" s="44"/>
      <c r="C123" s="45" t="s">
        <v>57</v>
      </c>
      <c r="D123" s="50">
        <v>0</v>
      </c>
      <c r="E123" s="48">
        <v>0</v>
      </c>
      <c r="F123" s="48">
        <v>2</v>
      </c>
      <c r="G123" s="48">
        <v>0</v>
      </c>
      <c r="H123" s="48">
        <v>0</v>
      </c>
      <c r="I123" s="48">
        <v>1</v>
      </c>
      <c r="J123" s="48">
        <v>1</v>
      </c>
      <c r="K123" s="48">
        <v>0</v>
      </c>
      <c r="L123" s="48">
        <v>0</v>
      </c>
      <c r="M123" s="48">
        <v>1</v>
      </c>
      <c r="N123" s="48">
        <v>1</v>
      </c>
      <c r="O123" s="48">
        <v>0</v>
      </c>
      <c r="P123" s="51">
        <f t="shared" si="95"/>
        <v>6</v>
      </c>
    </row>
    <row r="124" spans="2:24" x14ac:dyDescent="0.2">
      <c r="B124" s="44"/>
      <c r="C124" s="45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5"/>
        <v>0</v>
      </c>
    </row>
    <row r="125" spans="2:24" x14ac:dyDescent="0.2">
      <c r="B125" s="52"/>
      <c r="C125" s="45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5"/>
        <v>0</v>
      </c>
    </row>
    <row r="126" spans="2:24" x14ac:dyDescent="0.2">
      <c r="B126" s="53"/>
      <c r="C126" s="54" t="s">
        <v>60</v>
      </c>
      <c r="D126" s="55">
        <f t="shared" ref="D126:O126" si="96">SUM(D120:D125)</f>
        <v>3</v>
      </c>
      <c r="E126" s="56">
        <f t="shared" si="96"/>
        <v>2</v>
      </c>
      <c r="F126" s="56">
        <f t="shared" si="96"/>
        <v>6</v>
      </c>
      <c r="G126" s="56">
        <f t="shared" si="96"/>
        <v>2</v>
      </c>
      <c r="H126" s="56">
        <f t="shared" si="96"/>
        <v>3</v>
      </c>
      <c r="I126" s="56">
        <f t="shared" si="96"/>
        <v>6</v>
      </c>
      <c r="J126" s="56">
        <f t="shared" si="96"/>
        <v>4</v>
      </c>
      <c r="K126" s="56">
        <f t="shared" si="96"/>
        <v>9</v>
      </c>
      <c r="L126" s="56">
        <f t="shared" si="96"/>
        <v>9</v>
      </c>
      <c r="M126" s="56">
        <f t="shared" si="96"/>
        <v>13</v>
      </c>
      <c r="N126" s="56">
        <f t="shared" si="96"/>
        <v>6</v>
      </c>
      <c r="O126" s="56">
        <f t="shared" si="96"/>
        <v>9</v>
      </c>
      <c r="P126" s="57">
        <f t="shared" si="95"/>
        <v>72</v>
      </c>
    </row>
    <row r="127" spans="2:24" x14ac:dyDescent="0.2">
      <c r="B127" s="140"/>
      <c r="C127" s="141" t="s">
        <v>61</v>
      </c>
      <c r="D127" s="145">
        <v>1384</v>
      </c>
      <c r="E127" s="146">
        <v>1299</v>
      </c>
      <c r="F127" s="146">
        <v>1379</v>
      </c>
      <c r="G127" s="146">
        <v>1410</v>
      </c>
      <c r="H127" s="146">
        <v>1611</v>
      </c>
      <c r="I127" s="146">
        <v>1610</v>
      </c>
      <c r="J127" s="146">
        <v>1671</v>
      </c>
      <c r="K127" s="146">
        <v>1432</v>
      </c>
      <c r="L127" s="146">
        <v>1523</v>
      </c>
      <c r="M127" s="146">
        <v>1600</v>
      </c>
      <c r="N127" s="146">
        <v>1404</v>
      </c>
      <c r="O127" s="146">
        <v>1402</v>
      </c>
      <c r="P127" s="147">
        <f t="shared" si="95"/>
        <v>17725</v>
      </c>
    </row>
    <row r="128" spans="2:24" x14ac:dyDescent="0.2">
      <c r="B128" s="135" t="s">
        <v>95</v>
      </c>
      <c r="C128" s="45" t="s">
        <v>54</v>
      </c>
      <c r="D128" s="58">
        <f>D120/1</f>
        <v>0</v>
      </c>
      <c r="E128" s="59">
        <f t="shared" ref="E128:O128" si="97">E120/1</f>
        <v>0</v>
      </c>
      <c r="F128" s="59">
        <f t="shared" si="97"/>
        <v>0</v>
      </c>
      <c r="G128" s="59">
        <f t="shared" si="97"/>
        <v>0</v>
      </c>
      <c r="H128" s="59">
        <f t="shared" si="97"/>
        <v>0</v>
      </c>
      <c r="I128" s="59">
        <f t="shared" si="97"/>
        <v>0</v>
      </c>
      <c r="J128" s="59">
        <f t="shared" si="97"/>
        <v>0</v>
      </c>
      <c r="K128" s="59">
        <f t="shared" si="97"/>
        <v>0</v>
      </c>
      <c r="L128" s="59">
        <f t="shared" si="97"/>
        <v>0</v>
      </c>
      <c r="M128" s="59">
        <f t="shared" si="97"/>
        <v>1</v>
      </c>
      <c r="N128" s="59">
        <f t="shared" si="97"/>
        <v>0</v>
      </c>
      <c r="O128" s="59">
        <f t="shared" si="97"/>
        <v>0</v>
      </c>
      <c r="P128" s="158">
        <f t="shared" si="95"/>
        <v>1</v>
      </c>
    </row>
    <row r="129" spans="2:16" x14ac:dyDescent="0.2">
      <c r="B129" s="61"/>
      <c r="C129" s="45" t="s">
        <v>55</v>
      </c>
      <c r="D129" s="62">
        <f>D121/4</f>
        <v>0.5</v>
      </c>
      <c r="E129" s="60">
        <f t="shared" ref="E129:O129" si="98">E121/4</f>
        <v>0.25</v>
      </c>
      <c r="F129" s="60">
        <f t="shared" si="98"/>
        <v>0.25</v>
      </c>
      <c r="G129" s="60">
        <f t="shared" si="98"/>
        <v>0.5</v>
      </c>
      <c r="H129" s="60">
        <f t="shared" si="98"/>
        <v>0.75</v>
      </c>
      <c r="I129" s="60">
        <f t="shared" si="98"/>
        <v>0.25</v>
      </c>
      <c r="J129" s="60">
        <f t="shared" si="98"/>
        <v>0</v>
      </c>
      <c r="K129" s="60">
        <f t="shared" si="98"/>
        <v>0.5</v>
      </c>
      <c r="L129" s="60">
        <f t="shared" si="98"/>
        <v>0.75</v>
      </c>
      <c r="M129" s="60">
        <f t="shared" si="98"/>
        <v>0.5</v>
      </c>
      <c r="N129" s="60">
        <f t="shared" si="98"/>
        <v>0</v>
      </c>
      <c r="O129" s="60">
        <f t="shared" si="98"/>
        <v>1</v>
      </c>
      <c r="P129" s="158">
        <f t="shared" si="95"/>
        <v>5.25</v>
      </c>
    </row>
    <row r="130" spans="2:16" x14ac:dyDescent="0.2">
      <c r="B130" s="61"/>
      <c r="C130" s="45" t="s">
        <v>56</v>
      </c>
      <c r="D130" s="62">
        <f>D122/4</f>
        <v>0.25</v>
      </c>
      <c r="E130" s="60">
        <f t="shared" ref="E130:O130" si="99">E122/4</f>
        <v>0.25</v>
      </c>
      <c r="F130" s="60">
        <f t="shared" si="99"/>
        <v>0.75</v>
      </c>
      <c r="G130" s="60">
        <f t="shared" si="99"/>
        <v>0</v>
      </c>
      <c r="H130" s="60">
        <f t="shared" si="99"/>
        <v>0</v>
      </c>
      <c r="I130" s="60">
        <f t="shared" si="99"/>
        <v>1</v>
      </c>
      <c r="J130" s="60">
        <f t="shared" si="99"/>
        <v>0.75</v>
      </c>
      <c r="K130" s="60">
        <f t="shared" si="99"/>
        <v>1.75</v>
      </c>
      <c r="L130" s="60">
        <f t="shared" si="99"/>
        <v>1.5</v>
      </c>
      <c r="M130" s="60">
        <f t="shared" si="99"/>
        <v>2.25</v>
      </c>
      <c r="N130" s="60">
        <f t="shared" si="99"/>
        <v>1.25</v>
      </c>
      <c r="O130" s="60">
        <f t="shared" si="99"/>
        <v>1.25</v>
      </c>
      <c r="P130" s="158">
        <f t="shared" si="95"/>
        <v>11</v>
      </c>
    </row>
    <row r="131" spans="2:16" x14ac:dyDescent="0.2">
      <c r="B131" s="61"/>
      <c r="C131" s="45" t="s">
        <v>57</v>
      </c>
      <c r="D131" s="62">
        <f>D123/3</f>
        <v>0</v>
      </c>
      <c r="E131" s="60">
        <f t="shared" ref="E131:O131" si="100">E123/3</f>
        <v>0</v>
      </c>
      <c r="F131" s="60">
        <f t="shared" si="100"/>
        <v>0.66666666666666663</v>
      </c>
      <c r="G131" s="60">
        <f t="shared" si="100"/>
        <v>0</v>
      </c>
      <c r="H131" s="60">
        <f t="shared" si="100"/>
        <v>0</v>
      </c>
      <c r="I131" s="60">
        <f t="shared" si="100"/>
        <v>0.33333333333333331</v>
      </c>
      <c r="J131" s="60">
        <f t="shared" si="100"/>
        <v>0.33333333333333331</v>
      </c>
      <c r="K131" s="60">
        <f t="shared" si="100"/>
        <v>0</v>
      </c>
      <c r="L131" s="60">
        <f t="shared" si="100"/>
        <v>0</v>
      </c>
      <c r="M131" s="60">
        <f t="shared" si="100"/>
        <v>0.33333333333333331</v>
      </c>
      <c r="N131" s="60">
        <f t="shared" si="100"/>
        <v>0.33333333333333331</v>
      </c>
      <c r="O131" s="60">
        <f t="shared" si="100"/>
        <v>0</v>
      </c>
      <c r="P131" s="158">
        <f t="shared" si="95"/>
        <v>1.9999999999999998</v>
      </c>
    </row>
    <row r="132" spans="2:16" x14ac:dyDescent="0.2">
      <c r="B132" s="61"/>
      <c r="C132" s="45" t="s">
        <v>58</v>
      </c>
      <c r="D132" s="62">
        <f>D124/4</f>
        <v>0</v>
      </c>
      <c r="E132" s="60">
        <f t="shared" ref="E132:O132" si="101">E124/4</f>
        <v>0</v>
      </c>
      <c r="F132" s="60">
        <f t="shared" si="101"/>
        <v>0</v>
      </c>
      <c r="G132" s="60">
        <f t="shared" si="101"/>
        <v>0</v>
      </c>
      <c r="H132" s="60">
        <f t="shared" si="101"/>
        <v>0</v>
      </c>
      <c r="I132" s="60">
        <f t="shared" si="101"/>
        <v>0</v>
      </c>
      <c r="J132" s="60">
        <f t="shared" si="101"/>
        <v>0</v>
      </c>
      <c r="K132" s="60">
        <f t="shared" si="101"/>
        <v>0</v>
      </c>
      <c r="L132" s="60">
        <f t="shared" si="101"/>
        <v>0</v>
      </c>
      <c r="M132" s="60">
        <f t="shared" si="101"/>
        <v>0</v>
      </c>
      <c r="N132" s="60">
        <f t="shared" si="101"/>
        <v>0</v>
      </c>
      <c r="O132" s="60">
        <f t="shared" si="101"/>
        <v>0</v>
      </c>
      <c r="P132" s="158">
        <f t="shared" si="95"/>
        <v>0</v>
      </c>
    </row>
    <row r="133" spans="2:16" x14ac:dyDescent="0.2">
      <c r="B133" s="61"/>
      <c r="C133" s="61" t="s">
        <v>59</v>
      </c>
      <c r="D133" s="62">
        <f>D125/3</f>
        <v>0</v>
      </c>
      <c r="E133" s="60">
        <f t="shared" ref="E133:O133" si="102">E125/3</f>
        <v>0</v>
      </c>
      <c r="F133" s="60">
        <f t="shared" si="102"/>
        <v>0</v>
      </c>
      <c r="G133" s="60">
        <f t="shared" si="102"/>
        <v>0</v>
      </c>
      <c r="H133" s="60">
        <f t="shared" si="102"/>
        <v>0</v>
      </c>
      <c r="I133" s="60">
        <f t="shared" si="102"/>
        <v>0</v>
      </c>
      <c r="J133" s="60">
        <f t="shared" si="102"/>
        <v>0</v>
      </c>
      <c r="K133" s="60">
        <f t="shared" si="102"/>
        <v>0</v>
      </c>
      <c r="L133" s="60">
        <f t="shared" si="102"/>
        <v>0</v>
      </c>
      <c r="M133" s="60">
        <f t="shared" si="102"/>
        <v>0</v>
      </c>
      <c r="N133" s="60">
        <f t="shared" si="102"/>
        <v>0</v>
      </c>
      <c r="O133" s="60">
        <f t="shared" si="102"/>
        <v>0</v>
      </c>
      <c r="P133" s="158">
        <f t="shared" si="95"/>
        <v>0</v>
      </c>
    </row>
    <row r="134" spans="2:16" x14ac:dyDescent="0.2">
      <c r="B134" s="61"/>
      <c r="C134" s="45" t="s">
        <v>60</v>
      </c>
      <c r="D134" s="64">
        <f>D126/12</f>
        <v>0.25</v>
      </c>
      <c r="E134" s="65">
        <f t="shared" ref="E134:O134" si="103">E126/12</f>
        <v>0.16666666666666666</v>
      </c>
      <c r="F134" s="65">
        <f t="shared" si="103"/>
        <v>0.5</v>
      </c>
      <c r="G134" s="65">
        <f t="shared" si="103"/>
        <v>0.16666666666666666</v>
      </c>
      <c r="H134" s="65">
        <f t="shared" si="103"/>
        <v>0.25</v>
      </c>
      <c r="I134" s="65">
        <f t="shared" si="103"/>
        <v>0.5</v>
      </c>
      <c r="J134" s="65">
        <f t="shared" si="103"/>
        <v>0.33333333333333331</v>
      </c>
      <c r="K134" s="65">
        <f t="shared" si="103"/>
        <v>0.75</v>
      </c>
      <c r="L134" s="65">
        <f t="shared" si="103"/>
        <v>0.75</v>
      </c>
      <c r="M134" s="65">
        <f t="shared" si="103"/>
        <v>1.0833333333333333</v>
      </c>
      <c r="N134" s="65">
        <f t="shared" si="103"/>
        <v>0.5</v>
      </c>
      <c r="O134" s="65">
        <f t="shared" si="103"/>
        <v>0.75</v>
      </c>
      <c r="P134" s="159">
        <f t="shared" si="95"/>
        <v>6</v>
      </c>
    </row>
    <row r="135" spans="2:16" ht="13.8" thickBot="1" x14ac:dyDescent="0.25">
      <c r="B135" s="67"/>
      <c r="C135" s="68" t="s">
        <v>61</v>
      </c>
      <c r="D135" s="69">
        <f>D127/920</f>
        <v>1.5043478260869565</v>
      </c>
      <c r="E135" s="70">
        <f t="shared" ref="E135:O135" si="104">E127/920</f>
        <v>1.4119565217391303</v>
      </c>
      <c r="F135" s="70">
        <f t="shared" si="104"/>
        <v>1.4989130434782609</v>
      </c>
      <c r="G135" s="70">
        <f t="shared" si="104"/>
        <v>1.5326086956521738</v>
      </c>
      <c r="H135" s="70">
        <f t="shared" si="104"/>
        <v>1.7510869565217391</v>
      </c>
      <c r="I135" s="70">
        <f t="shared" si="104"/>
        <v>1.75</v>
      </c>
      <c r="J135" s="70">
        <f t="shared" si="104"/>
        <v>1.816304347826087</v>
      </c>
      <c r="K135" s="70">
        <f t="shared" si="104"/>
        <v>1.5565217391304347</v>
      </c>
      <c r="L135" s="70">
        <f t="shared" si="104"/>
        <v>1.6554347826086957</v>
      </c>
      <c r="M135" s="70">
        <f t="shared" si="104"/>
        <v>1.7391304347826086</v>
      </c>
      <c r="N135" s="70">
        <f t="shared" si="104"/>
        <v>1.5260869565217392</v>
      </c>
      <c r="O135" s="70">
        <f t="shared" si="104"/>
        <v>1.5239130434782608</v>
      </c>
      <c r="P135" s="89">
        <f t="shared" si="95"/>
        <v>19.266304347826082</v>
      </c>
    </row>
    <row r="136" spans="2:16" ht="19.2" x14ac:dyDescent="0.2">
      <c r="B136" s="135" t="s">
        <v>96</v>
      </c>
      <c r="C136" s="45" t="s">
        <v>54</v>
      </c>
      <c r="D136" s="72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5"/>
        <v>0</v>
      </c>
    </row>
    <row r="137" spans="2:16" x14ac:dyDescent="0.2">
      <c r="B137" s="44"/>
      <c r="C137" s="45" t="s">
        <v>55</v>
      </c>
      <c r="D137" s="72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73">
        <f t="shared" si="95"/>
        <v>0</v>
      </c>
    </row>
    <row r="138" spans="2:16" x14ac:dyDescent="0.2">
      <c r="B138" s="44"/>
      <c r="C138" s="45" t="s">
        <v>56</v>
      </c>
      <c r="D138" s="72">
        <v>0</v>
      </c>
      <c r="E138" s="48">
        <v>0</v>
      </c>
      <c r="F138" s="48">
        <v>0</v>
      </c>
      <c r="G138" s="48">
        <v>0</v>
      </c>
      <c r="H138" s="48">
        <v>1</v>
      </c>
      <c r="I138" s="48">
        <v>1</v>
      </c>
      <c r="J138" s="48">
        <v>0</v>
      </c>
      <c r="K138" s="48">
        <v>0</v>
      </c>
      <c r="L138" s="48">
        <v>1</v>
      </c>
      <c r="M138" s="48">
        <v>2</v>
      </c>
      <c r="N138" s="48">
        <v>2</v>
      </c>
      <c r="O138" s="48">
        <v>1</v>
      </c>
      <c r="P138" s="73">
        <f t="shared" si="95"/>
        <v>8</v>
      </c>
    </row>
    <row r="139" spans="2:16" x14ac:dyDescent="0.2">
      <c r="B139" s="44"/>
      <c r="C139" s="45" t="s">
        <v>57</v>
      </c>
      <c r="D139" s="72">
        <v>0</v>
      </c>
      <c r="E139" s="48">
        <v>0</v>
      </c>
      <c r="F139" s="48">
        <v>1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5"/>
        <v>1</v>
      </c>
    </row>
    <row r="140" spans="2:16" x14ac:dyDescent="0.2">
      <c r="B140" s="44"/>
      <c r="C140" s="45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5"/>
        <v>0</v>
      </c>
    </row>
    <row r="141" spans="2:16" x14ac:dyDescent="0.2">
      <c r="B141" s="44"/>
      <c r="C141" s="61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5"/>
        <v>0</v>
      </c>
    </row>
    <row r="142" spans="2:16" x14ac:dyDescent="0.2">
      <c r="B142" s="53"/>
      <c r="C142" s="54" t="s">
        <v>60</v>
      </c>
      <c r="D142" s="55">
        <f t="shared" ref="D142:O142" si="105">SUM(D136:D141)</f>
        <v>0</v>
      </c>
      <c r="E142" s="56">
        <f t="shared" si="105"/>
        <v>0</v>
      </c>
      <c r="F142" s="56">
        <f t="shared" si="105"/>
        <v>1</v>
      </c>
      <c r="G142" s="56">
        <f t="shared" si="105"/>
        <v>0</v>
      </c>
      <c r="H142" s="56">
        <f t="shared" si="105"/>
        <v>1</v>
      </c>
      <c r="I142" s="56">
        <f t="shared" si="105"/>
        <v>1</v>
      </c>
      <c r="J142" s="56">
        <f t="shared" si="105"/>
        <v>0</v>
      </c>
      <c r="K142" s="56">
        <f t="shared" si="105"/>
        <v>0</v>
      </c>
      <c r="L142" s="56">
        <f t="shared" si="105"/>
        <v>1</v>
      </c>
      <c r="M142" s="56">
        <f t="shared" si="105"/>
        <v>2</v>
      </c>
      <c r="N142" s="56">
        <f t="shared" si="105"/>
        <v>2</v>
      </c>
      <c r="O142" s="56">
        <f t="shared" si="105"/>
        <v>1</v>
      </c>
      <c r="P142" s="74">
        <f t="shared" si="95"/>
        <v>9</v>
      </c>
    </row>
    <row r="143" spans="2:16" x14ac:dyDescent="0.2">
      <c r="B143" s="140"/>
      <c r="C143" s="141" t="s">
        <v>61</v>
      </c>
      <c r="D143" s="165">
        <v>303</v>
      </c>
      <c r="E143" s="144">
        <v>322</v>
      </c>
      <c r="F143" s="166">
        <v>315</v>
      </c>
      <c r="G143" s="144">
        <v>355</v>
      </c>
      <c r="H143" s="166">
        <v>356</v>
      </c>
      <c r="I143" s="144">
        <v>357</v>
      </c>
      <c r="J143" s="166">
        <v>340</v>
      </c>
      <c r="K143" s="144">
        <v>352</v>
      </c>
      <c r="L143" s="144">
        <v>364</v>
      </c>
      <c r="M143" s="144">
        <v>320</v>
      </c>
      <c r="N143" s="166">
        <v>335</v>
      </c>
      <c r="O143" s="144">
        <v>356</v>
      </c>
      <c r="P143" s="143">
        <f t="shared" si="95"/>
        <v>4075</v>
      </c>
    </row>
    <row r="144" spans="2:16" ht="19.2" x14ac:dyDescent="0.2">
      <c r="B144" s="135" t="s">
        <v>97</v>
      </c>
      <c r="C144" s="75" t="s">
        <v>54</v>
      </c>
      <c r="D144" s="58">
        <f t="shared" ref="D144:O144" si="106">D136/1</f>
        <v>0</v>
      </c>
      <c r="E144" s="59">
        <f t="shared" si="106"/>
        <v>0</v>
      </c>
      <c r="F144" s="59">
        <f t="shared" si="106"/>
        <v>0</v>
      </c>
      <c r="G144" s="59">
        <f t="shared" si="106"/>
        <v>0</v>
      </c>
      <c r="H144" s="59">
        <f t="shared" si="106"/>
        <v>0</v>
      </c>
      <c r="I144" s="59">
        <f t="shared" si="106"/>
        <v>0</v>
      </c>
      <c r="J144" s="59">
        <f t="shared" si="106"/>
        <v>0</v>
      </c>
      <c r="K144" s="59">
        <f t="shared" si="106"/>
        <v>0</v>
      </c>
      <c r="L144" s="59">
        <f t="shared" si="106"/>
        <v>0</v>
      </c>
      <c r="M144" s="59">
        <f t="shared" si="106"/>
        <v>0</v>
      </c>
      <c r="N144" s="59">
        <f t="shared" si="106"/>
        <v>0</v>
      </c>
      <c r="O144" s="59">
        <f t="shared" si="106"/>
        <v>0</v>
      </c>
      <c r="P144" s="158">
        <f t="shared" si="95"/>
        <v>0</v>
      </c>
    </row>
    <row r="145" spans="2:16" x14ac:dyDescent="0.2">
      <c r="B145" s="61"/>
      <c r="C145" s="45" t="s">
        <v>55</v>
      </c>
      <c r="D145" s="77">
        <f t="shared" ref="D145:O145" si="107">D137/4</f>
        <v>0</v>
      </c>
      <c r="E145" s="78">
        <f t="shared" si="107"/>
        <v>0</v>
      </c>
      <c r="F145" s="78">
        <f t="shared" si="107"/>
        <v>0</v>
      </c>
      <c r="G145" s="78">
        <f t="shared" si="107"/>
        <v>0</v>
      </c>
      <c r="H145" s="78">
        <f t="shared" si="107"/>
        <v>0</v>
      </c>
      <c r="I145" s="78">
        <f t="shared" si="107"/>
        <v>0</v>
      </c>
      <c r="J145" s="78">
        <f t="shared" si="107"/>
        <v>0</v>
      </c>
      <c r="K145" s="78">
        <f t="shared" si="107"/>
        <v>0</v>
      </c>
      <c r="L145" s="78">
        <f t="shared" si="107"/>
        <v>0</v>
      </c>
      <c r="M145" s="78">
        <f t="shared" si="107"/>
        <v>0</v>
      </c>
      <c r="N145" s="78">
        <f t="shared" si="107"/>
        <v>0</v>
      </c>
      <c r="O145" s="78">
        <f t="shared" si="107"/>
        <v>0</v>
      </c>
      <c r="P145" s="158">
        <f t="shared" si="95"/>
        <v>0</v>
      </c>
    </row>
    <row r="146" spans="2:16" x14ac:dyDescent="0.2">
      <c r="B146" s="61"/>
      <c r="C146" s="45" t="s">
        <v>56</v>
      </c>
      <c r="D146" s="77">
        <f t="shared" ref="D146:O146" si="108">D138/4</f>
        <v>0</v>
      </c>
      <c r="E146" s="78">
        <f t="shared" si="108"/>
        <v>0</v>
      </c>
      <c r="F146" s="78">
        <f t="shared" si="108"/>
        <v>0</v>
      </c>
      <c r="G146" s="78">
        <f t="shared" si="108"/>
        <v>0</v>
      </c>
      <c r="H146" s="78">
        <f t="shared" si="108"/>
        <v>0.25</v>
      </c>
      <c r="I146" s="78">
        <f t="shared" si="108"/>
        <v>0.25</v>
      </c>
      <c r="J146" s="78">
        <f t="shared" si="108"/>
        <v>0</v>
      </c>
      <c r="K146" s="78">
        <f t="shared" si="108"/>
        <v>0</v>
      </c>
      <c r="L146" s="78">
        <f t="shared" si="108"/>
        <v>0.25</v>
      </c>
      <c r="M146" s="78">
        <f t="shared" si="108"/>
        <v>0.5</v>
      </c>
      <c r="N146" s="78">
        <f t="shared" si="108"/>
        <v>0.5</v>
      </c>
      <c r="O146" s="78">
        <f t="shared" si="108"/>
        <v>0.25</v>
      </c>
      <c r="P146" s="158">
        <f t="shared" si="95"/>
        <v>2</v>
      </c>
    </row>
    <row r="147" spans="2:16" x14ac:dyDescent="0.2">
      <c r="B147" s="61"/>
      <c r="C147" s="45" t="s">
        <v>57</v>
      </c>
      <c r="D147" s="77">
        <f t="shared" ref="D147:O147" si="109">D139/3</f>
        <v>0</v>
      </c>
      <c r="E147" s="78">
        <f t="shared" si="109"/>
        <v>0</v>
      </c>
      <c r="F147" s="78">
        <f t="shared" si="109"/>
        <v>0.33333333333333331</v>
      </c>
      <c r="G147" s="78">
        <f t="shared" si="109"/>
        <v>0</v>
      </c>
      <c r="H147" s="78">
        <f t="shared" si="109"/>
        <v>0</v>
      </c>
      <c r="I147" s="78">
        <f t="shared" si="109"/>
        <v>0</v>
      </c>
      <c r="J147" s="78">
        <f t="shared" si="109"/>
        <v>0</v>
      </c>
      <c r="K147" s="78">
        <f t="shared" si="109"/>
        <v>0</v>
      </c>
      <c r="L147" s="78">
        <f t="shared" si="109"/>
        <v>0</v>
      </c>
      <c r="M147" s="78">
        <f t="shared" si="109"/>
        <v>0</v>
      </c>
      <c r="N147" s="78">
        <f t="shared" si="109"/>
        <v>0</v>
      </c>
      <c r="O147" s="78">
        <f t="shared" si="109"/>
        <v>0</v>
      </c>
      <c r="P147" s="158">
        <f t="shared" si="95"/>
        <v>0.33333333333333331</v>
      </c>
    </row>
    <row r="148" spans="2:16" x14ac:dyDescent="0.2">
      <c r="B148" s="61"/>
      <c r="C148" s="45" t="s">
        <v>58</v>
      </c>
      <c r="D148" s="77">
        <f t="shared" ref="D148:O148" si="110">D140/4</f>
        <v>0</v>
      </c>
      <c r="E148" s="78">
        <f t="shared" si="110"/>
        <v>0</v>
      </c>
      <c r="F148" s="78">
        <f t="shared" si="110"/>
        <v>0</v>
      </c>
      <c r="G148" s="78">
        <f t="shared" si="110"/>
        <v>0</v>
      </c>
      <c r="H148" s="78">
        <f t="shared" si="110"/>
        <v>0</v>
      </c>
      <c r="I148" s="78">
        <f t="shared" si="110"/>
        <v>0</v>
      </c>
      <c r="J148" s="78">
        <f t="shared" si="110"/>
        <v>0</v>
      </c>
      <c r="K148" s="78">
        <f t="shared" si="110"/>
        <v>0</v>
      </c>
      <c r="L148" s="78">
        <f t="shared" si="110"/>
        <v>0</v>
      </c>
      <c r="M148" s="78">
        <f t="shared" si="110"/>
        <v>0</v>
      </c>
      <c r="N148" s="78">
        <f t="shared" si="110"/>
        <v>0</v>
      </c>
      <c r="O148" s="78">
        <f t="shared" si="110"/>
        <v>0</v>
      </c>
      <c r="P148" s="158">
        <f t="shared" si="95"/>
        <v>0</v>
      </c>
    </row>
    <row r="149" spans="2:16" x14ac:dyDescent="0.2">
      <c r="B149" s="61"/>
      <c r="C149" s="45" t="s">
        <v>59</v>
      </c>
      <c r="D149" s="77">
        <f t="shared" ref="D149:O149" si="111">D141/3</f>
        <v>0</v>
      </c>
      <c r="E149" s="78">
        <f t="shared" si="111"/>
        <v>0</v>
      </c>
      <c r="F149" s="78">
        <f t="shared" si="111"/>
        <v>0</v>
      </c>
      <c r="G149" s="78">
        <f t="shared" si="111"/>
        <v>0</v>
      </c>
      <c r="H149" s="78">
        <f t="shared" si="111"/>
        <v>0</v>
      </c>
      <c r="I149" s="78">
        <f t="shared" si="111"/>
        <v>0</v>
      </c>
      <c r="J149" s="78">
        <f t="shared" si="111"/>
        <v>0</v>
      </c>
      <c r="K149" s="78">
        <f t="shared" si="111"/>
        <v>0</v>
      </c>
      <c r="L149" s="78">
        <f t="shared" si="111"/>
        <v>0</v>
      </c>
      <c r="M149" s="78">
        <f t="shared" si="111"/>
        <v>0</v>
      </c>
      <c r="N149" s="78">
        <f t="shared" si="111"/>
        <v>0</v>
      </c>
      <c r="O149" s="78">
        <f t="shared" si="111"/>
        <v>0</v>
      </c>
      <c r="P149" s="158">
        <f t="shared" si="95"/>
        <v>0</v>
      </c>
    </row>
    <row r="150" spans="2:16" x14ac:dyDescent="0.2">
      <c r="B150" s="61"/>
      <c r="C150" s="45" t="s">
        <v>60</v>
      </c>
      <c r="D150" s="80">
        <f t="shared" ref="D150:O150" si="112">D142/12</f>
        <v>0</v>
      </c>
      <c r="E150" s="81">
        <f t="shared" si="112"/>
        <v>0</v>
      </c>
      <c r="F150" s="81">
        <f t="shared" si="112"/>
        <v>8.3333333333333329E-2</v>
      </c>
      <c r="G150" s="81">
        <f t="shared" si="112"/>
        <v>0</v>
      </c>
      <c r="H150" s="81">
        <f t="shared" si="112"/>
        <v>8.3333333333333329E-2</v>
      </c>
      <c r="I150" s="81">
        <f t="shared" si="112"/>
        <v>8.3333333333333329E-2</v>
      </c>
      <c r="J150" s="81">
        <f t="shared" si="112"/>
        <v>0</v>
      </c>
      <c r="K150" s="81">
        <f t="shared" si="112"/>
        <v>0</v>
      </c>
      <c r="L150" s="81">
        <f t="shared" si="112"/>
        <v>8.3333333333333329E-2</v>
      </c>
      <c r="M150" s="81">
        <f t="shared" si="112"/>
        <v>0.16666666666666666</v>
      </c>
      <c r="N150" s="81">
        <f t="shared" si="112"/>
        <v>0.16666666666666666</v>
      </c>
      <c r="O150" s="81">
        <f t="shared" si="112"/>
        <v>8.3333333333333329E-2</v>
      </c>
      <c r="P150" s="159">
        <f t="shared" si="95"/>
        <v>0.75</v>
      </c>
    </row>
    <row r="151" spans="2:16" ht="13.8" thickBot="1" x14ac:dyDescent="0.25">
      <c r="B151" s="53"/>
      <c r="C151" s="45" t="s">
        <v>61</v>
      </c>
      <c r="D151" s="69">
        <f>D143/920</f>
        <v>0.32934782608695651</v>
      </c>
      <c r="E151" s="70">
        <f t="shared" ref="E151:O151" si="113">E143/920</f>
        <v>0.35</v>
      </c>
      <c r="F151" s="70">
        <f t="shared" si="113"/>
        <v>0.34239130434782611</v>
      </c>
      <c r="G151" s="70">
        <f t="shared" si="113"/>
        <v>0.3858695652173913</v>
      </c>
      <c r="H151" s="70">
        <f t="shared" si="113"/>
        <v>0.38695652173913042</v>
      </c>
      <c r="I151" s="70">
        <f t="shared" si="113"/>
        <v>0.38804347826086955</v>
      </c>
      <c r="J151" s="70">
        <f t="shared" si="113"/>
        <v>0.36956521739130432</v>
      </c>
      <c r="K151" s="70">
        <f t="shared" si="113"/>
        <v>0.38260869565217392</v>
      </c>
      <c r="L151" s="70">
        <f t="shared" si="113"/>
        <v>0.39565217391304347</v>
      </c>
      <c r="M151" s="70">
        <f t="shared" si="113"/>
        <v>0.34782608695652173</v>
      </c>
      <c r="N151" s="70">
        <f t="shared" si="113"/>
        <v>0.3641304347826087</v>
      </c>
      <c r="O151" s="70">
        <f t="shared" si="113"/>
        <v>0.38695652173913042</v>
      </c>
      <c r="P151" s="160">
        <f t="shared" si="95"/>
        <v>4.429347826086957</v>
      </c>
    </row>
    <row r="152" spans="2:16" x14ac:dyDescent="0.2">
      <c r="B152" s="136" t="s">
        <v>99</v>
      </c>
      <c r="C152" s="84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si="95"/>
        <v>0</v>
      </c>
    </row>
    <row r="153" spans="2:16" x14ac:dyDescent="0.2">
      <c r="B153" s="44"/>
      <c r="C153" s="61" t="s">
        <v>55</v>
      </c>
      <c r="D153" s="50">
        <v>1</v>
      </c>
      <c r="E153" s="48">
        <v>1</v>
      </c>
      <c r="F153" s="48">
        <v>0</v>
      </c>
      <c r="G153" s="48">
        <v>0</v>
      </c>
      <c r="H153" s="48">
        <v>0</v>
      </c>
      <c r="I153" s="48">
        <v>1</v>
      </c>
      <c r="J153" s="48">
        <v>0</v>
      </c>
      <c r="K153" s="48">
        <v>0</v>
      </c>
      <c r="L153" s="48">
        <v>1</v>
      </c>
      <c r="M153" s="48">
        <v>0</v>
      </c>
      <c r="N153" s="48">
        <v>0</v>
      </c>
      <c r="O153" s="48">
        <v>0</v>
      </c>
      <c r="P153" s="51">
        <f t="shared" si="95"/>
        <v>4</v>
      </c>
    </row>
    <row r="154" spans="2:16" x14ac:dyDescent="0.2">
      <c r="B154" s="44"/>
      <c r="C154" s="61" t="s">
        <v>56</v>
      </c>
      <c r="D154" s="50">
        <v>0</v>
      </c>
      <c r="E154" s="48">
        <v>1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95"/>
        <v>1</v>
      </c>
    </row>
    <row r="155" spans="2:16" x14ac:dyDescent="0.2">
      <c r="B155" s="44"/>
      <c r="C155" s="61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95"/>
        <v>0</v>
      </c>
    </row>
    <row r="156" spans="2:16" x14ac:dyDescent="0.2">
      <c r="B156" s="44"/>
      <c r="C156" s="61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95"/>
        <v>0</v>
      </c>
    </row>
    <row r="157" spans="2:16" x14ac:dyDescent="0.2">
      <c r="B157" s="44"/>
      <c r="C157" s="61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95"/>
        <v>0</v>
      </c>
    </row>
    <row r="158" spans="2:16" x14ac:dyDescent="0.2">
      <c r="B158" s="53"/>
      <c r="C158" s="53" t="s">
        <v>60</v>
      </c>
      <c r="D158" s="55">
        <f t="shared" ref="D158:O158" si="114">SUM(D152:D157)</f>
        <v>1</v>
      </c>
      <c r="E158" s="56">
        <f t="shared" si="114"/>
        <v>2</v>
      </c>
      <c r="F158" s="56">
        <f t="shared" si="114"/>
        <v>0</v>
      </c>
      <c r="G158" s="56">
        <f t="shared" si="114"/>
        <v>0</v>
      </c>
      <c r="H158" s="56">
        <f t="shared" si="114"/>
        <v>0</v>
      </c>
      <c r="I158" s="56">
        <f t="shared" si="114"/>
        <v>1</v>
      </c>
      <c r="J158" s="56">
        <f t="shared" si="114"/>
        <v>0</v>
      </c>
      <c r="K158" s="56">
        <f t="shared" si="114"/>
        <v>0</v>
      </c>
      <c r="L158" s="56">
        <f t="shared" si="114"/>
        <v>1</v>
      </c>
      <c r="M158" s="56">
        <f t="shared" si="114"/>
        <v>0</v>
      </c>
      <c r="N158" s="56">
        <f t="shared" si="114"/>
        <v>0</v>
      </c>
      <c r="O158" s="56">
        <f t="shared" si="114"/>
        <v>0</v>
      </c>
      <c r="P158" s="85">
        <f t="shared" si="95"/>
        <v>5</v>
      </c>
    </row>
    <row r="159" spans="2:16" x14ac:dyDescent="0.2">
      <c r="B159" s="53"/>
      <c r="C159" s="53" t="s">
        <v>61</v>
      </c>
      <c r="D159" s="148">
        <v>233</v>
      </c>
      <c r="E159" s="149">
        <v>244</v>
      </c>
      <c r="F159" s="149">
        <v>234</v>
      </c>
      <c r="G159" s="149">
        <v>264</v>
      </c>
      <c r="H159" s="149">
        <v>297</v>
      </c>
      <c r="I159" s="149">
        <v>339</v>
      </c>
      <c r="J159" s="149">
        <v>281</v>
      </c>
      <c r="K159" s="149">
        <v>272</v>
      </c>
      <c r="L159" s="149">
        <v>286</v>
      </c>
      <c r="M159" s="149">
        <v>308</v>
      </c>
      <c r="N159" s="149">
        <v>262</v>
      </c>
      <c r="O159" s="149">
        <v>279</v>
      </c>
      <c r="P159" s="150">
        <f t="shared" si="95"/>
        <v>3299</v>
      </c>
    </row>
    <row r="160" spans="2:16" x14ac:dyDescent="0.2">
      <c r="B160" s="135" t="s">
        <v>151</v>
      </c>
      <c r="C160" s="44" t="s">
        <v>54</v>
      </c>
      <c r="D160" s="58">
        <f t="shared" ref="D160:O160" si="115">D152/1</f>
        <v>0</v>
      </c>
      <c r="E160" s="59">
        <f t="shared" si="115"/>
        <v>0</v>
      </c>
      <c r="F160" s="59">
        <f t="shared" si="115"/>
        <v>0</v>
      </c>
      <c r="G160" s="59">
        <f t="shared" si="115"/>
        <v>0</v>
      </c>
      <c r="H160" s="59">
        <f t="shared" si="115"/>
        <v>0</v>
      </c>
      <c r="I160" s="59">
        <f t="shared" si="115"/>
        <v>0</v>
      </c>
      <c r="J160" s="59">
        <f t="shared" si="115"/>
        <v>0</v>
      </c>
      <c r="K160" s="59">
        <f t="shared" si="115"/>
        <v>0</v>
      </c>
      <c r="L160" s="59">
        <f t="shared" si="115"/>
        <v>0</v>
      </c>
      <c r="M160" s="59">
        <f t="shared" si="115"/>
        <v>0</v>
      </c>
      <c r="N160" s="59">
        <f t="shared" si="115"/>
        <v>0</v>
      </c>
      <c r="O160" s="59">
        <f t="shared" si="115"/>
        <v>0</v>
      </c>
      <c r="P160" s="158">
        <f t="shared" si="95"/>
        <v>0</v>
      </c>
    </row>
    <row r="161" spans="2:16" x14ac:dyDescent="0.2">
      <c r="B161" s="61"/>
      <c r="C161" s="61" t="s">
        <v>55</v>
      </c>
      <c r="D161" s="77">
        <f t="shared" ref="D161:O161" si="116">D153/4</f>
        <v>0.25</v>
      </c>
      <c r="E161" s="78">
        <f t="shared" si="116"/>
        <v>0.25</v>
      </c>
      <c r="F161" s="78">
        <f t="shared" si="116"/>
        <v>0</v>
      </c>
      <c r="G161" s="78">
        <f t="shared" si="116"/>
        <v>0</v>
      </c>
      <c r="H161" s="78">
        <f t="shared" si="116"/>
        <v>0</v>
      </c>
      <c r="I161" s="78">
        <f t="shared" si="116"/>
        <v>0.25</v>
      </c>
      <c r="J161" s="78">
        <f t="shared" si="116"/>
        <v>0</v>
      </c>
      <c r="K161" s="78">
        <f t="shared" si="116"/>
        <v>0</v>
      </c>
      <c r="L161" s="78">
        <f t="shared" si="116"/>
        <v>0.25</v>
      </c>
      <c r="M161" s="78">
        <f t="shared" si="116"/>
        <v>0</v>
      </c>
      <c r="N161" s="78">
        <f t="shared" si="116"/>
        <v>0</v>
      </c>
      <c r="O161" s="78">
        <f t="shared" si="116"/>
        <v>0</v>
      </c>
      <c r="P161" s="158">
        <f t="shared" si="95"/>
        <v>1</v>
      </c>
    </row>
    <row r="162" spans="2:16" x14ac:dyDescent="0.2">
      <c r="B162" s="61"/>
      <c r="C162" s="61" t="s">
        <v>56</v>
      </c>
      <c r="D162" s="77">
        <f t="shared" ref="D162:O162" si="117">D154/4</f>
        <v>0</v>
      </c>
      <c r="E162" s="78">
        <f t="shared" si="117"/>
        <v>0.25</v>
      </c>
      <c r="F162" s="78">
        <f t="shared" si="117"/>
        <v>0</v>
      </c>
      <c r="G162" s="78">
        <f t="shared" si="117"/>
        <v>0</v>
      </c>
      <c r="H162" s="78">
        <f t="shared" si="117"/>
        <v>0</v>
      </c>
      <c r="I162" s="78">
        <f t="shared" si="117"/>
        <v>0</v>
      </c>
      <c r="J162" s="78">
        <f t="shared" si="117"/>
        <v>0</v>
      </c>
      <c r="K162" s="78">
        <f t="shared" si="117"/>
        <v>0</v>
      </c>
      <c r="L162" s="78">
        <f t="shared" si="117"/>
        <v>0</v>
      </c>
      <c r="M162" s="78">
        <f t="shared" si="117"/>
        <v>0</v>
      </c>
      <c r="N162" s="78">
        <f t="shared" si="117"/>
        <v>0</v>
      </c>
      <c r="O162" s="78">
        <f t="shared" si="117"/>
        <v>0</v>
      </c>
      <c r="P162" s="158">
        <f t="shared" si="95"/>
        <v>0.25</v>
      </c>
    </row>
    <row r="163" spans="2:16" x14ac:dyDescent="0.2">
      <c r="B163" s="61"/>
      <c r="C163" s="61" t="s">
        <v>57</v>
      </c>
      <c r="D163" s="77">
        <f t="shared" ref="D163:O163" si="118">D155/3</f>
        <v>0</v>
      </c>
      <c r="E163" s="78">
        <f t="shared" si="118"/>
        <v>0</v>
      </c>
      <c r="F163" s="78">
        <f t="shared" si="118"/>
        <v>0</v>
      </c>
      <c r="G163" s="78">
        <f t="shared" si="118"/>
        <v>0</v>
      </c>
      <c r="H163" s="78">
        <f t="shared" si="118"/>
        <v>0</v>
      </c>
      <c r="I163" s="78">
        <f t="shared" si="118"/>
        <v>0</v>
      </c>
      <c r="J163" s="78">
        <f t="shared" si="118"/>
        <v>0</v>
      </c>
      <c r="K163" s="78">
        <f t="shared" si="118"/>
        <v>0</v>
      </c>
      <c r="L163" s="78">
        <f t="shared" si="118"/>
        <v>0</v>
      </c>
      <c r="M163" s="78">
        <f t="shared" si="118"/>
        <v>0</v>
      </c>
      <c r="N163" s="78">
        <f t="shared" si="118"/>
        <v>0</v>
      </c>
      <c r="O163" s="78">
        <f t="shared" si="118"/>
        <v>0</v>
      </c>
      <c r="P163" s="158">
        <f t="shared" si="95"/>
        <v>0</v>
      </c>
    </row>
    <row r="164" spans="2:16" x14ac:dyDescent="0.2">
      <c r="B164" s="61"/>
      <c r="C164" s="61" t="s">
        <v>58</v>
      </c>
      <c r="D164" s="77">
        <f t="shared" ref="D164:O164" si="119">D156/4</f>
        <v>0</v>
      </c>
      <c r="E164" s="78">
        <f t="shared" si="119"/>
        <v>0</v>
      </c>
      <c r="F164" s="78">
        <f t="shared" si="119"/>
        <v>0</v>
      </c>
      <c r="G164" s="78">
        <f t="shared" si="119"/>
        <v>0</v>
      </c>
      <c r="H164" s="78">
        <f t="shared" si="119"/>
        <v>0</v>
      </c>
      <c r="I164" s="78">
        <f t="shared" si="119"/>
        <v>0</v>
      </c>
      <c r="J164" s="78">
        <f t="shared" si="119"/>
        <v>0</v>
      </c>
      <c r="K164" s="78">
        <f t="shared" si="119"/>
        <v>0</v>
      </c>
      <c r="L164" s="78">
        <f t="shared" si="119"/>
        <v>0</v>
      </c>
      <c r="M164" s="78">
        <f t="shared" si="119"/>
        <v>0</v>
      </c>
      <c r="N164" s="78">
        <f t="shared" si="119"/>
        <v>0</v>
      </c>
      <c r="O164" s="78">
        <f t="shared" si="119"/>
        <v>0</v>
      </c>
      <c r="P164" s="158">
        <f t="shared" si="95"/>
        <v>0</v>
      </c>
    </row>
    <row r="165" spans="2:16" x14ac:dyDescent="0.2">
      <c r="B165" s="61"/>
      <c r="C165" s="61" t="s">
        <v>59</v>
      </c>
      <c r="D165" s="77">
        <f t="shared" ref="D165:O165" si="120">D157/3</f>
        <v>0</v>
      </c>
      <c r="E165" s="78">
        <f t="shared" si="120"/>
        <v>0</v>
      </c>
      <c r="F165" s="78">
        <f t="shared" si="120"/>
        <v>0</v>
      </c>
      <c r="G165" s="78">
        <f t="shared" si="120"/>
        <v>0</v>
      </c>
      <c r="H165" s="78">
        <f t="shared" si="120"/>
        <v>0</v>
      </c>
      <c r="I165" s="78">
        <f t="shared" si="120"/>
        <v>0</v>
      </c>
      <c r="J165" s="78">
        <f t="shared" si="120"/>
        <v>0</v>
      </c>
      <c r="K165" s="78">
        <f t="shared" si="120"/>
        <v>0</v>
      </c>
      <c r="L165" s="78">
        <f t="shared" si="120"/>
        <v>0</v>
      </c>
      <c r="M165" s="78">
        <f t="shared" si="120"/>
        <v>0</v>
      </c>
      <c r="N165" s="78">
        <f t="shared" si="120"/>
        <v>0</v>
      </c>
      <c r="O165" s="78">
        <f t="shared" si="120"/>
        <v>0</v>
      </c>
      <c r="P165" s="158">
        <f t="shared" si="95"/>
        <v>0</v>
      </c>
    </row>
    <row r="166" spans="2:16" x14ac:dyDescent="0.2">
      <c r="B166" s="61"/>
      <c r="C166" s="61" t="s">
        <v>60</v>
      </c>
      <c r="D166" s="80">
        <f t="shared" ref="D166:O166" si="121">D158/12</f>
        <v>8.3333333333333329E-2</v>
      </c>
      <c r="E166" s="81">
        <f t="shared" si="121"/>
        <v>0.16666666666666666</v>
      </c>
      <c r="F166" s="81">
        <f t="shared" si="121"/>
        <v>0</v>
      </c>
      <c r="G166" s="81">
        <f t="shared" si="121"/>
        <v>0</v>
      </c>
      <c r="H166" s="81">
        <f t="shared" si="121"/>
        <v>0</v>
      </c>
      <c r="I166" s="81">
        <f t="shared" si="121"/>
        <v>8.3333333333333329E-2</v>
      </c>
      <c r="J166" s="81">
        <f t="shared" si="121"/>
        <v>0</v>
      </c>
      <c r="K166" s="81">
        <f t="shared" si="121"/>
        <v>0</v>
      </c>
      <c r="L166" s="81">
        <f t="shared" si="121"/>
        <v>8.3333333333333329E-2</v>
      </c>
      <c r="M166" s="81">
        <f t="shared" si="121"/>
        <v>0</v>
      </c>
      <c r="N166" s="81">
        <f t="shared" si="121"/>
        <v>0</v>
      </c>
      <c r="O166" s="81">
        <f t="shared" si="121"/>
        <v>0</v>
      </c>
      <c r="P166" s="159">
        <f t="shared" si="95"/>
        <v>0.41666666666666663</v>
      </c>
    </row>
    <row r="167" spans="2:16" ht="13.8" thickBot="1" x14ac:dyDescent="0.25">
      <c r="B167" s="53"/>
      <c r="C167" s="86" t="s">
        <v>61</v>
      </c>
      <c r="D167" s="69">
        <f>D159/920</f>
        <v>0.25326086956521737</v>
      </c>
      <c r="E167" s="70">
        <f t="shared" ref="E167:O167" si="122">E159/920</f>
        <v>0.26521739130434785</v>
      </c>
      <c r="F167" s="70">
        <f t="shared" si="122"/>
        <v>0.2543478260869565</v>
      </c>
      <c r="G167" s="70">
        <f t="shared" si="122"/>
        <v>0.28695652173913044</v>
      </c>
      <c r="H167" s="70">
        <f t="shared" si="122"/>
        <v>0.32282608695652176</v>
      </c>
      <c r="I167" s="70">
        <f t="shared" si="122"/>
        <v>0.3684782608695652</v>
      </c>
      <c r="J167" s="70">
        <f t="shared" si="122"/>
        <v>0.30543478260869567</v>
      </c>
      <c r="K167" s="70">
        <f t="shared" si="122"/>
        <v>0.29565217391304349</v>
      </c>
      <c r="L167" s="70">
        <f t="shared" si="122"/>
        <v>0.31086956521739129</v>
      </c>
      <c r="M167" s="70">
        <f t="shared" si="122"/>
        <v>0.33478260869565218</v>
      </c>
      <c r="N167" s="70">
        <f t="shared" si="122"/>
        <v>0.2847826086956522</v>
      </c>
      <c r="O167" s="70">
        <f t="shared" si="122"/>
        <v>0.30326086956521742</v>
      </c>
      <c r="P167" s="89">
        <f t="shared" si="95"/>
        <v>3.5858695652173922</v>
      </c>
    </row>
    <row r="168" spans="2:16" x14ac:dyDescent="0.2">
      <c r="B168" s="136" t="s">
        <v>101</v>
      </c>
      <c r="C168" s="45" t="s">
        <v>54</v>
      </c>
      <c r="D168" s="50">
        <v>1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51">
        <f t="shared" si="95"/>
        <v>1</v>
      </c>
    </row>
    <row r="169" spans="2:16" x14ac:dyDescent="0.2">
      <c r="B169" s="44"/>
      <c r="C169" s="45" t="s">
        <v>55</v>
      </c>
      <c r="D169" s="50">
        <v>0</v>
      </c>
      <c r="E169" s="48">
        <v>2</v>
      </c>
      <c r="F169" s="48">
        <v>1</v>
      </c>
      <c r="G169" s="48">
        <v>3</v>
      </c>
      <c r="H169" s="48">
        <v>1</v>
      </c>
      <c r="I169" s="48">
        <v>1</v>
      </c>
      <c r="J169" s="48">
        <v>0</v>
      </c>
      <c r="K169" s="48">
        <v>1</v>
      </c>
      <c r="L169" s="48">
        <v>0</v>
      </c>
      <c r="M169" s="48">
        <v>3</v>
      </c>
      <c r="N169" s="48">
        <v>2</v>
      </c>
      <c r="O169" s="48">
        <v>1</v>
      </c>
      <c r="P169" s="51">
        <f t="shared" si="95"/>
        <v>15</v>
      </c>
    </row>
    <row r="170" spans="2:16" x14ac:dyDescent="0.2">
      <c r="B170" s="44"/>
      <c r="C170" s="45" t="s">
        <v>56</v>
      </c>
      <c r="D170" s="50">
        <v>2</v>
      </c>
      <c r="E170" s="48">
        <v>1</v>
      </c>
      <c r="F170" s="48">
        <v>2</v>
      </c>
      <c r="G170" s="48">
        <v>0</v>
      </c>
      <c r="H170" s="48">
        <v>3</v>
      </c>
      <c r="I170" s="48">
        <v>4</v>
      </c>
      <c r="J170" s="48">
        <v>3</v>
      </c>
      <c r="K170" s="48">
        <v>9</v>
      </c>
      <c r="L170" s="48">
        <v>7</v>
      </c>
      <c r="M170" s="48">
        <v>7</v>
      </c>
      <c r="N170" s="48">
        <v>1</v>
      </c>
      <c r="O170" s="48">
        <v>7</v>
      </c>
      <c r="P170" s="51">
        <f t="shared" si="95"/>
        <v>46</v>
      </c>
    </row>
    <row r="171" spans="2:16" x14ac:dyDescent="0.2">
      <c r="B171" s="44"/>
      <c r="C171" s="45" t="s">
        <v>57</v>
      </c>
      <c r="D171" s="50">
        <v>0</v>
      </c>
      <c r="E171" s="48">
        <v>1</v>
      </c>
      <c r="F171" s="48">
        <v>0</v>
      </c>
      <c r="G171" s="48">
        <v>1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0</v>
      </c>
      <c r="O171" s="48">
        <v>0</v>
      </c>
      <c r="P171" s="51">
        <f t="shared" si="95"/>
        <v>3</v>
      </c>
    </row>
    <row r="172" spans="2:16" x14ac:dyDescent="0.2">
      <c r="B172" s="44"/>
      <c r="C172" s="45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95"/>
        <v>0</v>
      </c>
    </row>
    <row r="173" spans="2:16" x14ac:dyDescent="0.2">
      <c r="B173" s="44"/>
      <c r="C173" s="45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95"/>
        <v>0</v>
      </c>
    </row>
    <row r="174" spans="2:16" x14ac:dyDescent="0.2">
      <c r="B174" s="53"/>
      <c r="C174" s="54" t="s">
        <v>60</v>
      </c>
      <c r="D174" s="55">
        <f t="shared" ref="D174:O174" si="123">SUM(D168:D173)</f>
        <v>3</v>
      </c>
      <c r="E174" s="56">
        <f t="shared" si="123"/>
        <v>4</v>
      </c>
      <c r="F174" s="56">
        <f t="shared" si="123"/>
        <v>3</v>
      </c>
      <c r="G174" s="56">
        <f t="shared" si="123"/>
        <v>4</v>
      </c>
      <c r="H174" s="56">
        <f t="shared" si="123"/>
        <v>4</v>
      </c>
      <c r="I174" s="56">
        <f t="shared" si="123"/>
        <v>5</v>
      </c>
      <c r="J174" s="56">
        <f t="shared" si="123"/>
        <v>3</v>
      </c>
      <c r="K174" s="56">
        <f t="shared" si="123"/>
        <v>10</v>
      </c>
      <c r="L174" s="56">
        <f t="shared" si="123"/>
        <v>7</v>
      </c>
      <c r="M174" s="56">
        <f t="shared" si="123"/>
        <v>11</v>
      </c>
      <c r="N174" s="56">
        <f t="shared" si="123"/>
        <v>3</v>
      </c>
      <c r="O174" s="56">
        <f t="shared" si="123"/>
        <v>8</v>
      </c>
      <c r="P174" s="88">
        <f t="shared" si="95"/>
        <v>65</v>
      </c>
    </row>
    <row r="175" spans="2:16" x14ac:dyDescent="0.2">
      <c r="B175" s="53"/>
      <c r="C175" s="54" t="s">
        <v>61</v>
      </c>
      <c r="D175" s="148">
        <v>1379</v>
      </c>
      <c r="E175" s="149">
        <v>1067</v>
      </c>
      <c r="F175" s="149">
        <v>1200</v>
      </c>
      <c r="G175" s="149">
        <v>1216</v>
      </c>
      <c r="H175" s="149">
        <v>1383</v>
      </c>
      <c r="I175" s="149">
        <v>1358</v>
      </c>
      <c r="J175" s="149">
        <v>1505</v>
      </c>
      <c r="K175" s="149">
        <v>1430</v>
      </c>
      <c r="L175" s="149">
        <v>1515</v>
      </c>
      <c r="M175" s="149">
        <v>1503</v>
      </c>
      <c r="N175" s="149">
        <v>1346</v>
      </c>
      <c r="O175" s="149">
        <v>1268</v>
      </c>
      <c r="P175" s="151">
        <f t="shared" si="95"/>
        <v>16170</v>
      </c>
    </row>
    <row r="176" spans="2:16" x14ac:dyDescent="0.2">
      <c r="B176" s="135" t="s">
        <v>102</v>
      </c>
      <c r="C176" s="75" t="s">
        <v>54</v>
      </c>
      <c r="D176" s="58">
        <f t="shared" ref="D176:O176" si="124">D168/1</f>
        <v>1</v>
      </c>
      <c r="E176" s="59">
        <f t="shared" si="124"/>
        <v>0</v>
      </c>
      <c r="F176" s="59">
        <f t="shared" si="124"/>
        <v>0</v>
      </c>
      <c r="G176" s="59">
        <f t="shared" si="124"/>
        <v>0</v>
      </c>
      <c r="H176" s="59">
        <f t="shared" si="124"/>
        <v>0</v>
      </c>
      <c r="I176" s="59">
        <f t="shared" si="124"/>
        <v>0</v>
      </c>
      <c r="J176" s="59">
        <f t="shared" si="124"/>
        <v>0</v>
      </c>
      <c r="K176" s="59">
        <f t="shared" si="124"/>
        <v>0</v>
      </c>
      <c r="L176" s="59">
        <f t="shared" si="124"/>
        <v>0</v>
      </c>
      <c r="M176" s="59">
        <f t="shared" si="124"/>
        <v>0</v>
      </c>
      <c r="N176" s="59">
        <f t="shared" si="124"/>
        <v>0</v>
      </c>
      <c r="O176" s="59">
        <f t="shared" si="124"/>
        <v>0</v>
      </c>
      <c r="P176" s="158">
        <f t="shared" si="95"/>
        <v>1</v>
      </c>
    </row>
    <row r="177" spans="2:16" x14ac:dyDescent="0.2">
      <c r="B177" s="61"/>
      <c r="C177" s="45" t="s">
        <v>55</v>
      </c>
      <c r="D177" s="77">
        <f t="shared" ref="D177:O177" si="125">D169/4</f>
        <v>0</v>
      </c>
      <c r="E177" s="78">
        <f t="shared" si="125"/>
        <v>0.5</v>
      </c>
      <c r="F177" s="78">
        <f t="shared" si="125"/>
        <v>0.25</v>
      </c>
      <c r="G177" s="78">
        <f t="shared" si="125"/>
        <v>0.75</v>
      </c>
      <c r="H177" s="78">
        <f t="shared" si="125"/>
        <v>0.25</v>
      </c>
      <c r="I177" s="78">
        <f t="shared" si="125"/>
        <v>0.25</v>
      </c>
      <c r="J177" s="78">
        <f t="shared" si="125"/>
        <v>0</v>
      </c>
      <c r="K177" s="78">
        <f t="shared" si="125"/>
        <v>0.25</v>
      </c>
      <c r="L177" s="78">
        <f t="shared" si="125"/>
        <v>0</v>
      </c>
      <c r="M177" s="78">
        <f t="shared" si="125"/>
        <v>0.75</v>
      </c>
      <c r="N177" s="78">
        <f t="shared" si="125"/>
        <v>0.5</v>
      </c>
      <c r="O177" s="78">
        <f t="shared" si="125"/>
        <v>0.25</v>
      </c>
      <c r="P177" s="158">
        <f t="shared" si="95"/>
        <v>3.75</v>
      </c>
    </row>
    <row r="178" spans="2:16" x14ac:dyDescent="0.2">
      <c r="B178" s="61"/>
      <c r="C178" s="45" t="s">
        <v>56</v>
      </c>
      <c r="D178" s="77">
        <f t="shared" ref="D178:O178" si="126">D170/4</f>
        <v>0.5</v>
      </c>
      <c r="E178" s="78">
        <f t="shared" si="126"/>
        <v>0.25</v>
      </c>
      <c r="F178" s="78">
        <f t="shared" si="126"/>
        <v>0.5</v>
      </c>
      <c r="G178" s="78">
        <f t="shared" si="126"/>
        <v>0</v>
      </c>
      <c r="H178" s="78">
        <f t="shared" si="126"/>
        <v>0.75</v>
      </c>
      <c r="I178" s="78">
        <f t="shared" si="126"/>
        <v>1</v>
      </c>
      <c r="J178" s="78">
        <f t="shared" si="126"/>
        <v>0.75</v>
      </c>
      <c r="K178" s="78">
        <f t="shared" si="126"/>
        <v>2.25</v>
      </c>
      <c r="L178" s="78">
        <f t="shared" si="126"/>
        <v>1.75</v>
      </c>
      <c r="M178" s="78">
        <f t="shared" si="126"/>
        <v>1.75</v>
      </c>
      <c r="N178" s="78">
        <f t="shared" si="126"/>
        <v>0.25</v>
      </c>
      <c r="O178" s="78">
        <f t="shared" si="126"/>
        <v>1.75</v>
      </c>
      <c r="P178" s="158">
        <f t="shared" si="95"/>
        <v>11.5</v>
      </c>
    </row>
    <row r="179" spans="2:16" x14ac:dyDescent="0.2">
      <c r="B179" s="61"/>
      <c r="C179" s="45" t="s">
        <v>57</v>
      </c>
      <c r="D179" s="77">
        <f t="shared" ref="D179:O179" si="127">D171/3</f>
        <v>0</v>
      </c>
      <c r="E179" s="78">
        <f t="shared" si="127"/>
        <v>0.33333333333333331</v>
      </c>
      <c r="F179" s="78">
        <f t="shared" si="127"/>
        <v>0</v>
      </c>
      <c r="G179" s="78">
        <f t="shared" si="127"/>
        <v>0.33333333333333331</v>
      </c>
      <c r="H179" s="78">
        <f t="shared" si="127"/>
        <v>0</v>
      </c>
      <c r="I179" s="78">
        <f t="shared" si="127"/>
        <v>0</v>
      </c>
      <c r="J179" s="78">
        <f t="shared" si="127"/>
        <v>0</v>
      </c>
      <c r="K179" s="78">
        <f t="shared" si="127"/>
        <v>0</v>
      </c>
      <c r="L179" s="78">
        <f t="shared" si="127"/>
        <v>0</v>
      </c>
      <c r="M179" s="78">
        <f t="shared" si="127"/>
        <v>0.33333333333333331</v>
      </c>
      <c r="N179" s="78">
        <f t="shared" si="127"/>
        <v>0</v>
      </c>
      <c r="O179" s="78">
        <f t="shared" si="127"/>
        <v>0</v>
      </c>
      <c r="P179" s="158">
        <f t="shared" si="95"/>
        <v>1</v>
      </c>
    </row>
    <row r="180" spans="2:16" x14ac:dyDescent="0.2">
      <c r="B180" s="61"/>
      <c r="C180" s="45" t="s">
        <v>58</v>
      </c>
      <c r="D180" s="77">
        <f t="shared" ref="D180:O180" si="128">D172/4</f>
        <v>0</v>
      </c>
      <c r="E180" s="78">
        <f t="shared" si="128"/>
        <v>0</v>
      </c>
      <c r="F180" s="78">
        <f t="shared" si="128"/>
        <v>0</v>
      </c>
      <c r="G180" s="78">
        <f t="shared" si="128"/>
        <v>0</v>
      </c>
      <c r="H180" s="78">
        <f t="shared" si="128"/>
        <v>0</v>
      </c>
      <c r="I180" s="78">
        <f t="shared" si="128"/>
        <v>0</v>
      </c>
      <c r="J180" s="78">
        <f t="shared" si="128"/>
        <v>0</v>
      </c>
      <c r="K180" s="78">
        <f t="shared" si="128"/>
        <v>0</v>
      </c>
      <c r="L180" s="78">
        <f t="shared" si="128"/>
        <v>0</v>
      </c>
      <c r="M180" s="78">
        <f t="shared" si="128"/>
        <v>0</v>
      </c>
      <c r="N180" s="78">
        <f t="shared" si="128"/>
        <v>0</v>
      </c>
      <c r="O180" s="78">
        <f t="shared" si="128"/>
        <v>0</v>
      </c>
      <c r="P180" s="158">
        <f t="shared" si="95"/>
        <v>0</v>
      </c>
    </row>
    <row r="181" spans="2:16" x14ac:dyDescent="0.2">
      <c r="B181" s="61"/>
      <c r="C181" s="45" t="s">
        <v>59</v>
      </c>
      <c r="D181" s="77">
        <f t="shared" ref="D181:O181" si="129">D173/3</f>
        <v>0</v>
      </c>
      <c r="E181" s="78">
        <f t="shared" si="129"/>
        <v>0</v>
      </c>
      <c r="F181" s="78">
        <f t="shared" si="129"/>
        <v>0</v>
      </c>
      <c r="G181" s="78">
        <f t="shared" si="129"/>
        <v>0</v>
      </c>
      <c r="H181" s="78">
        <f t="shared" si="129"/>
        <v>0</v>
      </c>
      <c r="I181" s="78">
        <f t="shared" si="129"/>
        <v>0</v>
      </c>
      <c r="J181" s="78">
        <f t="shared" si="129"/>
        <v>0</v>
      </c>
      <c r="K181" s="78">
        <f t="shared" si="129"/>
        <v>0</v>
      </c>
      <c r="L181" s="78">
        <f t="shared" si="129"/>
        <v>0</v>
      </c>
      <c r="M181" s="78">
        <f t="shared" si="129"/>
        <v>0</v>
      </c>
      <c r="N181" s="78">
        <f t="shared" si="129"/>
        <v>0</v>
      </c>
      <c r="O181" s="78">
        <f t="shared" si="129"/>
        <v>0</v>
      </c>
      <c r="P181" s="158">
        <f t="shared" si="95"/>
        <v>0</v>
      </c>
    </row>
    <row r="182" spans="2:16" x14ac:dyDescent="0.2">
      <c r="B182" s="61"/>
      <c r="C182" s="45" t="s">
        <v>60</v>
      </c>
      <c r="D182" s="80">
        <f t="shared" ref="D182:O182" si="130">D174/12</f>
        <v>0.25</v>
      </c>
      <c r="E182" s="81">
        <f t="shared" si="130"/>
        <v>0.33333333333333331</v>
      </c>
      <c r="F182" s="81">
        <f t="shared" si="130"/>
        <v>0.25</v>
      </c>
      <c r="G182" s="81">
        <f t="shared" si="130"/>
        <v>0.33333333333333331</v>
      </c>
      <c r="H182" s="81">
        <f t="shared" si="130"/>
        <v>0.33333333333333331</v>
      </c>
      <c r="I182" s="81">
        <f t="shared" si="130"/>
        <v>0.41666666666666669</v>
      </c>
      <c r="J182" s="81">
        <f t="shared" si="130"/>
        <v>0.25</v>
      </c>
      <c r="K182" s="81">
        <f t="shared" si="130"/>
        <v>0.83333333333333337</v>
      </c>
      <c r="L182" s="81">
        <f t="shared" si="130"/>
        <v>0.58333333333333337</v>
      </c>
      <c r="M182" s="81">
        <f t="shared" si="130"/>
        <v>0.91666666666666663</v>
      </c>
      <c r="N182" s="81">
        <f t="shared" si="130"/>
        <v>0.25</v>
      </c>
      <c r="O182" s="81">
        <f t="shared" si="130"/>
        <v>0.66666666666666663</v>
      </c>
      <c r="P182" s="159">
        <f t="shared" si="95"/>
        <v>5.416666666666667</v>
      </c>
    </row>
    <row r="183" spans="2:16" ht="13.8" thickBot="1" x14ac:dyDescent="0.25">
      <c r="B183" s="53"/>
      <c r="C183" s="45" t="s">
        <v>61</v>
      </c>
      <c r="D183" s="69">
        <f>D175/920</f>
        <v>1.4989130434782609</v>
      </c>
      <c r="E183" s="70">
        <f t="shared" ref="E183:O183" si="131">E175/920</f>
        <v>1.1597826086956522</v>
      </c>
      <c r="F183" s="70">
        <f t="shared" si="131"/>
        <v>1.3043478260869565</v>
      </c>
      <c r="G183" s="70">
        <f t="shared" si="131"/>
        <v>1.3217391304347825</v>
      </c>
      <c r="H183" s="70">
        <f t="shared" si="131"/>
        <v>1.5032608695652174</v>
      </c>
      <c r="I183" s="70">
        <f t="shared" si="131"/>
        <v>1.4760869565217392</v>
      </c>
      <c r="J183" s="70">
        <f t="shared" si="131"/>
        <v>1.6358695652173914</v>
      </c>
      <c r="K183" s="70">
        <f t="shared" si="131"/>
        <v>1.5543478260869565</v>
      </c>
      <c r="L183" s="70">
        <f t="shared" si="131"/>
        <v>1.6467391304347827</v>
      </c>
      <c r="M183" s="70">
        <f t="shared" si="131"/>
        <v>1.633695652173913</v>
      </c>
      <c r="N183" s="70">
        <f t="shared" si="131"/>
        <v>1.4630434782608697</v>
      </c>
      <c r="O183" s="70">
        <f t="shared" si="131"/>
        <v>1.3782608695652174</v>
      </c>
      <c r="P183" s="89">
        <f t="shared" si="95"/>
        <v>17.576086956521738</v>
      </c>
    </row>
    <row r="184" spans="2:16" ht="19.2" x14ac:dyDescent="0.2">
      <c r="B184" s="137" t="s">
        <v>103</v>
      </c>
      <c r="C184" s="84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si="95"/>
        <v>0</v>
      </c>
    </row>
    <row r="185" spans="2:16" x14ac:dyDescent="0.2">
      <c r="B185" s="61"/>
      <c r="C185" s="61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95"/>
        <v>0</v>
      </c>
    </row>
    <row r="186" spans="2:16" x14ac:dyDescent="0.2">
      <c r="B186" s="61"/>
      <c r="C186" s="61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95"/>
        <v>0</v>
      </c>
    </row>
    <row r="187" spans="2:16" x14ac:dyDescent="0.2">
      <c r="B187" s="61"/>
      <c r="C187" s="61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95"/>
        <v>0</v>
      </c>
    </row>
    <row r="188" spans="2:16" x14ac:dyDescent="0.2">
      <c r="B188" s="61"/>
      <c r="C188" s="61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ref="P188:P231" si="132">SUM(D188:O188)</f>
        <v>0</v>
      </c>
    </row>
    <row r="189" spans="2:16" x14ac:dyDescent="0.2">
      <c r="B189" s="61"/>
      <c r="C189" s="61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2"/>
        <v>0</v>
      </c>
    </row>
    <row r="190" spans="2:16" x14ac:dyDescent="0.2">
      <c r="B190" s="53"/>
      <c r="C190" s="53" t="s">
        <v>60</v>
      </c>
      <c r="D190" s="55">
        <f t="shared" ref="D190:O190" si="133">SUM(D184:D189)</f>
        <v>0</v>
      </c>
      <c r="E190" s="56">
        <f t="shared" si="133"/>
        <v>0</v>
      </c>
      <c r="F190" s="56">
        <f t="shared" si="133"/>
        <v>0</v>
      </c>
      <c r="G190" s="56">
        <f t="shared" si="133"/>
        <v>0</v>
      </c>
      <c r="H190" s="56">
        <f t="shared" si="133"/>
        <v>0</v>
      </c>
      <c r="I190" s="56">
        <f t="shared" si="133"/>
        <v>0</v>
      </c>
      <c r="J190" s="56">
        <f t="shared" si="133"/>
        <v>0</v>
      </c>
      <c r="K190" s="56">
        <f t="shared" si="133"/>
        <v>0</v>
      </c>
      <c r="L190" s="56">
        <f t="shared" si="133"/>
        <v>0</v>
      </c>
      <c r="M190" s="56">
        <f t="shared" si="133"/>
        <v>0</v>
      </c>
      <c r="N190" s="56">
        <f t="shared" si="133"/>
        <v>0</v>
      </c>
      <c r="O190" s="56">
        <f t="shared" si="133"/>
        <v>0</v>
      </c>
      <c r="P190" s="88">
        <f t="shared" si="132"/>
        <v>0</v>
      </c>
    </row>
    <row r="191" spans="2:16" x14ac:dyDescent="0.2">
      <c r="B191" s="53"/>
      <c r="C191" s="53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19.2" x14ac:dyDescent="0.2">
      <c r="B192" s="135" t="s">
        <v>150</v>
      </c>
      <c r="C192" s="44" t="s">
        <v>54</v>
      </c>
      <c r="D192" s="58">
        <f>ROUND(D184/1,2)</f>
        <v>0</v>
      </c>
      <c r="E192" s="58">
        <f t="shared" ref="E192:O192" si="134">ROUND(E184/1,2)</f>
        <v>0</v>
      </c>
      <c r="F192" s="58">
        <f t="shared" si="134"/>
        <v>0</v>
      </c>
      <c r="G192" s="58">
        <f t="shared" si="134"/>
        <v>0</v>
      </c>
      <c r="H192" s="58">
        <f t="shared" si="134"/>
        <v>0</v>
      </c>
      <c r="I192" s="58">
        <f t="shared" si="134"/>
        <v>0</v>
      </c>
      <c r="J192" s="58">
        <f t="shared" si="134"/>
        <v>0</v>
      </c>
      <c r="K192" s="58">
        <f t="shared" si="134"/>
        <v>0</v>
      </c>
      <c r="L192" s="58">
        <f t="shared" si="134"/>
        <v>0</v>
      </c>
      <c r="M192" s="58">
        <f t="shared" si="134"/>
        <v>0</v>
      </c>
      <c r="N192" s="58">
        <f t="shared" si="134"/>
        <v>0</v>
      </c>
      <c r="O192" s="58">
        <f t="shared" si="134"/>
        <v>0</v>
      </c>
      <c r="P192" s="63">
        <f t="shared" si="132"/>
        <v>0</v>
      </c>
    </row>
    <row r="193" spans="2:16" x14ac:dyDescent="0.2">
      <c r="B193" s="61"/>
      <c r="C193" s="61" t="s">
        <v>55</v>
      </c>
      <c r="D193" s="77">
        <f>ROUND(D185/2,2)</f>
        <v>0</v>
      </c>
      <c r="E193" s="77">
        <f t="shared" ref="E193:O193" si="135">ROUND(E185/2,2)</f>
        <v>0</v>
      </c>
      <c r="F193" s="77">
        <f t="shared" si="135"/>
        <v>0</v>
      </c>
      <c r="G193" s="77">
        <f t="shared" si="135"/>
        <v>0</v>
      </c>
      <c r="H193" s="77">
        <f t="shared" si="135"/>
        <v>0</v>
      </c>
      <c r="I193" s="77">
        <f t="shared" si="135"/>
        <v>0</v>
      </c>
      <c r="J193" s="77">
        <f t="shared" si="135"/>
        <v>0</v>
      </c>
      <c r="K193" s="77">
        <f t="shared" si="135"/>
        <v>0</v>
      </c>
      <c r="L193" s="77">
        <f t="shared" si="135"/>
        <v>0</v>
      </c>
      <c r="M193" s="77">
        <f t="shared" si="135"/>
        <v>0</v>
      </c>
      <c r="N193" s="77">
        <f t="shared" si="135"/>
        <v>0</v>
      </c>
      <c r="O193" s="77">
        <f t="shared" si="135"/>
        <v>0</v>
      </c>
      <c r="P193" s="63">
        <f t="shared" si="132"/>
        <v>0</v>
      </c>
    </row>
    <row r="194" spans="2:16" x14ac:dyDescent="0.2">
      <c r="B194" s="61"/>
      <c r="C194" s="61" t="s">
        <v>56</v>
      </c>
      <c r="D194" s="77">
        <f>ROUND(D186/1,2)</f>
        <v>0</v>
      </c>
      <c r="E194" s="77">
        <f t="shared" ref="E194:O194" si="136">ROUND(E186/1,2)</f>
        <v>0</v>
      </c>
      <c r="F194" s="77">
        <f t="shared" si="136"/>
        <v>0</v>
      </c>
      <c r="G194" s="77">
        <f t="shared" si="136"/>
        <v>0</v>
      </c>
      <c r="H194" s="77">
        <f t="shared" si="136"/>
        <v>0</v>
      </c>
      <c r="I194" s="77">
        <f t="shared" si="136"/>
        <v>0</v>
      </c>
      <c r="J194" s="77">
        <f t="shared" si="136"/>
        <v>0</v>
      </c>
      <c r="K194" s="77">
        <f t="shared" si="136"/>
        <v>0</v>
      </c>
      <c r="L194" s="77">
        <f t="shared" si="136"/>
        <v>0</v>
      </c>
      <c r="M194" s="77">
        <f t="shared" si="136"/>
        <v>0</v>
      </c>
      <c r="N194" s="77">
        <f t="shared" si="136"/>
        <v>0</v>
      </c>
      <c r="O194" s="77">
        <f t="shared" si="136"/>
        <v>0</v>
      </c>
      <c r="P194" s="63">
        <f t="shared" si="132"/>
        <v>0</v>
      </c>
    </row>
    <row r="195" spans="2:16" x14ac:dyDescent="0.2">
      <c r="B195" s="61"/>
      <c r="C195" s="61" t="s">
        <v>57</v>
      </c>
      <c r="D195" s="77">
        <f>ROUND(D187/1,2)</f>
        <v>0</v>
      </c>
      <c r="E195" s="77">
        <f t="shared" ref="E195:O195" si="137">ROUND(E187/1,2)</f>
        <v>0</v>
      </c>
      <c r="F195" s="77">
        <f t="shared" si="137"/>
        <v>0</v>
      </c>
      <c r="G195" s="77">
        <f t="shared" si="137"/>
        <v>0</v>
      </c>
      <c r="H195" s="77">
        <f t="shared" si="137"/>
        <v>0</v>
      </c>
      <c r="I195" s="77">
        <f t="shared" si="137"/>
        <v>0</v>
      </c>
      <c r="J195" s="77">
        <f t="shared" si="137"/>
        <v>0</v>
      </c>
      <c r="K195" s="77">
        <f t="shared" si="137"/>
        <v>0</v>
      </c>
      <c r="L195" s="77">
        <f t="shared" si="137"/>
        <v>0</v>
      </c>
      <c r="M195" s="77">
        <f t="shared" si="137"/>
        <v>0</v>
      </c>
      <c r="N195" s="77">
        <f t="shared" si="137"/>
        <v>0</v>
      </c>
      <c r="O195" s="77">
        <f t="shared" si="137"/>
        <v>0</v>
      </c>
      <c r="P195" s="63">
        <f t="shared" si="132"/>
        <v>0</v>
      </c>
    </row>
    <row r="196" spans="2:16" x14ac:dyDescent="0.2">
      <c r="B196" s="61"/>
      <c r="C196" s="61" t="s">
        <v>58</v>
      </c>
      <c r="D196" s="77">
        <f>ROUND(D188/1,2)</f>
        <v>0</v>
      </c>
      <c r="E196" s="77">
        <f t="shared" ref="E196:O196" si="138">ROUND(E188/1,2)</f>
        <v>0</v>
      </c>
      <c r="F196" s="77">
        <f t="shared" si="138"/>
        <v>0</v>
      </c>
      <c r="G196" s="77">
        <f t="shared" si="138"/>
        <v>0</v>
      </c>
      <c r="H196" s="77">
        <f t="shared" si="138"/>
        <v>0</v>
      </c>
      <c r="I196" s="77">
        <f t="shared" si="138"/>
        <v>0</v>
      </c>
      <c r="J196" s="77">
        <f t="shared" si="138"/>
        <v>0</v>
      </c>
      <c r="K196" s="77">
        <f t="shared" si="138"/>
        <v>0</v>
      </c>
      <c r="L196" s="77">
        <f t="shared" si="138"/>
        <v>0</v>
      </c>
      <c r="M196" s="77">
        <f t="shared" si="138"/>
        <v>0</v>
      </c>
      <c r="N196" s="77">
        <f t="shared" si="138"/>
        <v>0</v>
      </c>
      <c r="O196" s="77">
        <f t="shared" si="138"/>
        <v>0</v>
      </c>
      <c r="P196" s="63">
        <f t="shared" si="132"/>
        <v>0</v>
      </c>
    </row>
    <row r="197" spans="2:16" x14ac:dyDescent="0.2">
      <c r="B197" s="61"/>
      <c r="C197" s="61" t="s">
        <v>59</v>
      </c>
      <c r="D197" s="77">
        <f>ROUND(D189/1,2)</f>
        <v>0</v>
      </c>
      <c r="E197" s="77">
        <f t="shared" ref="E197:O197" si="139">ROUND(E189/1,2)</f>
        <v>0</v>
      </c>
      <c r="F197" s="77">
        <f t="shared" si="139"/>
        <v>0</v>
      </c>
      <c r="G197" s="77">
        <f t="shared" si="139"/>
        <v>0</v>
      </c>
      <c r="H197" s="77">
        <f t="shared" si="139"/>
        <v>0</v>
      </c>
      <c r="I197" s="77">
        <f t="shared" si="139"/>
        <v>0</v>
      </c>
      <c r="J197" s="77">
        <f t="shared" si="139"/>
        <v>0</v>
      </c>
      <c r="K197" s="77">
        <f t="shared" si="139"/>
        <v>0</v>
      </c>
      <c r="L197" s="77">
        <f t="shared" si="139"/>
        <v>0</v>
      </c>
      <c r="M197" s="77">
        <f t="shared" si="139"/>
        <v>0</v>
      </c>
      <c r="N197" s="77">
        <f t="shared" si="139"/>
        <v>0</v>
      </c>
      <c r="O197" s="77">
        <f t="shared" si="139"/>
        <v>0</v>
      </c>
      <c r="P197" s="63">
        <f t="shared" si="132"/>
        <v>0</v>
      </c>
    </row>
    <row r="198" spans="2:16" x14ac:dyDescent="0.2">
      <c r="B198" s="61"/>
      <c r="C198" s="61" t="s">
        <v>60</v>
      </c>
      <c r="D198" s="80">
        <f>ROUND(D190/7,2)</f>
        <v>0</v>
      </c>
      <c r="E198" s="80">
        <f t="shared" ref="E198:O198" si="140">ROUND(E190/7,2)</f>
        <v>0</v>
      </c>
      <c r="F198" s="80">
        <f t="shared" si="140"/>
        <v>0</v>
      </c>
      <c r="G198" s="80">
        <f t="shared" si="140"/>
        <v>0</v>
      </c>
      <c r="H198" s="80">
        <f t="shared" si="140"/>
        <v>0</v>
      </c>
      <c r="I198" s="80">
        <f t="shared" si="140"/>
        <v>0</v>
      </c>
      <c r="J198" s="80">
        <f t="shared" si="140"/>
        <v>0</v>
      </c>
      <c r="K198" s="80">
        <f t="shared" si="140"/>
        <v>0</v>
      </c>
      <c r="L198" s="80">
        <f t="shared" si="140"/>
        <v>0</v>
      </c>
      <c r="M198" s="80">
        <f t="shared" si="140"/>
        <v>0</v>
      </c>
      <c r="N198" s="80">
        <f t="shared" si="140"/>
        <v>0</v>
      </c>
      <c r="O198" s="80">
        <f t="shared" si="140"/>
        <v>0</v>
      </c>
      <c r="P198" s="66">
        <f t="shared" si="132"/>
        <v>0</v>
      </c>
    </row>
    <row r="199" spans="2:16" ht="13.8" thickBot="1" x14ac:dyDescent="0.25">
      <c r="B199" s="53"/>
      <c r="C199" s="86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2"/>
        <v>43.460000000000008</v>
      </c>
    </row>
    <row r="200" spans="2:16" ht="19.2" x14ac:dyDescent="0.2">
      <c r="B200" s="137" t="s">
        <v>130</v>
      </c>
      <c r="C200" s="45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2"/>
        <v>0</v>
      </c>
    </row>
    <row r="201" spans="2:16" x14ac:dyDescent="0.2">
      <c r="B201" s="61"/>
      <c r="C201" s="45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2"/>
        <v>0</v>
      </c>
    </row>
    <row r="202" spans="2:16" x14ac:dyDescent="0.2">
      <c r="B202" s="61"/>
      <c r="C202" s="45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2"/>
        <v>0</v>
      </c>
    </row>
    <row r="203" spans="2:16" x14ac:dyDescent="0.2">
      <c r="B203" s="61"/>
      <c r="C203" s="45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2"/>
        <v>0</v>
      </c>
    </row>
    <row r="204" spans="2:16" x14ac:dyDescent="0.2">
      <c r="B204" s="61"/>
      <c r="C204" s="45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2"/>
        <v>0</v>
      </c>
    </row>
    <row r="205" spans="2:16" x14ac:dyDescent="0.2">
      <c r="B205" s="61"/>
      <c r="C205" s="45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2"/>
        <v>0</v>
      </c>
    </row>
    <row r="206" spans="2:16" x14ac:dyDescent="0.2">
      <c r="B206" s="53"/>
      <c r="C206" s="54" t="s">
        <v>60</v>
      </c>
      <c r="D206" s="55">
        <f t="shared" ref="D206:O206" si="141">SUM(D200:D205)</f>
        <v>0</v>
      </c>
      <c r="E206" s="56">
        <f t="shared" si="141"/>
        <v>0</v>
      </c>
      <c r="F206" s="56">
        <f t="shared" si="141"/>
        <v>0</v>
      </c>
      <c r="G206" s="56">
        <f t="shared" si="141"/>
        <v>0</v>
      </c>
      <c r="H206" s="91">
        <f t="shared" si="141"/>
        <v>0</v>
      </c>
      <c r="I206" s="56">
        <f t="shared" si="141"/>
        <v>0</v>
      </c>
      <c r="J206" s="56">
        <f t="shared" si="141"/>
        <v>0</v>
      </c>
      <c r="K206" s="56">
        <f t="shared" si="141"/>
        <v>0</v>
      </c>
      <c r="L206" s="56">
        <f t="shared" si="141"/>
        <v>0</v>
      </c>
      <c r="M206" s="56">
        <f t="shared" si="141"/>
        <v>0</v>
      </c>
      <c r="N206" s="56">
        <f t="shared" si="141"/>
        <v>0</v>
      </c>
      <c r="O206" s="56">
        <f t="shared" si="141"/>
        <v>0</v>
      </c>
      <c r="P206" s="88">
        <f t="shared" si="132"/>
        <v>0</v>
      </c>
    </row>
    <row r="207" spans="2:16" x14ac:dyDescent="0.2">
      <c r="B207" s="53"/>
      <c r="C207" s="54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2">
      <c r="B208" s="135" t="s">
        <v>153</v>
      </c>
      <c r="C208" s="75" t="s">
        <v>54</v>
      </c>
      <c r="D208" s="58">
        <f>ROUND(D200/1,2)</f>
        <v>0</v>
      </c>
      <c r="E208" s="59">
        <f t="shared" ref="E208:O208" si="142">ROUND(E200/1,2)</f>
        <v>0</v>
      </c>
      <c r="F208" s="59">
        <f t="shared" si="142"/>
        <v>0</v>
      </c>
      <c r="G208" s="59">
        <f t="shared" si="142"/>
        <v>0</v>
      </c>
      <c r="H208" s="76">
        <f t="shared" si="142"/>
        <v>0</v>
      </c>
      <c r="I208" s="59">
        <f t="shared" si="142"/>
        <v>0</v>
      </c>
      <c r="J208" s="59">
        <f t="shared" si="142"/>
        <v>0</v>
      </c>
      <c r="K208" s="59">
        <f t="shared" si="142"/>
        <v>0</v>
      </c>
      <c r="L208" s="59">
        <f t="shared" si="142"/>
        <v>0</v>
      </c>
      <c r="M208" s="59">
        <f t="shared" si="142"/>
        <v>0</v>
      </c>
      <c r="N208" s="59">
        <f t="shared" si="142"/>
        <v>0</v>
      </c>
      <c r="O208" s="59">
        <f t="shared" si="142"/>
        <v>0</v>
      </c>
      <c r="P208" s="63">
        <f t="shared" si="132"/>
        <v>0</v>
      </c>
    </row>
    <row r="209" spans="2:16" x14ac:dyDescent="0.2">
      <c r="B209" s="61"/>
      <c r="C209" s="45" t="s">
        <v>55</v>
      </c>
      <c r="D209" s="77">
        <f>ROUND(D201/2,2)</f>
        <v>0</v>
      </c>
      <c r="E209" s="78">
        <f t="shared" ref="E209:O209" si="143">ROUND(E201/2,2)</f>
        <v>0</v>
      </c>
      <c r="F209" s="78">
        <f t="shared" si="143"/>
        <v>0</v>
      </c>
      <c r="G209" s="78">
        <f t="shared" si="143"/>
        <v>0</v>
      </c>
      <c r="H209" s="79">
        <f t="shared" si="143"/>
        <v>0</v>
      </c>
      <c r="I209" s="78">
        <f t="shared" si="143"/>
        <v>0</v>
      </c>
      <c r="J209" s="78">
        <f t="shared" si="143"/>
        <v>0</v>
      </c>
      <c r="K209" s="78">
        <f t="shared" si="143"/>
        <v>0</v>
      </c>
      <c r="L209" s="78">
        <f t="shared" si="143"/>
        <v>0</v>
      </c>
      <c r="M209" s="78">
        <f t="shared" si="143"/>
        <v>0</v>
      </c>
      <c r="N209" s="78">
        <f t="shared" si="143"/>
        <v>0</v>
      </c>
      <c r="O209" s="78">
        <f t="shared" si="143"/>
        <v>0</v>
      </c>
      <c r="P209" s="63">
        <f t="shared" si="132"/>
        <v>0</v>
      </c>
    </row>
    <row r="210" spans="2:16" x14ac:dyDescent="0.2">
      <c r="B210" s="61"/>
      <c r="C210" s="45" t="s">
        <v>56</v>
      </c>
      <c r="D210" s="77">
        <f>ROUND(D202/1,2)</f>
        <v>0</v>
      </c>
      <c r="E210" s="78">
        <f t="shared" ref="E210:O210" si="144">ROUND(E202/1,2)</f>
        <v>0</v>
      </c>
      <c r="F210" s="78">
        <f t="shared" si="144"/>
        <v>0</v>
      </c>
      <c r="G210" s="78">
        <f t="shared" si="144"/>
        <v>0</v>
      </c>
      <c r="H210" s="79">
        <f t="shared" si="144"/>
        <v>0</v>
      </c>
      <c r="I210" s="78">
        <f t="shared" si="144"/>
        <v>0</v>
      </c>
      <c r="J210" s="78">
        <f t="shared" si="144"/>
        <v>0</v>
      </c>
      <c r="K210" s="78">
        <f t="shared" si="144"/>
        <v>0</v>
      </c>
      <c r="L210" s="78">
        <f t="shared" si="144"/>
        <v>0</v>
      </c>
      <c r="M210" s="78">
        <f t="shared" si="144"/>
        <v>0</v>
      </c>
      <c r="N210" s="78">
        <f t="shared" si="144"/>
        <v>0</v>
      </c>
      <c r="O210" s="78">
        <f t="shared" si="144"/>
        <v>0</v>
      </c>
      <c r="P210" s="63">
        <f t="shared" si="132"/>
        <v>0</v>
      </c>
    </row>
    <row r="211" spans="2:16" x14ac:dyDescent="0.2">
      <c r="B211" s="61"/>
      <c r="C211" s="45" t="s">
        <v>57</v>
      </c>
      <c r="D211" s="77">
        <f>ROUND(D203/1,2)</f>
        <v>0</v>
      </c>
      <c r="E211" s="78">
        <f t="shared" ref="E211:O211" si="145">ROUND(E203/1,2)</f>
        <v>0</v>
      </c>
      <c r="F211" s="78">
        <f t="shared" si="145"/>
        <v>0</v>
      </c>
      <c r="G211" s="78">
        <f t="shared" si="145"/>
        <v>0</v>
      </c>
      <c r="H211" s="79">
        <f t="shared" si="145"/>
        <v>0</v>
      </c>
      <c r="I211" s="78">
        <f t="shared" si="145"/>
        <v>0</v>
      </c>
      <c r="J211" s="78">
        <f t="shared" si="145"/>
        <v>0</v>
      </c>
      <c r="K211" s="78">
        <f t="shared" si="145"/>
        <v>0</v>
      </c>
      <c r="L211" s="78">
        <f t="shared" si="145"/>
        <v>0</v>
      </c>
      <c r="M211" s="78">
        <f t="shared" si="145"/>
        <v>0</v>
      </c>
      <c r="N211" s="78">
        <f t="shared" si="145"/>
        <v>0</v>
      </c>
      <c r="O211" s="78">
        <f t="shared" si="145"/>
        <v>0</v>
      </c>
      <c r="P211" s="63">
        <f t="shared" si="132"/>
        <v>0</v>
      </c>
    </row>
    <row r="212" spans="2:16" x14ac:dyDescent="0.2">
      <c r="B212" s="61"/>
      <c r="C212" s="45" t="s">
        <v>58</v>
      </c>
      <c r="D212" s="77">
        <f>ROUND(D204/1,2)</f>
        <v>0</v>
      </c>
      <c r="E212" s="78">
        <f t="shared" ref="E212:O212" si="146">ROUND(E204/1,2)</f>
        <v>0</v>
      </c>
      <c r="F212" s="78">
        <f t="shared" si="146"/>
        <v>0</v>
      </c>
      <c r="G212" s="78">
        <f t="shared" si="146"/>
        <v>0</v>
      </c>
      <c r="H212" s="79">
        <f t="shared" si="146"/>
        <v>0</v>
      </c>
      <c r="I212" s="78">
        <f t="shared" si="146"/>
        <v>0</v>
      </c>
      <c r="J212" s="78">
        <f t="shared" si="146"/>
        <v>0</v>
      </c>
      <c r="K212" s="78">
        <f t="shared" si="146"/>
        <v>0</v>
      </c>
      <c r="L212" s="78">
        <f t="shared" si="146"/>
        <v>0</v>
      </c>
      <c r="M212" s="78">
        <f t="shared" si="146"/>
        <v>0</v>
      </c>
      <c r="N212" s="78">
        <f t="shared" si="146"/>
        <v>0</v>
      </c>
      <c r="O212" s="78">
        <f t="shared" si="146"/>
        <v>0</v>
      </c>
      <c r="P212" s="63">
        <f t="shared" si="132"/>
        <v>0</v>
      </c>
    </row>
    <row r="213" spans="2:16" x14ac:dyDescent="0.2">
      <c r="B213" s="61"/>
      <c r="C213" s="45" t="s">
        <v>59</v>
      </c>
      <c r="D213" s="77">
        <f>ROUND(D205/1,2)</f>
        <v>0</v>
      </c>
      <c r="E213" s="78">
        <f t="shared" ref="E213:O213" si="147">ROUND(E205/1,2)</f>
        <v>0</v>
      </c>
      <c r="F213" s="78">
        <f t="shared" si="147"/>
        <v>0</v>
      </c>
      <c r="G213" s="78">
        <f t="shared" si="147"/>
        <v>0</v>
      </c>
      <c r="H213" s="79">
        <f t="shared" si="147"/>
        <v>0</v>
      </c>
      <c r="I213" s="78">
        <f t="shared" si="147"/>
        <v>0</v>
      </c>
      <c r="J213" s="78">
        <f t="shared" si="147"/>
        <v>0</v>
      </c>
      <c r="K213" s="78">
        <f t="shared" si="147"/>
        <v>0</v>
      </c>
      <c r="L213" s="78">
        <f t="shared" si="147"/>
        <v>0</v>
      </c>
      <c r="M213" s="78">
        <f t="shared" si="147"/>
        <v>0</v>
      </c>
      <c r="N213" s="78">
        <f t="shared" si="147"/>
        <v>0</v>
      </c>
      <c r="O213" s="78">
        <f t="shared" si="147"/>
        <v>0</v>
      </c>
      <c r="P213" s="63">
        <f t="shared" si="132"/>
        <v>0</v>
      </c>
    </row>
    <row r="214" spans="2:16" x14ac:dyDescent="0.2">
      <c r="B214" s="61"/>
      <c r="C214" s="45" t="s">
        <v>60</v>
      </c>
      <c r="D214" s="80">
        <f>ROUND(D206/7,2)</f>
        <v>0</v>
      </c>
      <c r="E214" s="81">
        <f t="shared" ref="E214:O214" si="148">ROUND(E206/7,2)</f>
        <v>0</v>
      </c>
      <c r="F214" s="81">
        <f t="shared" si="148"/>
        <v>0</v>
      </c>
      <c r="G214" s="81">
        <f t="shared" si="148"/>
        <v>0</v>
      </c>
      <c r="H214" s="82">
        <f t="shared" si="148"/>
        <v>0</v>
      </c>
      <c r="I214" s="81">
        <f t="shared" si="148"/>
        <v>0</v>
      </c>
      <c r="J214" s="81">
        <f t="shared" si="148"/>
        <v>0</v>
      </c>
      <c r="K214" s="81">
        <f t="shared" si="148"/>
        <v>0</v>
      </c>
      <c r="L214" s="81">
        <f t="shared" si="148"/>
        <v>0</v>
      </c>
      <c r="M214" s="81">
        <f t="shared" si="148"/>
        <v>0</v>
      </c>
      <c r="N214" s="81">
        <f t="shared" si="148"/>
        <v>0</v>
      </c>
      <c r="O214" s="81">
        <f t="shared" si="148"/>
        <v>0</v>
      </c>
      <c r="P214" s="66">
        <f t="shared" si="132"/>
        <v>0</v>
      </c>
    </row>
    <row r="215" spans="2:16" ht="13.8" thickBot="1" x14ac:dyDescent="0.25">
      <c r="B215" s="53"/>
      <c r="C215" s="45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32"/>
        <v>13.179999999999998</v>
      </c>
    </row>
    <row r="216" spans="2:16" x14ac:dyDescent="0.2">
      <c r="B216" s="136" t="s">
        <v>106</v>
      </c>
      <c r="C216" s="84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32"/>
        <v>0</v>
      </c>
    </row>
    <row r="217" spans="2:16" x14ac:dyDescent="0.2">
      <c r="B217" s="44"/>
      <c r="C217" s="61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32"/>
        <v>0</v>
      </c>
    </row>
    <row r="218" spans="2:16" x14ac:dyDescent="0.2">
      <c r="B218" s="44"/>
      <c r="C218" s="61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32"/>
        <v>0</v>
      </c>
    </row>
    <row r="219" spans="2:16" x14ac:dyDescent="0.2">
      <c r="B219" s="44"/>
      <c r="C219" s="61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32"/>
        <v>0</v>
      </c>
    </row>
    <row r="220" spans="2:16" x14ac:dyDescent="0.2">
      <c r="B220" s="44"/>
      <c r="C220" s="61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32"/>
        <v>0</v>
      </c>
    </row>
    <row r="221" spans="2:16" x14ac:dyDescent="0.2">
      <c r="B221" s="44"/>
      <c r="C221" s="61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32"/>
        <v>0</v>
      </c>
    </row>
    <row r="222" spans="2:16" x14ac:dyDescent="0.2">
      <c r="B222" s="53"/>
      <c r="C222" s="53" t="s">
        <v>60</v>
      </c>
      <c r="D222" s="55">
        <f t="shared" ref="D222:O222" si="149">SUM(D216:D221)</f>
        <v>0</v>
      </c>
      <c r="E222" s="56">
        <f t="shared" si="149"/>
        <v>0</v>
      </c>
      <c r="F222" s="56">
        <f t="shared" si="149"/>
        <v>0</v>
      </c>
      <c r="G222" s="56">
        <f t="shared" si="149"/>
        <v>0</v>
      </c>
      <c r="H222" s="56">
        <f t="shared" si="149"/>
        <v>0</v>
      </c>
      <c r="I222" s="56">
        <f t="shared" si="149"/>
        <v>0</v>
      </c>
      <c r="J222" s="56">
        <f t="shared" si="149"/>
        <v>0</v>
      </c>
      <c r="K222" s="56">
        <f t="shared" si="149"/>
        <v>0</v>
      </c>
      <c r="L222" s="56">
        <f t="shared" si="149"/>
        <v>0</v>
      </c>
      <c r="M222" s="56">
        <f t="shared" si="149"/>
        <v>0</v>
      </c>
      <c r="N222" s="56">
        <f t="shared" si="149"/>
        <v>0</v>
      </c>
      <c r="O222" s="56">
        <f t="shared" si="149"/>
        <v>0</v>
      </c>
      <c r="P222" s="88">
        <f t="shared" si="132"/>
        <v>0</v>
      </c>
    </row>
    <row r="223" spans="2:16" x14ac:dyDescent="0.2">
      <c r="B223" s="53"/>
      <c r="C223" s="53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2">
      <c r="B224" s="135" t="s">
        <v>152</v>
      </c>
      <c r="C224" s="44" t="s">
        <v>54</v>
      </c>
      <c r="D224" s="58">
        <f>ROUND(D216/1,2)</f>
        <v>0</v>
      </c>
      <c r="E224" s="59">
        <f t="shared" ref="E224:O224" si="150">ROUND(E216/1,2)</f>
        <v>0</v>
      </c>
      <c r="F224" s="59">
        <f t="shared" si="150"/>
        <v>0</v>
      </c>
      <c r="G224" s="59">
        <f t="shared" si="150"/>
        <v>0</v>
      </c>
      <c r="H224" s="59">
        <f t="shared" si="150"/>
        <v>0</v>
      </c>
      <c r="I224" s="59">
        <f t="shared" si="150"/>
        <v>0</v>
      </c>
      <c r="J224" s="59">
        <f t="shared" si="150"/>
        <v>0</v>
      </c>
      <c r="K224" s="59">
        <f t="shared" si="150"/>
        <v>0</v>
      </c>
      <c r="L224" s="59">
        <f t="shared" si="150"/>
        <v>0</v>
      </c>
      <c r="M224" s="59">
        <f t="shared" si="150"/>
        <v>0</v>
      </c>
      <c r="N224" s="59">
        <f t="shared" si="150"/>
        <v>0</v>
      </c>
      <c r="O224" s="59">
        <f t="shared" si="150"/>
        <v>0</v>
      </c>
      <c r="P224" s="63">
        <f t="shared" si="132"/>
        <v>0</v>
      </c>
    </row>
    <row r="225" spans="2:16" x14ac:dyDescent="0.2">
      <c r="B225" s="61"/>
      <c r="C225" s="61" t="s">
        <v>55</v>
      </c>
      <c r="D225" s="77">
        <f>ROUND(D217/2,2)</f>
        <v>0</v>
      </c>
      <c r="E225" s="78">
        <f t="shared" ref="E225:O225" si="151">ROUND(E217/2,2)</f>
        <v>0</v>
      </c>
      <c r="F225" s="78">
        <f t="shared" si="151"/>
        <v>0</v>
      </c>
      <c r="G225" s="78">
        <f t="shared" si="151"/>
        <v>0</v>
      </c>
      <c r="H225" s="78">
        <f t="shared" si="151"/>
        <v>0</v>
      </c>
      <c r="I225" s="78">
        <f t="shared" si="151"/>
        <v>0</v>
      </c>
      <c r="J225" s="78">
        <f t="shared" si="151"/>
        <v>0</v>
      </c>
      <c r="K225" s="78">
        <f t="shared" si="151"/>
        <v>0</v>
      </c>
      <c r="L225" s="78">
        <f t="shared" si="151"/>
        <v>0</v>
      </c>
      <c r="M225" s="78">
        <f t="shared" si="151"/>
        <v>0</v>
      </c>
      <c r="N225" s="78">
        <f t="shared" si="151"/>
        <v>0</v>
      </c>
      <c r="O225" s="78">
        <f t="shared" si="151"/>
        <v>0</v>
      </c>
      <c r="P225" s="63">
        <f t="shared" si="132"/>
        <v>0</v>
      </c>
    </row>
    <row r="226" spans="2:16" ht="11.25" customHeight="1" x14ac:dyDescent="0.2">
      <c r="B226" s="61"/>
      <c r="C226" s="61" t="s">
        <v>56</v>
      </c>
      <c r="D226" s="77">
        <f>ROUND(D218/1,2)</f>
        <v>0</v>
      </c>
      <c r="E226" s="78">
        <f t="shared" ref="E226:O226" si="152">ROUND(E218/1,2)</f>
        <v>0</v>
      </c>
      <c r="F226" s="78">
        <f t="shared" si="152"/>
        <v>0</v>
      </c>
      <c r="G226" s="78">
        <f t="shared" si="152"/>
        <v>0</v>
      </c>
      <c r="H226" s="78">
        <f t="shared" si="152"/>
        <v>0</v>
      </c>
      <c r="I226" s="78">
        <f t="shared" si="152"/>
        <v>0</v>
      </c>
      <c r="J226" s="78">
        <f t="shared" si="152"/>
        <v>0</v>
      </c>
      <c r="K226" s="78">
        <f t="shared" si="152"/>
        <v>0</v>
      </c>
      <c r="L226" s="78">
        <f t="shared" si="152"/>
        <v>0</v>
      </c>
      <c r="M226" s="78">
        <f t="shared" si="152"/>
        <v>0</v>
      </c>
      <c r="N226" s="78">
        <f t="shared" si="152"/>
        <v>0</v>
      </c>
      <c r="O226" s="78">
        <f t="shared" si="152"/>
        <v>0</v>
      </c>
      <c r="P226" s="63">
        <f t="shared" si="132"/>
        <v>0</v>
      </c>
    </row>
    <row r="227" spans="2:16" x14ac:dyDescent="0.2">
      <c r="B227" s="61"/>
      <c r="C227" s="61" t="s">
        <v>57</v>
      </c>
      <c r="D227" s="77">
        <f>ROUND(D219/1,2)</f>
        <v>0</v>
      </c>
      <c r="E227" s="78">
        <f t="shared" ref="E227:O227" si="153">ROUND(E219/1,2)</f>
        <v>0</v>
      </c>
      <c r="F227" s="78">
        <f t="shared" si="153"/>
        <v>0</v>
      </c>
      <c r="G227" s="78">
        <f t="shared" si="153"/>
        <v>0</v>
      </c>
      <c r="H227" s="78">
        <f t="shared" si="153"/>
        <v>0</v>
      </c>
      <c r="I227" s="78">
        <f t="shared" si="153"/>
        <v>0</v>
      </c>
      <c r="J227" s="78">
        <f t="shared" si="153"/>
        <v>0</v>
      </c>
      <c r="K227" s="78">
        <f t="shared" si="153"/>
        <v>0</v>
      </c>
      <c r="L227" s="78">
        <f t="shared" si="153"/>
        <v>0</v>
      </c>
      <c r="M227" s="78">
        <f t="shared" si="153"/>
        <v>0</v>
      </c>
      <c r="N227" s="78">
        <f t="shared" si="153"/>
        <v>0</v>
      </c>
      <c r="O227" s="78">
        <f t="shared" si="153"/>
        <v>0</v>
      </c>
      <c r="P227" s="63">
        <f t="shared" si="132"/>
        <v>0</v>
      </c>
    </row>
    <row r="228" spans="2:16" x14ac:dyDescent="0.2">
      <c r="B228" s="61"/>
      <c r="C228" s="61" t="s">
        <v>58</v>
      </c>
      <c r="D228" s="77">
        <f>ROUND(D220/1,2)</f>
        <v>0</v>
      </c>
      <c r="E228" s="78">
        <f t="shared" ref="E228:O228" si="154">ROUND(E220/1,2)</f>
        <v>0</v>
      </c>
      <c r="F228" s="78">
        <f t="shared" si="154"/>
        <v>0</v>
      </c>
      <c r="G228" s="78">
        <f t="shared" si="154"/>
        <v>0</v>
      </c>
      <c r="H228" s="78">
        <f t="shared" si="154"/>
        <v>0</v>
      </c>
      <c r="I228" s="78">
        <f t="shared" si="154"/>
        <v>0</v>
      </c>
      <c r="J228" s="78">
        <f t="shared" si="154"/>
        <v>0</v>
      </c>
      <c r="K228" s="78">
        <f t="shared" si="154"/>
        <v>0</v>
      </c>
      <c r="L228" s="78">
        <f t="shared" si="154"/>
        <v>0</v>
      </c>
      <c r="M228" s="78">
        <f t="shared" si="154"/>
        <v>0</v>
      </c>
      <c r="N228" s="78">
        <f t="shared" si="154"/>
        <v>0</v>
      </c>
      <c r="O228" s="78">
        <f t="shared" si="154"/>
        <v>0</v>
      </c>
      <c r="P228" s="63">
        <f t="shared" si="132"/>
        <v>0</v>
      </c>
    </row>
    <row r="229" spans="2:16" x14ac:dyDescent="0.2">
      <c r="B229" s="61"/>
      <c r="C229" s="61" t="s">
        <v>59</v>
      </c>
      <c r="D229" s="77">
        <f>ROUND(D221/1,2)</f>
        <v>0</v>
      </c>
      <c r="E229" s="78">
        <f t="shared" ref="E229:O229" si="155">ROUND(E221/1,2)</f>
        <v>0</v>
      </c>
      <c r="F229" s="78">
        <f t="shared" si="155"/>
        <v>0</v>
      </c>
      <c r="G229" s="78">
        <f t="shared" si="155"/>
        <v>0</v>
      </c>
      <c r="H229" s="78">
        <f t="shared" si="155"/>
        <v>0</v>
      </c>
      <c r="I229" s="78">
        <f t="shared" si="155"/>
        <v>0</v>
      </c>
      <c r="J229" s="78">
        <f t="shared" si="155"/>
        <v>0</v>
      </c>
      <c r="K229" s="78">
        <f t="shared" si="155"/>
        <v>0</v>
      </c>
      <c r="L229" s="78">
        <f t="shared" si="155"/>
        <v>0</v>
      </c>
      <c r="M229" s="78">
        <f t="shared" si="155"/>
        <v>0</v>
      </c>
      <c r="N229" s="78">
        <f t="shared" si="155"/>
        <v>0</v>
      </c>
      <c r="O229" s="78">
        <f t="shared" si="155"/>
        <v>0</v>
      </c>
      <c r="P229" s="63">
        <f t="shared" si="132"/>
        <v>0</v>
      </c>
    </row>
    <row r="230" spans="2:16" x14ac:dyDescent="0.2">
      <c r="B230" s="61"/>
      <c r="C230" s="61" t="s">
        <v>60</v>
      </c>
      <c r="D230" s="80">
        <f>ROUND(D222/7,2)</f>
        <v>0</v>
      </c>
      <c r="E230" s="81">
        <f t="shared" ref="E230:O230" si="156">ROUND(E222/7,2)</f>
        <v>0</v>
      </c>
      <c r="F230" s="81">
        <f t="shared" si="156"/>
        <v>0</v>
      </c>
      <c r="G230" s="81">
        <f t="shared" si="156"/>
        <v>0</v>
      </c>
      <c r="H230" s="81">
        <f t="shared" si="156"/>
        <v>0</v>
      </c>
      <c r="I230" s="81">
        <f t="shared" si="156"/>
        <v>0</v>
      </c>
      <c r="J230" s="81">
        <f t="shared" si="156"/>
        <v>0</v>
      </c>
      <c r="K230" s="81">
        <f t="shared" si="156"/>
        <v>0</v>
      </c>
      <c r="L230" s="81">
        <f t="shared" si="156"/>
        <v>0</v>
      </c>
      <c r="M230" s="81">
        <f t="shared" si="156"/>
        <v>0</v>
      </c>
      <c r="N230" s="81">
        <f t="shared" si="156"/>
        <v>0</v>
      </c>
      <c r="O230" s="81">
        <f t="shared" si="156"/>
        <v>0</v>
      </c>
      <c r="P230" s="66">
        <f t="shared" si="132"/>
        <v>0</v>
      </c>
    </row>
    <row r="231" spans="2:16" ht="13.8" thickBot="1" x14ac:dyDescent="0.25">
      <c r="B231" s="53"/>
      <c r="C231" s="86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32"/>
        <v>1.54</v>
      </c>
    </row>
    <row r="234" spans="2:16" ht="16.8" thickBot="1" x14ac:dyDescent="0.25">
      <c r="B234" s="131" t="s">
        <v>147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37"/>
      <c r="M234" s="38"/>
      <c r="N234" s="37"/>
      <c r="O234" s="37"/>
      <c r="P234" s="33"/>
    </row>
    <row r="235" spans="2:16" ht="24.6" thickBot="1" x14ac:dyDescent="0.25">
      <c r="B235" s="39" t="s">
        <v>62</v>
      </c>
      <c r="C235" s="40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2">
      <c r="B236" s="133" t="s">
        <v>94</v>
      </c>
      <c r="C236" s="45" t="s">
        <v>54</v>
      </c>
      <c r="D236" s="46">
        <v>0</v>
      </c>
      <c r="E236" s="47">
        <v>0</v>
      </c>
      <c r="F236" s="48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9">
        <f t="shared" ref="P236:P303" si="157">SUM(D236:O236)</f>
        <v>0</v>
      </c>
    </row>
    <row r="237" spans="2:16" x14ac:dyDescent="0.2">
      <c r="B237" s="44"/>
      <c r="C237" s="45" t="s">
        <v>55</v>
      </c>
      <c r="D237" s="50">
        <v>46</v>
      </c>
      <c r="E237" s="48">
        <v>23</v>
      </c>
      <c r="F237" s="48">
        <v>30</v>
      </c>
      <c r="G237" s="48">
        <v>35</v>
      </c>
      <c r="H237" s="48">
        <v>38</v>
      </c>
      <c r="I237" s="48">
        <v>33</v>
      </c>
      <c r="J237" s="48">
        <v>32</v>
      </c>
      <c r="K237" s="48">
        <v>50</v>
      </c>
      <c r="L237" s="48">
        <v>25</v>
      </c>
      <c r="M237" s="48">
        <v>42</v>
      </c>
      <c r="N237" s="48">
        <v>29</v>
      </c>
      <c r="O237" s="48">
        <v>25</v>
      </c>
      <c r="P237" s="51">
        <f t="shared" si="157"/>
        <v>408</v>
      </c>
    </row>
    <row r="238" spans="2:16" x14ac:dyDescent="0.2">
      <c r="B238" s="44"/>
      <c r="C238" s="45" t="s">
        <v>56</v>
      </c>
      <c r="D238" s="50">
        <v>18</v>
      </c>
      <c r="E238" s="48">
        <v>9</v>
      </c>
      <c r="F238" s="48">
        <v>8</v>
      </c>
      <c r="G238" s="48">
        <v>12</v>
      </c>
      <c r="H238" s="48">
        <v>15</v>
      </c>
      <c r="I238" s="48">
        <v>10</v>
      </c>
      <c r="J238" s="48">
        <v>11</v>
      </c>
      <c r="K238" s="48">
        <v>14</v>
      </c>
      <c r="L238" s="48">
        <v>12</v>
      </c>
      <c r="M238" s="48">
        <v>13</v>
      </c>
      <c r="N238" s="48">
        <v>10</v>
      </c>
      <c r="O238" s="48">
        <v>20</v>
      </c>
      <c r="P238" s="51">
        <f t="shared" si="157"/>
        <v>152</v>
      </c>
    </row>
    <row r="239" spans="2:16" x14ac:dyDescent="0.2">
      <c r="B239" s="44"/>
      <c r="C239" s="45" t="s">
        <v>57</v>
      </c>
      <c r="D239" s="50">
        <v>8</v>
      </c>
      <c r="E239" s="48">
        <v>3</v>
      </c>
      <c r="F239" s="48">
        <v>8</v>
      </c>
      <c r="G239" s="48">
        <v>5</v>
      </c>
      <c r="H239" s="48">
        <v>11</v>
      </c>
      <c r="I239" s="48">
        <v>6</v>
      </c>
      <c r="J239" s="48">
        <v>6</v>
      </c>
      <c r="K239" s="48">
        <v>7</v>
      </c>
      <c r="L239" s="48">
        <v>3</v>
      </c>
      <c r="M239" s="48">
        <v>3</v>
      </c>
      <c r="N239" s="48">
        <v>4</v>
      </c>
      <c r="O239" s="48">
        <v>8</v>
      </c>
      <c r="P239" s="51">
        <f t="shared" si="157"/>
        <v>72</v>
      </c>
    </row>
    <row r="240" spans="2:16" x14ac:dyDescent="0.2">
      <c r="B240" s="44"/>
      <c r="C240" s="45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57"/>
        <v>0</v>
      </c>
    </row>
    <row r="241" spans="2:16" x14ac:dyDescent="0.2">
      <c r="B241" s="52"/>
      <c r="C241" s="45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57"/>
        <v>0</v>
      </c>
    </row>
    <row r="242" spans="2:16" x14ac:dyDescent="0.2">
      <c r="B242" s="53"/>
      <c r="C242" s="54" t="s">
        <v>60</v>
      </c>
      <c r="D242" s="55">
        <f t="shared" ref="D242:O242" si="158">SUM(D236:D241)</f>
        <v>72</v>
      </c>
      <c r="E242" s="56">
        <f t="shared" si="158"/>
        <v>35</v>
      </c>
      <c r="F242" s="56">
        <f t="shared" si="158"/>
        <v>46</v>
      </c>
      <c r="G242" s="56">
        <f t="shared" si="158"/>
        <v>52</v>
      </c>
      <c r="H242" s="56">
        <f t="shared" si="158"/>
        <v>64</v>
      </c>
      <c r="I242" s="56">
        <f t="shared" si="158"/>
        <v>49</v>
      </c>
      <c r="J242" s="56">
        <f t="shared" si="158"/>
        <v>49</v>
      </c>
      <c r="K242" s="56">
        <f t="shared" si="158"/>
        <v>71</v>
      </c>
      <c r="L242" s="56">
        <f t="shared" si="158"/>
        <v>40</v>
      </c>
      <c r="M242" s="56">
        <f t="shared" si="158"/>
        <v>58</v>
      </c>
      <c r="N242" s="56">
        <f t="shared" si="158"/>
        <v>43</v>
      </c>
      <c r="O242" s="56">
        <f t="shared" si="158"/>
        <v>53</v>
      </c>
      <c r="P242" s="57">
        <f t="shared" si="157"/>
        <v>632</v>
      </c>
    </row>
    <row r="243" spans="2:16" x14ac:dyDescent="0.2">
      <c r="B243" s="153"/>
      <c r="C243" s="154" t="s">
        <v>61</v>
      </c>
      <c r="D243" s="145">
        <v>1990</v>
      </c>
      <c r="E243" s="146">
        <v>1882</v>
      </c>
      <c r="F243" s="146">
        <v>1918</v>
      </c>
      <c r="G243" s="146">
        <v>1870</v>
      </c>
      <c r="H243" s="146">
        <v>2120</v>
      </c>
      <c r="I243" s="146">
        <v>2206</v>
      </c>
      <c r="J243" s="146">
        <v>2227</v>
      </c>
      <c r="K243" s="146">
        <v>2049</v>
      </c>
      <c r="L243" s="146">
        <v>2160</v>
      </c>
      <c r="M243" s="146">
        <v>2169</v>
      </c>
      <c r="N243" s="146">
        <v>1858</v>
      </c>
      <c r="O243" s="146">
        <v>1771</v>
      </c>
      <c r="P243" s="147">
        <f t="shared" si="157"/>
        <v>24220</v>
      </c>
    </row>
    <row r="244" spans="2:16" x14ac:dyDescent="0.2">
      <c r="B244" s="133" t="s">
        <v>95</v>
      </c>
      <c r="C244" s="45" t="s">
        <v>54</v>
      </c>
      <c r="D244" s="58">
        <f t="shared" ref="D244:O244" si="159">D236/1</f>
        <v>0</v>
      </c>
      <c r="E244" s="59">
        <f t="shared" si="159"/>
        <v>0</v>
      </c>
      <c r="F244" s="59">
        <f t="shared" si="159"/>
        <v>0</v>
      </c>
      <c r="G244" s="59">
        <f t="shared" si="159"/>
        <v>0</v>
      </c>
      <c r="H244" s="59">
        <f t="shared" si="159"/>
        <v>0</v>
      </c>
      <c r="I244" s="59">
        <f t="shared" si="159"/>
        <v>0</v>
      </c>
      <c r="J244" s="59">
        <f t="shared" si="159"/>
        <v>0</v>
      </c>
      <c r="K244" s="59">
        <f t="shared" si="159"/>
        <v>0</v>
      </c>
      <c r="L244" s="59">
        <f t="shared" si="159"/>
        <v>0</v>
      </c>
      <c r="M244" s="59">
        <f t="shared" si="159"/>
        <v>0</v>
      </c>
      <c r="N244" s="59">
        <f t="shared" si="159"/>
        <v>0</v>
      </c>
      <c r="O244" s="59">
        <f t="shared" si="159"/>
        <v>0</v>
      </c>
      <c r="P244" s="158">
        <f t="shared" si="157"/>
        <v>0</v>
      </c>
    </row>
    <row r="245" spans="2:16" x14ac:dyDescent="0.2">
      <c r="B245" s="61"/>
      <c r="C245" s="45" t="s">
        <v>55</v>
      </c>
      <c r="D245" s="62">
        <f t="shared" ref="D245:O245" si="160">D237/4</f>
        <v>11.5</v>
      </c>
      <c r="E245" s="60">
        <f t="shared" si="160"/>
        <v>5.75</v>
      </c>
      <c r="F245" s="60">
        <f t="shared" si="160"/>
        <v>7.5</v>
      </c>
      <c r="G245" s="60">
        <f t="shared" si="160"/>
        <v>8.75</v>
      </c>
      <c r="H245" s="60">
        <f t="shared" si="160"/>
        <v>9.5</v>
      </c>
      <c r="I245" s="60">
        <f t="shared" si="160"/>
        <v>8.25</v>
      </c>
      <c r="J245" s="60">
        <f t="shared" si="160"/>
        <v>8</v>
      </c>
      <c r="K245" s="60">
        <f t="shared" si="160"/>
        <v>12.5</v>
      </c>
      <c r="L245" s="60">
        <f t="shared" si="160"/>
        <v>6.25</v>
      </c>
      <c r="M245" s="60">
        <f t="shared" si="160"/>
        <v>10.5</v>
      </c>
      <c r="N245" s="60">
        <f t="shared" si="160"/>
        <v>7.25</v>
      </c>
      <c r="O245" s="60">
        <f t="shared" si="160"/>
        <v>6.25</v>
      </c>
      <c r="P245" s="158">
        <f t="shared" si="157"/>
        <v>102</v>
      </c>
    </row>
    <row r="246" spans="2:16" x14ac:dyDescent="0.2">
      <c r="B246" s="61"/>
      <c r="C246" s="45" t="s">
        <v>56</v>
      </c>
      <c r="D246" s="62">
        <f t="shared" ref="D246:O246" si="161">D238/4</f>
        <v>4.5</v>
      </c>
      <c r="E246" s="60">
        <f t="shared" si="161"/>
        <v>2.25</v>
      </c>
      <c r="F246" s="60">
        <f t="shared" si="161"/>
        <v>2</v>
      </c>
      <c r="G246" s="60">
        <f t="shared" si="161"/>
        <v>3</v>
      </c>
      <c r="H246" s="60">
        <f t="shared" si="161"/>
        <v>3.75</v>
      </c>
      <c r="I246" s="60">
        <f t="shared" si="161"/>
        <v>2.5</v>
      </c>
      <c r="J246" s="60">
        <f t="shared" si="161"/>
        <v>2.75</v>
      </c>
      <c r="K246" s="60">
        <f t="shared" si="161"/>
        <v>3.5</v>
      </c>
      <c r="L246" s="60">
        <f t="shared" si="161"/>
        <v>3</v>
      </c>
      <c r="M246" s="60">
        <f t="shared" si="161"/>
        <v>3.25</v>
      </c>
      <c r="N246" s="60">
        <f t="shared" si="161"/>
        <v>2.5</v>
      </c>
      <c r="O246" s="60">
        <f t="shared" si="161"/>
        <v>5</v>
      </c>
      <c r="P246" s="158">
        <f t="shared" si="157"/>
        <v>38</v>
      </c>
    </row>
    <row r="247" spans="2:16" x14ac:dyDescent="0.2">
      <c r="B247" s="61"/>
      <c r="C247" s="45" t="s">
        <v>57</v>
      </c>
      <c r="D247" s="62">
        <f t="shared" ref="D247:O247" si="162">D239/3</f>
        <v>2.6666666666666665</v>
      </c>
      <c r="E247" s="60">
        <f t="shared" si="162"/>
        <v>1</v>
      </c>
      <c r="F247" s="60">
        <f t="shared" si="162"/>
        <v>2.6666666666666665</v>
      </c>
      <c r="G247" s="60">
        <f t="shared" si="162"/>
        <v>1.6666666666666667</v>
      </c>
      <c r="H247" s="60">
        <f t="shared" si="162"/>
        <v>3.6666666666666665</v>
      </c>
      <c r="I247" s="60">
        <f t="shared" si="162"/>
        <v>2</v>
      </c>
      <c r="J247" s="60">
        <f t="shared" si="162"/>
        <v>2</v>
      </c>
      <c r="K247" s="60">
        <f t="shared" si="162"/>
        <v>2.3333333333333335</v>
      </c>
      <c r="L247" s="60">
        <f t="shared" si="162"/>
        <v>1</v>
      </c>
      <c r="M247" s="60">
        <f t="shared" si="162"/>
        <v>1</v>
      </c>
      <c r="N247" s="60">
        <f t="shared" si="162"/>
        <v>1.3333333333333333</v>
      </c>
      <c r="O247" s="60">
        <f t="shared" si="162"/>
        <v>2.6666666666666665</v>
      </c>
      <c r="P247" s="158">
        <f t="shared" si="157"/>
        <v>24</v>
      </c>
    </row>
    <row r="248" spans="2:16" x14ac:dyDescent="0.2">
      <c r="B248" s="61"/>
      <c r="C248" s="45" t="s">
        <v>58</v>
      </c>
      <c r="D248" s="62">
        <f t="shared" ref="D248:O248" si="163">D240/4</f>
        <v>0</v>
      </c>
      <c r="E248" s="60">
        <f t="shared" si="163"/>
        <v>0</v>
      </c>
      <c r="F248" s="60">
        <f t="shared" si="163"/>
        <v>0</v>
      </c>
      <c r="G248" s="60">
        <f t="shared" si="163"/>
        <v>0</v>
      </c>
      <c r="H248" s="60">
        <f t="shared" si="163"/>
        <v>0</v>
      </c>
      <c r="I248" s="60">
        <f t="shared" si="163"/>
        <v>0</v>
      </c>
      <c r="J248" s="60">
        <f t="shared" si="163"/>
        <v>0</v>
      </c>
      <c r="K248" s="60">
        <f t="shared" si="163"/>
        <v>0</v>
      </c>
      <c r="L248" s="60">
        <f t="shared" si="163"/>
        <v>0</v>
      </c>
      <c r="M248" s="60">
        <f t="shared" si="163"/>
        <v>0</v>
      </c>
      <c r="N248" s="60">
        <f t="shared" si="163"/>
        <v>0</v>
      </c>
      <c r="O248" s="60">
        <f t="shared" si="163"/>
        <v>0</v>
      </c>
      <c r="P248" s="158">
        <f t="shared" si="157"/>
        <v>0</v>
      </c>
    </row>
    <row r="249" spans="2:16" x14ac:dyDescent="0.2">
      <c r="B249" s="61"/>
      <c r="C249" s="61" t="s">
        <v>59</v>
      </c>
      <c r="D249" s="62">
        <f t="shared" ref="D249:O249" si="164">D241/3</f>
        <v>0</v>
      </c>
      <c r="E249" s="60">
        <f t="shared" si="164"/>
        <v>0</v>
      </c>
      <c r="F249" s="60">
        <f t="shared" si="164"/>
        <v>0</v>
      </c>
      <c r="G249" s="60">
        <f t="shared" si="164"/>
        <v>0</v>
      </c>
      <c r="H249" s="60">
        <f t="shared" si="164"/>
        <v>0</v>
      </c>
      <c r="I249" s="60">
        <f t="shared" si="164"/>
        <v>0</v>
      </c>
      <c r="J249" s="60">
        <f t="shared" si="164"/>
        <v>0</v>
      </c>
      <c r="K249" s="60">
        <f t="shared" si="164"/>
        <v>0</v>
      </c>
      <c r="L249" s="60">
        <f t="shared" si="164"/>
        <v>0</v>
      </c>
      <c r="M249" s="60">
        <f t="shared" si="164"/>
        <v>0</v>
      </c>
      <c r="N249" s="60">
        <f t="shared" si="164"/>
        <v>0</v>
      </c>
      <c r="O249" s="60">
        <f t="shared" si="164"/>
        <v>0</v>
      </c>
      <c r="P249" s="158">
        <f t="shared" si="157"/>
        <v>0</v>
      </c>
    </row>
    <row r="250" spans="2:16" x14ac:dyDescent="0.2">
      <c r="B250" s="61"/>
      <c r="C250" s="45" t="s">
        <v>60</v>
      </c>
      <c r="D250" s="64">
        <f t="shared" ref="D250:O250" si="165">D242/12</f>
        <v>6</v>
      </c>
      <c r="E250" s="65">
        <f t="shared" si="165"/>
        <v>2.9166666666666665</v>
      </c>
      <c r="F250" s="65">
        <f t="shared" si="165"/>
        <v>3.8333333333333335</v>
      </c>
      <c r="G250" s="65">
        <f t="shared" si="165"/>
        <v>4.333333333333333</v>
      </c>
      <c r="H250" s="65">
        <f t="shared" si="165"/>
        <v>5.333333333333333</v>
      </c>
      <c r="I250" s="65">
        <f t="shared" si="165"/>
        <v>4.083333333333333</v>
      </c>
      <c r="J250" s="65">
        <f t="shared" si="165"/>
        <v>4.083333333333333</v>
      </c>
      <c r="K250" s="65">
        <f t="shared" si="165"/>
        <v>5.916666666666667</v>
      </c>
      <c r="L250" s="65">
        <f t="shared" si="165"/>
        <v>3.3333333333333335</v>
      </c>
      <c r="M250" s="65">
        <f t="shared" si="165"/>
        <v>4.833333333333333</v>
      </c>
      <c r="N250" s="65">
        <f t="shared" si="165"/>
        <v>3.5833333333333335</v>
      </c>
      <c r="O250" s="65">
        <f t="shared" si="165"/>
        <v>4.416666666666667</v>
      </c>
      <c r="P250" s="159">
        <f t="shared" si="157"/>
        <v>52.666666666666664</v>
      </c>
    </row>
    <row r="251" spans="2:16" ht="13.8" thickBot="1" x14ac:dyDescent="0.25">
      <c r="B251" s="67"/>
      <c r="C251" s="68" t="s">
        <v>61</v>
      </c>
      <c r="D251" s="69">
        <f>D243/920</f>
        <v>2.1630434782608696</v>
      </c>
      <c r="E251" s="70">
        <f t="shared" ref="E251:O251" si="166">E243/920</f>
        <v>2.0456521739130435</v>
      </c>
      <c r="F251" s="70">
        <f t="shared" si="166"/>
        <v>2.0847826086956522</v>
      </c>
      <c r="G251" s="70">
        <f t="shared" si="166"/>
        <v>2.0326086956521738</v>
      </c>
      <c r="H251" s="70">
        <f t="shared" si="166"/>
        <v>2.3043478260869565</v>
      </c>
      <c r="I251" s="70">
        <f t="shared" si="166"/>
        <v>2.3978260869565218</v>
      </c>
      <c r="J251" s="70">
        <f t="shared" si="166"/>
        <v>2.4206521739130435</v>
      </c>
      <c r="K251" s="70">
        <f t="shared" si="166"/>
        <v>2.2271739130434782</v>
      </c>
      <c r="L251" s="70">
        <f t="shared" si="166"/>
        <v>2.347826086956522</v>
      </c>
      <c r="M251" s="70">
        <f t="shared" si="166"/>
        <v>2.357608695652174</v>
      </c>
      <c r="N251" s="70">
        <f t="shared" si="166"/>
        <v>2.0195652173913046</v>
      </c>
      <c r="O251" s="70">
        <f t="shared" si="166"/>
        <v>1.925</v>
      </c>
      <c r="P251" s="89">
        <f t="shared" si="157"/>
        <v>26.326086956521745</v>
      </c>
    </row>
    <row r="252" spans="2:16" ht="19.2" x14ac:dyDescent="0.2">
      <c r="B252" s="133" t="s">
        <v>96</v>
      </c>
      <c r="C252" s="45" t="s">
        <v>54</v>
      </c>
      <c r="D252" s="72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73">
        <f t="shared" si="157"/>
        <v>0</v>
      </c>
    </row>
    <row r="253" spans="2:16" x14ac:dyDescent="0.2">
      <c r="B253" s="44"/>
      <c r="C253" s="45" t="s">
        <v>55</v>
      </c>
      <c r="D253" s="72">
        <v>3</v>
      </c>
      <c r="E253" s="48">
        <v>4</v>
      </c>
      <c r="F253" s="48">
        <v>3</v>
      </c>
      <c r="G253" s="48">
        <v>5</v>
      </c>
      <c r="H253" s="48">
        <v>0</v>
      </c>
      <c r="I253" s="48">
        <v>3</v>
      </c>
      <c r="J253" s="48">
        <v>0</v>
      </c>
      <c r="K253" s="48">
        <v>1</v>
      </c>
      <c r="L253" s="48">
        <v>1</v>
      </c>
      <c r="M253" s="48">
        <v>1</v>
      </c>
      <c r="N253" s="48">
        <v>2</v>
      </c>
      <c r="O253" s="48">
        <v>1</v>
      </c>
      <c r="P253" s="73">
        <f t="shared" si="157"/>
        <v>24</v>
      </c>
    </row>
    <row r="254" spans="2:16" x14ac:dyDescent="0.2">
      <c r="B254" s="44"/>
      <c r="C254" s="45" t="s">
        <v>56</v>
      </c>
      <c r="D254" s="72">
        <v>0</v>
      </c>
      <c r="E254" s="48">
        <v>1</v>
      </c>
      <c r="F254" s="48">
        <v>0</v>
      </c>
      <c r="G254" s="48">
        <v>2</v>
      </c>
      <c r="H254" s="48">
        <v>0</v>
      </c>
      <c r="I254" s="48">
        <v>0</v>
      </c>
      <c r="J254" s="48">
        <v>2</v>
      </c>
      <c r="K254" s="48">
        <v>2</v>
      </c>
      <c r="L254" s="48">
        <v>1</v>
      </c>
      <c r="M254" s="48">
        <v>1</v>
      </c>
      <c r="N254" s="48">
        <v>1</v>
      </c>
      <c r="O254" s="48">
        <v>1</v>
      </c>
      <c r="P254" s="73">
        <f t="shared" si="157"/>
        <v>11</v>
      </c>
    </row>
    <row r="255" spans="2:16" x14ac:dyDescent="0.2">
      <c r="B255" s="44"/>
      <c r="C255" s="45" t="s">
        <v>57</v>
      </c>
      <c r="D255" s="72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1</v>
      </c>
      <c r="O255" s="48">
        <v>0</v>
      </c>
      <c r="P255" s="73">
        <f t="shared" si="157"/>
        <v>1</v>
      </c>
    </row>
    <row r="256" spans="2:16" x14ac:dyDescent="0.2">
      <c r="B256" s="44"/>
      <c r="C256" s="45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57"/>
        <v>0</v>
      </c>
    </row>
    <row r="257" spans="2:16" x14ac:dyDescent="0.2">
      <c r="B257" s="44"/>
      <c r="C257" s="61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57"/>
        <v>0</v>
      </c>
    </row>
    <row r="258" spans="2:16" x14ac:dyDescent="0.2">
      <c r="B258" s="53"/>
      <c r="C258" s="54" t="s">
        <v>60</v>
      </c>
      <c r="D258" s="55">
        <f t="shared" ref="D258:O258" si="167">SUM(D252:D257)</f>
        <v>3</v>
      </c>
      <c r="E258" s="56">
        <f t="shared" si="167"/>
        <v>5</v>
      </c>
      <c r="F258" s="56">
        <f t="shared" si="167"/>
        <v>3</v>
      </c>
      <c r="G258" s="56">
        <f t="shared" si="167"/>
        <v>7</v>
      </c>
      <c r="H258" s="56">
        <f t="shared" si="167"/>
        <v>0</v>
      </c>
      <c r="I258" s="56">
        <f t="shared" si="167"/>
        <v>3</v>
      </c>
      <c r="J258" s="56">
        <f t="shared" si="167"/>
        <v>2</v>
      </c>
      <c r="K258" s="56">
        <f t="shared" si="167"/>
        <v>3</v>
      </c>
      <c r="L258" s="56">
        <f t="shared" si="167"/>
        <v>2</v>
      </c>
      <c r="M258" s="56">
        <f t="shared" si="167"/>
        <v>2</v>
      </c>
      <c r="N258" s="56">
        <f t="shared" si="167"/>
        <v>4</v>
      </c>
      <c r="O258" s="56">
        <f t="shared" si="167"/>
        <v>2</v>
      </c>
      <c r="P258" s="74">
        <f t="shared" si="157"/>
        <v>36</v>
      </c>
    </row>
    <row r="259" spans="2:16" x14ac:dyDescent="0.2">
      <c r="B259" s="153"/>
      <c r="C259" s="154" t="s">
        <v>61</v>
      </c>
      <c r="D259" s="145">
        <v>476</v>
      </c>
      <c r="E259" s="146">
        <v>418</v>
      </c>
      <c r="F259" s="146">
        <v>444</v>
      </c>
      <c r="G259" s="146">
        <v>464</v>
      </c>
      <c r="H259" s="146">
        <v>494</v>
      </c>
      <c r="I259" s="146">
        <v>502</v>
      </c>
      <c r="J259" s="146">
        <v>514</v>
      </c>
      <c r="K259" s="146">
        <v>475</v>
      </c>
      <c r="L259" s="146">
        <v>483</v>
      </c>
      <c r="M259" s="146">
        <v>531</v>
      </c>
      <c r="N259" s="146">
        <v>468</v>
      </c>
      <c r="O259" s="146">
        <v>488</v>
      </c>
      <c r="P259" s="142">
        <f t="shared" si="157"/>
        <v>5757</v>
      </c>
    </row>
    <row r="260" spans="2:16" ht="19.2" x14ac:dyDescent="0.2">
      <c r="B260" s="133" t="s">
        <v>97</v>
      </c>
      <c r="C260" s="75" t="s">
        <v>54</v>
      </c>
      <c r="D260" s="58">
        <f t="shared" ref="D260:O260" si="168">D252/1</f>
        <v>0</v>
      </c>
      <c r="E260" s="59">
        <f t="shared" si="168"/>
        <v>0</v>
      </c>
      <c r="F260" s="59">
        <f t="shared" si="168"/>
        <v>0</v>
      </c>
      <c r="G260" s="59">
        <f t="shared" si="168"/>
        <v>0</v>
      </c>
      <c r="H260" s="59">
        <f t="shared" si="168"/>
        <v>0</v>
      </c>
      <c r="I260" s="59">
        <f t="shared" si="168"/>
        <v>0</v>
      </c>
      <c r="J260" s="59">
        <f t="shared" si="168"/>
        <v>0</v>
      </c>
      <c r="K260" s="59">
        <f t="shared" si="168"/>
        <v>0</v>
      </c>
      <c r="L260" s="59">
        <f t="shared" si="168"/>
        <v>0</v>
      </c>
      <c r="M260" s="59">
        <f t="shared" si="168"/>
        <v>0</v>
      </c>
      <c r="N260" s="59">
        <f t="shared" si="168"/>
        <v>0</v>
      </c>
      <c r="O260" s="59">
        <f t="shared" si="168"/>
        <v>0</v>
      </c>
      <c r="P260" s="158">
        <f t="shared" si="157"/>
        <v>0</v>
      </c>
    </row>
    <row r="261" spans="2:16" x14ac:dyDescent="0.2">
      <c r="B261" s="61"/>
      <c r="C261" s="45" t="s">
        <v>55</v>
      </c>
      <c r="D261" s="77">
        <f t="shared" ref="D261:O261" si="169">D253/4</f>
        <v>0.75</v>
      </c>
      <c r="E261" s="78">
        <f t="shared" si="169"/>
        <v>1</v>
      </c>
      <c r="F261" s="78">
        <f t="shared" si="169"/>
        <v>0.75</v>
      </c>
      <c r="G261" s="78">
        <f t="shared" si="169"/>
        <v>1.25</v>
      </c>
      <c r="H261" s="78">
        <f t="shared" si="169"/>
        <v>0</v>
      </c>
      <c r="I261" s="78">
        <f t="shared" si="169"/>
        <v>0.75</v>
      </c>
      <c r="J261" s="78">
        <f t="shared" si="169"/>
        <v>0</v>
      </c>
      <c r="K261" s="78">
        <f t="shared" si="169"/>
        <v>0.25</v>
      </c>
      <c r="L261" s="78">
        <f t="shared" si="169"/>
        <v>0.25</v>
      </c>
      <c r="M261" s="78">
        <f t="shared" si="169"/>
        <v>0.25</v>
      </c>
      <c r="N261" s="78">
        <f t="shared" si="169"/>
        <v>0.5</v>
      </c>
      <c r="O261" s="78">
        <f t="shared" si="169"/>
        <v>0.25</v>
      </c>
      <c r="P261" s="158">
        <f t="shared" si="157"/>
        <v>6</v>
      </c>
    </row>
    <row r="262" spans="2:16" x14ac:dyDescent="0.2">
      <c r="B262" s="61"/>
      <c r="C262" s="45" t="s">
        <v>56</v>
      </c>
      <c r="D262" s="77">
        <f t="shared" ref="D262:O262" si="170">D254/4</f>
        <v>0</v>
      </c>
      <c r="E262" s="78">
        <f t="shared" si="170"/>
        <v>0.25</v>
      </c>
      <c r="F262" s="78">
        <f t="shared" si="170"/>
        <v>0</v>
      </c>
      <c r="G262" s="78">
        <f t="shared" si="170"/>
        <v>0.5</v>
      </c>
      <c r="H262" s="78">
        <f t="shared" si="170"/>
        <v>0</v>
      </c>
      <c r="I262" s="78">
        <f t="shared" si="170"/>
        <v>0</v>
      </c>
      <c r="J262" s="78">
        <f t="shared" si="170"/>
        <v>0.5</v>
      </c>
      <c r="K262" s="78">
        <f t="shared" si="170"/>
        <v>0.5</v>
      </c>
      <c r="L262" s="78">
        <f t="shared" si="170"/>
        <v>0.25</v>
      </c>
      <c r="M262" s="78">
        <f t="shared" si="170"/>
        <v>0.25</v>
      </c>
      <c r="N262" s="78">
        <f t="shared" si="170"/>
        <v>0.25</v>
      </c>
      <c r="O262" s="78">
        <f t="shared" si="170"/>
        <v>0.25</v>
      </c>
      <c r="P262" s="158">
        <f t="shared" si="157"/>
        <v>2.75</v>
      </c>
    </row>
    <row r="263" spans="2:16" x14ac:dyDescent="0.2">
      <c r="B263" s="61"/>
      <c r="C263" s="45" t="s">
        <v>57</v>
      </c>
      <c r="D263" s="77">
        <f t="shared" ref="D263:O263" si="171">D255/3</f>
        <v>0</v>
      </c>
      <c r="E263" s="78">
        <f t="shared" si="171"/>
        <v>0</v>
      </c>
      <c r="F263" s="78">
        <f t="shared" si="171"/>
        <v>0</v>
      </c>
      <c r="G263" s="78">
        <f t="shared" si="171"/>
        <v>0</v>
      </c>
      <c r="H263" s="78">
        <f t="shared" si="171"/>
        <v>0</v>
      </c>
      <c r="I263" s="78">
        <f t="shared" si="171"/>
        <v>0</v>
      </c>
      <c r="J263" s="78">
        <f t="shared" si="171"/>
        <v>0</v>
      </c>
      <c r="K263" s="78">
        <f t="shared" si="171"/>
        <v>0</v>
      </c>
      <c r="L263" s="78">
        <f t="shared" si="171"/>
        <v>0</v>
      </c>
      <c r="M263" s="78">
        <f t="shared" si="171"/>
        <v>0</v>
      </c>
      <c r="N263" s="78">
        <f t="shared" si="171"/>
        <v>0.33333333333333331</v>
      </c>
      <c r="O263" s="78">
        <f t="shared" si="171"/>
        <v>0</v>
      </c>
      <c r="P263" s="158">
        <f t="shared" si="157"/>
        <v>0.33333333333333331</v>
      </c>
    </row>
    <row r="264" spans="2:16" x14ac:dyDescent="0.2">
      <c r="B264" s="61"/>
      <c r="C264" s="45" t="s">
        <v>58</v>
      </c>
      <c r="D264" s="77">
        <f t="shared" ref="D264:O264" si="172">D256/4</f>
        <v>0</v>
      </c>
      <c r="E264" s="78">
        <f t="shared" si="172"/>
        <v>0</v>
      </c>
      <c r="F264" s="78">
        <f t="shared" si="172"/>
        <v>0</v>
      </c>
      <c r="G264" s="78">
        <f t="shared" si="172"/>
        <v>0</v>
      </c>
      <c r="H264" s="78">
        <f t="shared" si="172"/>
        <v>0</v>
      </c>
      <c r="I264" s="78">
        <f t="shared" si="172"/>
        <v>0</v>
      </c>
      <c r="J264" s="78">
        <f t="shared" si="172"/>
        <v>0</v>
      </c>
      <c r="K264" s="78">
        <f t="shared" si="172"/>
        <v>0</v>
      </c>
      <c r="L264" s="78">
        <f t="shared" si="172"/>
        <v>0</v>
      </c>
      <c r="M264" s="78">
        <f t="shared" si="172"/>
        <v>0</v>
      </c>
      <c r="N264" s="78">
        <f t="shared" si="172"/>
        <v>0</v>
      </c>
      <c r="O264" s="78">
        <f t="shared" si="172"/>
        <v>0</v>
      </c>
      <c r="P264" s="158">
        <f t="shared" si="157"/>
        <v>0</v>
      </c>
    </row>
    <row r="265" spans="2:16" x14ac:dyDescent="0.2">
      <c r="B265" s="61"/>
      <c r="C265" s="45" t="s">
        <v>59</v>
      </c>
      <c r="D265" s="77">
        <f t="shared" ref="D265:O265" si="173">D257/3</f>
        <v>0</v>
      </c>
      <c r="E265" s="78">
        <f t="shared" si="173"/>
        <v>0</v>
      </c>
      <c r="F265" s="78">
        <f t="shared" si="173"/>
        <v>0</v>
      </c>
      <c r="G265" s="78">
        <f t="shared" si="173"/>
        <v>0</v>
      </c>
      <c r="H265" s="78">
        <f t="shared" si="173"/>
        <v>0</v>
      </c>
      <c r="I265" s="78">
        <f t="shared" si="173"/>
        <v>0</v>
      </c>
      <c r="J265" s="78">
        <f t="shared" si="173"/>
        <v>0</v>
      </c>
      <c r="K265" s="78">
        <f t="shared" si="173"/>
        <v>0</v>
      </c>
      <c r="L265" s="78">
        <f t="shared" si="173"/>
        <v>0</v>
      </c>
      <c r="M265" s="78">
        <f t="shared" si="173"/>
        <v>0</v>
      </c>
      <c r="N265" s="78">
        <f t="shared" si="173"/>
        <v>0</v>
      </c>
      <c r="O265" s="78">
        <f t="shared" si="173"/>
        <v>0</v>
      </c>
      <c r="P265" s="158">
        <f t="shared" si="157"/>
        <v>0</v>
      </c>
    </row>
    <row r="266" spans="2:16" x14ac:dyDescent="0.2">
      <c r="B266" s="61"/>
      <c r="C266" s="45" t="s">
        <v>60</v>
      </c>
      <c r="D266" s="80">
        <f t="shared" ref="D266:O266" si="174">D258/12</f>
        <v>0.25</v>
      </c>
      <c r="E266" s="81">
        <f t="shared" si="174"/>
        <v>0.41666666666666669</v>
      </c>
      <c r="F266" s="81">
        <f t="shared" si="174"/>
        <v>0.25</v>
      </c>
      <c r="G266" s="81">
        <f t="shared" si="174"/>
        <v>0.58333333333333337</v>
      </c>
      <c r="H266" s="81">
        <f t="shared" si="174"/>
        <v>0</v>
      </c>
      <c r="I266" s="81">
        <f t="shared" si="174"/>
        <v>0.25</v>
      </c>
      <c r="J266" s="81">
        <f t="shared" si="174"/>
        <v>0.16666666666666666</v>
      </c>
      <c r="K266" s="81">
        <f t="shared" si="174"/>
        <v>0.25</v>
      </c>
      <c r="L266" s="81">
        <f t="shared" si="174"/>
        <v>0.16666666666666666</v>
      </c>
      <c r="M266" s="81">
        <f t="shared" si="174"/>
        <v>0.16666666666666666</v>
      </c>
      <c r="N266" s="81">
        <f t="shared" si="174"/>
        <v>0.33333333333333331</v>
      </c>
      <c r="O266" s="81">
        <f t="shared" si="174"/>
        <v>0.16666666666666666</v>
      </c>
      <c r="P266" s="159">
        <f t="shared" si="157"/>
        <v>3</v>
      </c>
    </row>
    <row r="267" spans="2:16" ht="13.8" thickBot="1" x14ac:dyDescent="0.25">
      <c r="B267" s="53"/>
      <c r="C267" s="45" t="s">
        <v>61</v>
      </c>
      <c r="D267" s="69">
        <f>D259/920</f>
        <v>0.5173913043478261</v>
      </c>
      <c r="E267" s="70">
        <f t="shared" ref="E267:O267" si="175">E259/920</f>
        <v>0.45434782608695651</v>
      </c>
      <c r="F267" s="70">
        <f t="shared" si="175"/>
        <v>0.4826086956521739</v>
      </c>
      <c r="G267" s="70">
        <f t="shared" si="175"/>
        <v>0.5043478260869565</v>
      </c>
      <c r="H267" s="70">
        <f t="shared" si="175"/>
        <v>0.53695652173913044</v>
      </c>
      <c r="I267" s="70">
        <f t="shared" si="175"/>
        <v>0.54565217391304344</v>
      </c>
      <c r="J267" s="70">
        <f t="shared" si="175"/>
        <v>0.55869565217391304</v>
      </c>
      <c r="K267" s="70">
        <f t="shared" si="175"/>
        <v>0.51630434782608692</v>
      </c>
      <c r="L267" s="70">
        <f t="shared" si="175"/>
        <v>0.52500000000000002</v>
      </c>
      <c r="M267" s="70">
        <f t="shared" si="175"/>
        <v>0.57717391304347831</v>
      </c>
      <c r="N267" s="70">
        <f t="shared" si="175"/>
        <v>0.50869565217391299</v>
      </c>
      <c r="O267" s="70">
        <f t="shared" si="175"/>
        <v>0.5304347826086957</v>
      </c>
      <c r="P267" s="160">
        <f t="shared" si="157"/>
        <v>6.2576086956521735</v>
      </c>
    </row>
    <row r="268" spans="2:16" x14ac:dyDescent="0.2">
      <c r="B268" s="134" t="s">
        <v>99</v>
      </c>
      <c r="C268" s="84" t="s">
        <v>54</v>
      </c>
      <c r="D268" s="50">
        <v>0</v>
      </c>
      <c r="E268" s="48">
        <v>0</v>
      </c>
      <c r="F268" s="47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51">
        <f t="shared" si="157"/>
        <v>0</v>
      </c>
    </row>
    <row r="269" spans="2:16" x14ac:dyDescent="0.2">
      <c r="B269" s="44"/>
      <c r="C269" s="61" t="s">
        <v>55</v>
      </c>
      <c r="D269" s="50">
        <v>4</v>
      </c>
      <c r="E269" s="48">
        <v>3</v>
      </c>
      <c r="F269" s="48">
        <v>2</v>
      </c>
      <c r="G269" s="48">
        <v>3</v>
      </c>
      <c r="H269" s="48">
        <v>3</v>
      </c>
      <c r="I269" s="48">
        <v>4</v>
      </c>
      <c r="J269" s="48">
        <v>3</v>
      </c>
      <c r="K269" s="48">
        <v>6</v>
      </c>
      <c r="L269" s="48">
        <v>3</v>
      </c>
      <c r="M269" s="48">
        <v>2</v>
      </c>
      <c r="N269" s="48">
        <v>3</v>
      </c>
      <c r="O269" s="48">
        <v>2</v>
      </c>
      <c r="P269" s="51">
        <f t="shared" si="157"/>
        <v>38</v>
      </c>
    </row>
    <row r="270" spans="2:16" x14ac:dyDescent="0.2">
      <c r="B270" s="44"/>
      <c r="C270" s="61" t="s">
        <v>56</v>
      </c>
      <c r="D270" s="50">
        <v>0</v>
      </c>
      <c r="E270" s="48">
        <v>0</v>
      </c>
      <c r="F270" s="48">
        <v>3</v>
      </c>
      <c r="G270" s="48">
        <v>2</v>
      </c>
      <c r="H270" s="48">
        <v>0</v>
      </c>
      <c r="I270" s="48">
        <v>2</v>
      </c>
      <c r="J270" s="48">
        <v>1</v>
      </c>
      <c r="K270" s="48">
        <v>0</v>
      </c>
      <c r="L270" s="48">
        <v>0</v>
      </c>
      <c r="M270" s="48">
        <v>1</v>
      </c>
      <c r="N270" s="48">
        <v>0</v>
      </c>
      <c r="O270" s="48">
        <v>2</v>
      </c>
      <c r="P270" s="51">
        <f t="shared" si="157"/>
        <v>11</v>
      </c>
    </row>
    <row r="271" spans="2:16" x14ac:dyDescent="0.2">
      <c r="B271" s="44"/>
      <c r="C271" s="61" t="s">
        <v>57</v>
      </c>
      <c r="D271" s="50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1</v>
      </c>
      <c r="J271" s="48">
        <v>0</v>
      </c>
      <c r="K271" s="48">
        <v>0</v>
      </c>
      <c r="L271" s="48">
        <v>1</v>
      </c>
      <c r="M271" s="48">
        <v>0</v>
      </c>
      <c r="N271" s="48">
        <v>0</v>
      </c>
      <c r="O271" s="48">
        <v>0</v>
      </c>
      <c r="P271" s="51">
        <f t="shared" si="157"/>
        <v>2</v>
      </c>
    </row>
    <row r="272" spans="2:16" x14ac:dyDescent="0.2">
      <c r="B272" s="44"/>
      <c r="C272" s="61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57"/>
        <v>0</v>
      </c>
    </row>
    <row r="273" spans="2:16" x14ac:dyDescent="0.2">
      <c r="B273" s="44"/>
      <c r="C273" s="61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57"/>
        <v>0</v>
      </c>
    </row>
    <row r="274" spans="2:16" x14ac:dyDescent="0.2">
      <c r="B274" s="53"/>
      <c r="C274" s="53" t="s">
        <v>60</v>
      </c>
      <c r="D274" s="55">
        <f t="shared" ref="D274:O274" si="176">SUM(D268:D273)</f>
        <v>4</v>
      </c>
      <c r="E274" s="56">
        <f t="shared" si="176"/>
        <v>3</v>
      </c>
      <c r="F274" s="56">
        <f t="shared" si="176"/>
        <v>5</v>
      </c>
      <c r="G274" s="56">
        <f t="shared" si="176"/>
        <v>5</v>
      </c>
      <c r="H274" s="56">
        <f t="shared" si="176"/>
        <v>3</v>
      </c>
      <c r="I274" s="56">
        <f t="shared" si="176"/>
        <v>7</v>
      </c>
      <c r="J274" s="56">
        <f t="shared" si="176"/>
        <v>4</v>
      </c>
      <c r="K274" s="56">
        <f t="shared" si="176"/>
        <v>6</v>
      </c>
      <c r="L274" s="56">
        <f t="shared" si="176"/>
        <v>4</v>
      </c>
      <c r="M274" s="56">
        <f t="shared" si="176"/>
        <v>3</v>
      </c>
      <c r="N274" s="56">
        <f t="shared" si="176"/>
        <v>3</v>
      </c>
      <c r="O274" s="56">
        <f t="shared" si="176"/>
        <v>4</v>
      </c>
      <c r="P274" s="85">
        <f t="shared" si="157"/>
        <v>51</v>
      </c>
    </row>
    <row r="275" spans="2:16" x14ac:dyDescent="0.2">
      <c r="B275" s="155"/>
      <c r="C275" s="155" t="s">
        <v>61</v>
      </c>
      <c r="D275" s="148">
        <v>204</v>
      </c>
      <c r="E275" s="149">
        <v>201</v>
      </c>
      <c r="F275" s="149">
        <v>216</v>
      </c>
      <c r="G275" s="149">
        <v>237</v>
      </c>
      <c r="H275" s="149">
        <v>251</v>
      </c>
      <c r="I275" s="149">
        <v>285</v>
      </c>
      <c r="J275" s="149">
        <v>273</v>
      </c>
      <c r="K275" s="149">
        <v>247</v>
      </c>
      <c r="L275" s="149">
        <v>287</v>
      </c>
      <c r="M275" s="149">
        <v>262</v>
      </c>
      <c r="N275" s="149">
        <v>246</v>
      </c>
      <c r="O275" s="149">
        <v>245</v>
      </c>
      <c r="P275" s="150">
        <f t="shared" si="157"/>
        <v>2954</v>
      </c>
    </row>
    <row r="276" spans="2:16" x14ac:dyDescent="0.2">
      <c r="B276" s="133" t="s">
        <v>151</v>
      </c>
      <c r="C276" s="44" t="s">
        <v>54</v>
      </c>
      <c r="D276" s="58">
        <f t="shared" ref="D276:O276" si="177">D268/1</f>
        <v>0</v>
      </c>
      <c r="E276" s="59">
        <f t="shared" si="177"/>
        <v>0</v>
      </c>
      <c r="F276" s="59">
        <f t="shared" si="177"/>
        <v>0</v>
      </c>
      <c r="G276" s="59">
        <f t="shared" si="177"/>
        <v>0</v>
      </c>
      <c r="H276" s="59">
        <f t="shared" si="177"/>
        <v>0</v>
      </c>
      <c r="I276" s="59">
        <f t="shared" si="177"/>
        <v>0</v>
      </c>
      <c r="J276" s="59">
        <f t="shared" si="177"/>
        <v>0</v>
      </c>
      <c r="K276" s="59">
        <f t="shared" si="177"/>
        <v>0</v>
      </c>
      <c r="L276" s="59">
        <f t="shared" si="177"/>
        <v>0</v>
      </c>
      <c r="M276" s="59">
        <f t="shared" si="177"/>
        <v>0</v>
      </c>
      <c r="N276" s="59">
        <f t="shared" si="177"/>
        <v>0</v>
      </c>
      <c r="O276" s="59">
        <f t="shared" si="177"/>
        <v>0</v>
      </c>
      <c r="P276" s="158">
        <f t="shared" si="157"/>
        <v>0</v>
      </c>
    </row>
    <row r="277" spans="2:16" x14ac:dyDescent="0.2">
      <c r="B277" s="61"/>
      <c r="C277" s="61" t="s">
        <v>55</v>
      </c>
      <c r="D277" s="77">
        <f t="shared" ref="D277:O277" si="178">D269/4</f>
        <v>1</v>
      </c>
      <c r="E277" s="78">
        <f t="shared" si="178"/>
        <v>0.75</v>
      </c>
      <c r="F277" s="78">
        <f t="shared" si="178"/>
        <v>0.5</v>
      </c>
      <c r="G277" s="78">
        <f t="shared" si="178"/>
        <v>0.75</v>
      </c>
      <c r="H277" s="78">
        <f t="shared" si="178"/>
        <v>0.75</v>
      </c>
      <c r="I277" s="78">
        <f t="shared" si="178"/>
        <v>1</v>
      </c>
      <c r="J277" s="78">
        <f t="shared" si="178"/>
        <v>0.75</v>
      </c>
      <c r="K277" s="78">
        <f t="shared" si="178"/>
        <v>1.5</v>
      </c>
      <c r="L277" s="78">
        <f t="shared" si="178"/>
        <v>0.75</v>
      </c>
      <c r="M277" s="78">
        <f t="shared" si="178"/>
        <v>0.5</v>
      </c>
      <c r="N277" s="78">
        <f t="shared" si="178"/>
        <v>0.75</v>
      </c>
      <c r="O277" s="78">
        <f t="shared" si="178"/>
        <v>0.5</v>
      </c>
      <c r="P277" s="158">
        <f t="shared" si="157"/>
        <v>9.5</v>
      </c>
    </row>
    <row r="278" spans="2:16" x14ac:dyDescent="0.2">
      <c r="B278" s="61"/>
      <c r="C278" s="61" t="s">
        <v>56</v>
      </c>
      <c r="D278" s="77">
        <f t="shared" ref="D278:O278" si="179">D270/4</f>
        <v>0</v>
      </c>
      <c r="E278" s="78">
        <f t="shared" si="179"/>
        <v>0</v>
      </c>
      <c r="F278" s="78">
        <f t="shared" si="179"/>
        <v>0.75</v>
      </c>
      <c r="G278" s="78">
        <f t="shared" si="179"/>
        <v>0.5</v>
      </c>
      <c r="H278" s="78">
        <f t="shared" si="179"/>
        <v>0</v>
      </c>
      <c r="I278" s="78">
        <f t="shared" si="179"/>
        <v>0.5</v>
      </c>
      <c r="J278" s="78">
        <f t="shared" si="179"/>
        <v>0.25</v>
      </c>
      <c r="K278" s="78">
        <f t="shared" si="179"/>
        <v>0</v>
      </c>
      <c r="L278" s="78">
        <f t="shared" si="179"/>
        <v>0</v>
      </c>
      <c r="M278" s="78">
        <f t="shared" si="179"/>
        <v>0.25</v>
      </c>
      <c r="N278" s="78">
        <f t="shared" si="179"/>
        <v>0</v>
      </c>
      <c r="O278" s="78">
        <f t="shared" si="179"/>
        <v>0.5</v>
      </c>
      <c r="P278" s="158">
        <f t="shared" si="157"/>
        <v>2.75</v>
      </c>
    </row>
    <row r="279" spans="2:16" x14ac:dyDescent="0.2">
      <c r="B279" s="61"/>
      <c r="C279" s="61" t="s">
        <v>57</v>
      </c>
      <c r="D279" s="77">
        <f t="shared" ref="D279:O279" si="180">D271/3</f>
        <v>0</v>
      </c>
      <c r="E279" s="78">
        <f t="shared" si="180"/>
        <v>0</v>
      </c>
      <c r="F279" s="78">
        <f t="shared" si="180"/>
        <v>0</v>
      </c>
      <c r="G279" s="78">
        <f t="shared" si="180"/>
        <v>0</v>
      </c>
      <c r="H279" s="78">
        <f t="shared" si="180"/>
        <v>0</v>
      </c>
      <c r="I279" s="78">
        <f t="shared" si="180"/>
        <v>0.33333333333333331</v>
      </c>
      <c r="J279" s="78">
        <f t="shared" si="180"/>
        <v>0</v>
      </c>
      <c r="K279" s="78">
        <f t="shared" si="180"/>
        <v>0</v>
      </c>
      <c r="L279" s="78">
        <f t="shared" si="180"/>
        <v>0.33333333333333331</v>
      </c>
      <c r="M279" s="78">
        <f t="shared" si="180"/>
        <v>0</v>
      </c>
      <c r="N279" s="78">
        <f t="shared" si="180"/>
        <v>0</v>
      </c>
      <c r="O279" s="78">
        <f t="shared" si="180"/>
        <v>0</v>
      </c>
      <c r="P279" s="158">
        <f t="shared" si="157"/>
        <v>0.66666666666666663</v>
      </c>
    </row>
    <row r="280" spans="2:16" x14ac:dyDescent="0.2">
      <c r="B280" s="61"/>
      <c r="C280" s="61" t="s">
        <v>58</v>
      </c>
      <c r="D280" s="77">
        <f t="shared" ref="D280:O280" si="181">D272/4</f>
        <v>0</v>
      </c>
      <c r="E280" s="78">
        <f t="shared" si="181"/>
        <v>0</v>
      </c>
      <c r="F280" s="78">
        <f t="shared" si="181"/>
        <v>0</v>
      </c>
      <c r="G280" s="78">
        <f t="shared" si="181"/>
        <v>0</v>
      </c>
      <c r="H280" s="78">
        <f t="shared" si="181"/>
        <v>0</v>
      </c>
      <c r="I280" s="78">
        <f t="shared" si="181"/>
        <v>0</v>
      </c>
      <c r="J280" s="78">
        <f t="shared" si="181"/>
        <v>0</v>
      </c>
      <c r="K280" s="78">
        <f t="shared" si="181"/>
        <v>0</v>
      </c>
      <c r="L280" s="78">
        <f t="shared" si="181"/>
        <v>0</v>
      </c>
      <c r="M280" s="78">
        <f t="shared" si="181"/>
        <v>0</v>
      </c>
      <c r="N280" s="78">
        <f t="shared" si="181"/>
        <v>0</v>
      </c>
      <c r="O280" s="78">
        <f t="shared" si="181"/>
        <v>0</v>
      </c>
      <c r="P280" s="158">
        <f t="shared" si="157"/>
        <v>0</v>
      </c>
    </row>
    <row r="281" spans="2:16" x14ac:dyDescent="0.2">
      <c r="B281" s="61"/>
      <c r="C281" s="61" t="s">
        <v>59</v>
      </c>
      <c r="D281" s="77">
        <f t="shared" ref="D281:O281" si="182">D273/3</f>
        <v>0</v>
      </c>
      <c r="E281" s="78">
        <f t="shared" si="182"/>
        <v>0</v>
      </c>
      <c r="F281" s="78">
        <f t="shared" si="182"/>
        <v>0</v>
      </c>
      <c r="G281" s="78">
        <f t="shared" si="182"/>
        <v>0</v>
      </c>
      <c r="H281" s="78">
        <f t="shared" si="182"/>
        <v>0</v>
      </c>
      <c r="I281" s="78">
        <f t="shared" si="182"/>
        <v>0</v>
      </c>
      <c r="J281" s="78">
        <f t="shared" si="182"/>
        <v>0</v>
      </c>
      <c r="K281" s="78">
        <f t="shared" si="182"/>
        <v>0</v>
      </c>
      <c r="L281" s="78">
        <f t="shared" si="182"/>
        <v>0</v>
      </c>
      <c r="M281" s="78">
        <f t="shared" si="182"/>
        <v>0</v>
      </c>
      <c r="N281" s="78">
        <f t="shared" si="182"/>
        <v>0</v>
      </c>
      <c r="O281" s="78">
        <f t="shared" si="182"/>
        <v>0</v>
      </c>
      <c r="P281" s="158">
        <f t="shared" si="157"/>
        <v>0</v>
      </c>
    </row>
    <row r="282" spans="2:16" x14ac:dyDescent="0.2">
      <c r="B282" s="61"/>
      <c r="C282" s="61" t="s">
        <v>60</v>
      </c>
      <c r="D282" s="80">
        <f t="shared" ref="D282:O282" si="183">D274/12</f>
        <v>0.33333333333333331</v>
      </c>
      <c r="E282" s="81">
        <f t="shared" si="183"/>
        <v>0.25</v>
      </c>
      <c r="F282" s="81">
        <f t="shared" si="183"/>
        <v>0.41666666666666669</v>
      </c>
      <c r="G282" s="81">
        <f t="shared" si="183"/>
        <v>0.41666666666666669</v>
      </c>
      <c r="H282" s="81">
        <f t="shared" si="183"/>
        <v>0.25</v>
      </c>
      <c r="I282" s="81">
        <f t="shared" si="183"/>
        <v>0.58333333333333337</v>
      </c>
      <c r="J282" s="81">
        <f t="shared" si="183"/>
        <v>0.33333333333333331</v>
      </c>
      <c r="K282" s="81">
        <f t="shared" si="183"/>
        <v>0.5</v>
      </c>
      <c r="L282" s="81">
        <f t="shared" si="183"/>
        <v>0.33333333333333331</v>
      </c>
      <c r="M282" s="81">
        <f t="shared" si="183"/>
        <v>0.25</v>
      </c>
      <c r="N282" s="81">
        <f t="shared" si="183"/>
        <v>0.25</v>
      </c>
      <c r="O282" s="81">
        <f t="shared" si="183"/>
        <v>0.33333333333333331</v>
      </c>
      <c r="P282" s="159">
        <f t="shared" si="157"/>
        <v>4.25</v>
      </c>
    </row>
    <row r="283" spans="2:16" ht="13.8" thickBot="1" x14ac:dyDescent="0.25">
      <c r="B283" s="53"/>
      <c r="C283" s="86" t="s">
        <v>61</v>
      </c>
      <c r="D283" s="69">
        <f>D275/920</f>
        <v>0.22173913043478261</v>
      </c>
      <c r="E283" s="70">
        <f t="shared" ref="E283:O283" si="184">E275/920</f>
        <v>0.21847826086956521</v>
      </c>
      <c r="F283" s="70">
        <f t="shared" si="184"/>
        <v>0.23478260869565218</v>
      </c>
      <c r="G283" s="70">
        <f t="shared" si="184"/>
        <v>0.25760869565217392</v>
      </c>
      <c r="H283" s="70">
        <f t="shared" si="184"/>
        <v>0.27282608695652172</v>
      </c>
      <c r="I283" s="70">
        <f t="shared" si="184"/>
        <v>0.30978260869565216</v>
      </c>
      <c r="J283" s="70">
        <f t="shared" si="184"/>
        <v>0.29673913043478262</v>
      </c>
      <c r="K283" s="70">
        <f t="shared" si="184"/>
        <v>0.26847826086956522</v>
      </c>
      <c r="L283" s="70">
        <f t="shared" si="184"/>
        <v>0.31195652173913041</v>
      </c>
      <c r="M283" s="70">
        <f t="shared" si="184"/>
        <v>0.2847826086956522</v>
      </c>
      <c r="N283" s="70">
        <f t="shared" si="184"/>
        <v>0.2673913043478261</v>
      </c>
      <c r="O283" s="70">
        <f t="shared" si="184"/>
        <v>0.26630434782608697</v>
      </c>
      <c r="P283" s="89">
        <f t="shared" si="157"/>
        <v>3.2108695652173909</v>
      </c>
    </row>
    <row r="284" spans="2:16" x14ac:dyDescent="0.2">
      <c r="B284" s="134" t="s">
        <v>101</v>
      </c>
      <c r="C284" s="45" t="s">
        <v>54</v>
      </c>
      <c r="D284" s="50">
        <v>0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51">
        <f t="shared" si="157"/>
        <v>0</v>
      </c>
    </row>
    <row r="285" spans="2:16" x14ac:dyDescent="0.2">
      <c r="B285" s="44"/>
      <c r="C285" s="45" t="s">
        <v>55</v>
      </c>
      <c r="D285" s="50">
        <v>7</v>
      </c>
      <c r="E285" s="48">
        <v>3</v>
      </c>
      <c r="F285" s="48">
        <v>6</v>
      </c>
      <c r="G285" s="48">
        <v>4</v>
      </c>
      <c r="H285" s="48">
        <v>5</v>
      </c>
      <c r="I285" s="48">
        <v>4</v>
      </c>
      <c r="J285" s="48">
        <v>10</v>
      </c>
      <c r="K285" s="48">
        <v>5</v>
      </c>
      <c r="L285" s="48">
        <v>11</v>
      </c>
      <c r="M285" s="48">
        <v>3</v>
      </c>
      <c r="N285" s="48">
        <v>8</v>
      </c>
      <c r="O285" s="48">
        <v>6</v>
      </c>
      <c r="P285" s="51">
        <f t="shared" si="157"/>
        <v>72</v>
      </c>
    </row>
    <row r="286" spans="2:16" x14ac:dyDescent="0.2">
      <c r="B286" s="44"/>
      <c r="C286" s="45" t="s">
        <v>56</v>
      </c>
      <c r="D286" s="50">
        <v>0</v>
      </c>
      <c r="E286" s="48">
        <v>0</v>
      </c>
      <c r="F286" s="48">
        <v>1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1</v>
      </c>
      <c r="P286" s="51">
        <f t="shared" si="157"/>
        <v>2</v>
      </c>
    </row>
    <row r="287" spans="2:16" x14ac:dyDescent="0.2">
      <c r="B287" s="44"/>
      <c r="C287" s="45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51">
        <f t="shared" si="157"/>
        <v>0</v>
      </c>
    </row>
    <row r="288" spans="2:16" x14ac:dyDescent="0.2">
      <c r="B288" s="44"/>
      <c r="C288" s="45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57"/>
        <v>0</v>
      </c>
    </row>
    <row r="289" spans="2:16" x14ac:dyDescent="0.2">
      <c r="B289" s="44"/>
      <c r="C289" s="45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57"/>
        <v>0</v>
      </c>
    </row>
    <row r="290" spans="2:16" x14ac:dyDescent="0.2">
      <c r="B290" s="53"/>
      <c r="C290" s="54" t="s">
        <v>60</v>
      </c>
      <c r="D290" s="55">
        <f t="shared" ref="D290:O290" si="185">SUM(D284:D289)</f>
        <v>7</v>
      </c>
      <c r="E290" s="56">
        <f t="shared" si="185"/>
        <v>3</v>
      </c>
      <c r="F290" s="56">
        <f t="shared" si="185"/>
        <v>7</v>
      </c>
      <c r="G290" s="56">
        <f t="shared" si="185"/>
        <v>4</v>
      </c>
      <c r="H290" s="56">
        <f t="shared" si="185"/>
        <v>5</v>
      </c>
      <c r="I290" s="56">
        <f t="shared" si="185"/>
        <v>4</v>
      </c>
      <c r="J290" s="56">
        <f t="shared" si="185"/>
        <v>10</v>
      </c>
      <c r="K290" s="56">
        <f t="shared" si="185"/>
        <v>5</v>
      </c>
      <c r="L290" s="56">
        <f t="shared" si="185"/>
        <v>11</v>
      </c>
      <c r="M290" s="56">
        <f t="shared" si="185"/>
        <v>3</v>
      </c>
      <c r="N290" s="56">
        <f t="shared" si="185"/>
        <v>8</v>
      </c>
      <c r="O290" s="56">
        <f t="shared" si="185"/>
        <v>7</v>
      </c>
      <c r="P290" s="88">
        <f t="shared" si="157"/>
        <v>74</v>
      </c>
    </row>
    <row r="291" spans="2:16" x14ac:dyDescent="0.2">
      <c r="B291" s="155"/>
      <c r="C291" s="156" t="s">
        <v>61</v>
      </c>
      <c r="D291" s="148">
        <v>346</v>
      </c>
      <c r="E291" s="149">
        <v>335</v>
      </c>
      <c r="F291" s="149">
        <v>331</v>
      </c>
      <c r="G291" s="149">
        <v>326</v>
      </c>
      <c r="H291" s="149">
        <v>374</v>
      </c>
      <c r="I291" s="149">
        <v>439</v>
      </c>
      <c r="J291" s="149">
        <v>439</v>
      </c>
      <c r="K291" s="149">
        <v>414</v>
      </c>
      <c r="L291" s="149">
        <v>419</v>
      </c>
      <c r="M291" s="149">
        <v>381</v>
      </c>
      <c r="N291" s="149">
        <v>393</v>
      </c>
      <c r="O291" s="149">
        <v>330</v>
      </c>
      <c r="P291" s="151">
        <f t="shared" si="157"/>
        <v>4527</v>
      </c>
    </row>
    <row r="292" spans="2:16" x14ac:dyDescent="0.2">
      <c r="B292" s="133" t="s">
        <v>102</v>
      </c>
      <c r="C292" s="75" t="s">
        <v>54</v>
      </c>
      <c r="D292" s="58">
        <f t="shared" ref="D292:O292" si="186">D284/1</f>
        <v>0</v>
      </c>
      <c r="E292" s="59">
        <f t="shared" si="186"/>
        <v>0</v>
      </c>
      <c r="F292" s="59">
        <f t="shared" si="186"/>
        <v>0</v>
      </c>
      <c r="G292" s="59">
        <f t="shared" si="186"/>
        <v>0</v>
      </c>
      <c r="H292" s="59">
        <f t="shared" si="186"/>
        <v>0</v>
      </c>
      <c r="I292" s="59">
        <f t="shared" si="186"/>
        <v>0</v>
      </c>
      <c r="J292" s="59">
        <f t="shared" si="186"/>
        <v>0</v>
      </c>
      <c r="K292" s="59">
        <f t="shared" si="186"/>
        <v>0</v>
      </c>
      <c r="L292" s="59">
        <f t="shared" si="186"/>
        <v>0</v>
      </c>
      <c r="M292" s="59">
        <f t="shared" si="186"/>
        <v>0</v>
      </c>
      <c r="N292" s="59">
        <f t="shared" si="186"/>
        <v>0</v>
      </c>
      <c r="O292" s="59">
        <f t="shared" si="186"/>
        <v>0</v>
      </c>
      <c r="P292" s="158">
        <f t="shared" si="157"/>
        <v>0</v>
      </c>
    </row>
    <row r="293" spans="2:16" x14ac:dyDescent="0.2">
      <c r="B293" s="61"/>
      <c r="C293" s="45" t="s">
        <v>55</v>
      </c>
      <c r="D293" s="77">
        <f t="shared" ref="D293:O293" si="187">D285/4</f>
        <v>1.75</v>
      </c>
      <c r="E293" s="78">
        <f t="shared" si="187"/>
        <v>0.75</v>
      </c>
      <c r="F293" s="78">
        <f t="shared" si="187"/>
        <v>1.5</v>
      </c>
      <c r="G293" s="78">
        <f t="shared" si="187"/>
        <v>1</v>
      </c>
      <c r="H293" s="78">
        <f t="shared" si="187"/>
        <v>1.25</v>
      </c>
      <c r="I293" s="78">
        <f t="shared" si="187"/>
        <v>1</v>
      </c>
      <c r="J293" s="78">
        <f t="shared" si="187"/>
        <v>2.5</v>
      </c>
      <c r="K293" s="78">
        <f t="shared" si="187"/>
        <v>1.25</v>
      </c>
      <c r="L293" s="78">
        <f t="shared" si="187"/>
        <v>2.75</v>
      </c>
      <c r="M293" s="78">
        <f t="shared" si="187"/>
        <v>0.75</v>
      </c>
      <c r="N293" s="78">
        <f t="shared" si="187"/>
        <v>2</v>
      </c>
      <c r="O293" s="78">
        <f t="shared" si="187"/>
        <v>1.5</v>
      </c>
      <c r="P293" s="158">
        <f t="shared" si="157"/>
        <v>18</v>
      </c>
    </row>
    <row r="294" spans="2:16" x14ac:dyDescent="0.2">
      <c r="B294" s="61"/>
      <c r="C294" s="45" t="s">
        <v>56</v>
      </c>
      <c r="D294" s="77">
        <f t="shared" ref="D294:O294" si="188">D286/4</f>
        <v>0</v>
      </c>
      <c r="E294" s="78">
        <f t="shared" si="188"/>
        <v>0</v>
      </c>
      <c r="F294" s="78">
        <f t="shared" si="188"/>
        <v>0.25</v>
      </c>
      <c r="G294" s="78">
        <f t="shared" si="188"/>
        <v>0</v>
      </c>
      <c r="H294" s="78">
        <f t="shared" si="188"/>
        <v>0</v>
      </c>
      <c r="I294" s="78">
        <f t="shared" si="188"/>
        <v>0</v>
      </c>
      <c r="J294" s="78">
        <f t="shared" si="188"/>
        <v>0</v>
      </c>
      <c r="K294" s="78">
        <f t="shared" si="188"/>
        <v>0</v>
      </c>
      <c r="L294" s="78">
        <f t="shared" si="188"/>
        <v>0</v>
      </c>
      <c r="M294" s="78">
        <f t="shared" si="188"/>
        <v>0</v>
      </c>
      <c r="N294" s="78">
        <f t="shared" si="188"/>
        <v>0</v>
      </c>
      <c r="O294" s="78">
        <f t="shared" si="188"/>
        <v>0.25</v>
      </c>
      <c r="P294" s="158">
        <f t="shared" si="157"/>
        <v>0.5</v>
      </c>
    </row>
    <row r="295" spans="2:16" x14ac:dyDescent="0.2">
      <c r="B295" s="61"/>
      <c r="C295" s="45" t="s">
        <v>57</v>
      </c>
      <c r="D295" s="77">
        <f t="shared" ref="D295:O295" si="189">D287/3</f>
        <v>0</v>
      </c>
      <c r="E295" s="78">
        <f t="shared" si="189"/>
        <v>0</v>
      </c>
      <c r="F295" s="78">
        <f t="shared" si="189"/>
        <v>0</v>
      </c>
      <c r="G295" s="78">
        <f t="shared" si="189"/>
        <v>0</v>
      </c>
      <c r="H295" s="78">
        <f t="shared" si="189"/>
        <v>0</v>
      </c>
      <c r="I295" s="78">
        <f t="shared" si="189"/>
        <v>0</v>
      </c>
      <c r="J295" s="78">
        <f t="shared" si="189"/>
        <v>0</v>
      </c>
      <c r="K295" s="78">
        <f t="shared" si="189"/>
        <v>0</v>
      </c>
      <c r="L295" s="78">
        <f t="shared" si="189"/>
        <v>0</v>
      </c>
      <c r="M295" s="78">
        <f t="shared" si="189"/>
        <v>0</v>
      </c>
      <c r="N295" s="78">
        <f t="shared" si="189"/>
        <v>0</v>
      </c>
      <c r="O295" s="78">
        <f t="shared" si="189"/>
        <v>0</v>
      </c>
      <c r="P295" s="158">
        <f t="shared" si="157"/>
        <v>0</v>
      </c>
    </row>
    <row r="296" spans="2:16" x14ac:dyDescent="0.2">
      <c r="B296" s="61"/>
      <c r="C296" s="45" t="s">
        <v>58</v>
      </c>
      <c r="D296" s="77">
        <f t="shared" ref="D296:O296" si="190">D288/4</f>
        <v>0</v>
      </c>
      <c r="E296" s="78">
        <f t="shared" si="190"/>
        <v>0</v>
      </c>
      <c r="F296" s="78">
        <f t="shared" si="190"/>
        <v>0</v>
      </c>
      <c r="G296" s="78">
        <f t="shared" si="190"/>
        <v>0</v>
      </c>
      <c r="H296" s="78">
        <f t="shared" si="190"/>
        <v>0</v>
      </c>
      <c r="I296" s="78">
        <f t="shared" si="190"/>
        <v>0</v>
      </c>
      <c r="J296" s="78">
        <f t="shared" si="190"/>
        <v>0</v>
      </c>
      <c r="K296" s="78">
        <f t="shared" si="190"/>
        <v>0</v>
      </c>
      <c r="L296" s="78">
        <f t="shared" si="190"/>
        <v>0</v>
      </c>
      <c r="M296" s="78">
        <f t="shared" si="190"/>
        <v>0</v>
      </c>
      <c r="N296" s="78">
        <f t="shared" si="190"/>
        <v>0</v>
      </c>
      <c r="O296" s="78">
        <f t="shared" si="190"/>
        <v>0</v>
      </c>
      <c r="P296" s="158">
        <f t="shared" si="157"/>
        <v>0</v>
      </c>
    </row>
    <row r="297" spans="2:16" x14ac:dyDescent="0.2">
      <c r="B297" s="61"/>
      <c r="C297" s="45" t="s">
        <v>59</v>
      </c>
      <c r="D297" s="77">
        <f t="shared" ref="D297:O297" si="191">D289/3</f>
        <v>0</v>
      </c>
      <c r="E297" s="78">
        <f t="shared" si="191"/>
        <v>0</v>
      </c>
      <c r="F297" s="78">
        <f t="shared" si="191"/>
        <v>0</v>
      </c>
      <c r="G297" s="78">
        <f t="shared" si="191"/>
        <v>0</v>
      </c>
      <c r="H297" s="78">
        <f t="shared" si="191"/>
        <v>0</v>
      </c>
      <c r="I297" s="78">
        <f t="shared" si="191"/>
        <v>0</v>
      </c>
      <c r="J297" s="78">
        <f t="shared" si="191"/>
        <v>0</v>
      </c>
      <c r="K297" s="78">
        <f t="shared" si="191"/>
        <v>0</v>
      </c>
      <c r="L297" s="78">
        <f t="shared" si="191"/>
        <v>0</v>
      </c>
      <c r="M297" s="78">
        <f t="shared" si="191"/>
        <v>0</v>
      </c>
      <c r="N297" s="78">
        <f t="shared" si="191"/>
        <v>0</v>
      </c>
      <c r="O297" s="78">
        <f t="shared" si="191"/>
        <v>0</v>
      </c>
      <c r="P297" s="158">
        <f t="shared" si="157"/>
        <v>0</v>
      </c>
    </row>
    <row r="298" spans="2:16" x14ac:dyDescent="0.2">
      <c r="B298" s="61"/>
      <c r="C298" s="45" t="s">
        <v>60</v>
      </c>
      <c r="D298" s="80">
        <f t="shared" ref="D298:O298" si="192">D290/12</f>
        <v>0.58333333333333337</v>
      </c>
      <c r="E298" s="81">
        <f t="shared" si="192"/>
        <v>0.25</v>
      </c>
      <c r="F298" s="81">
        <f t="shared" si="192"/>
        <v>0.58333333333333337</v>
      </c>
      <c r="G298" s="81">
        <f t="shared" si="192"/>
        <v>0.33333333333333331</v>
      </c>
      <c r="H298" s="81">
        <f t="shared" si="192"/>
        <v>0.41666666666666669</v>
      </c>
      <c r="I298" s="81">
        <f t="shared" si="192"/>
        <v>0.33333333333333331</v>
      </c>
      <c r="J298" s="81">
        <f t="shared" si="192"/>
        <v>0.83333333333333337</v>
      </c>
      <c r="K298" s="81">
        <f t="shared" si="192"/>
        <v>0.41666666666666669</v>
      </c>
      <c r="L298" s="81">
        <f t="shared" si="192"/>
        <v>0.91666666666666663</v>
      </c>
      <c r="M298" s="81">
        <f t="shared" si="192"/>
        <v>0.25</v>
      </c>
      <c r="N298" s="81">
        <f t="shared" si="192"/>
        <v>0.66666666666666663</v>
      </c>
      <c r="O298" s="81">
        <f t="shared" si="192"/>
        <v>0.58333333333333337</v>
      </c>
      <c r="P298" s="159">
        <f t="shared" si="157"/>
        <v>6.166666666666667</v>
      </c>
    </row>
    <row r="299" spans="2:16" ht="13.8" thickBot="1" x14ac:dyDescent="0.25">
      <c r="B299" s="53"/>
      <c r="C299" s="45" t="s">
        <v>61</v>
      </c>
      <c r="D299" s="69">
        <f>D291/920</f>
        <v>0.37608695652173912</v>
      </c>
      <c r="E299" s="70">
        <f t="shared" ref="E299:O299" si="193">E291/920</f>
        <v>0.3641304347826087</v>
      </c>
      <c r="F299" s="70">
        <f t="shared" si="193"/>
        <v>0.35978260869565215</v>
      </c>
      <c r="G299" s="70">
        <f t="shared" si="193"/>
        <v>0.35434782608695653</v>
      </c>
      <c r="H299" s="70">
        <f t="shared" si="193"/>
        <v>0.40652173913043477</v>
      </c>
      <c r="I299" s="70">
        <f t="shared" si="193"/>
        <v>0.47717391304347828</v>
      </c>
      <c r="J299" s="70">
        <f t="shared" si="193"/>
        <v>0.47717391304347828</v>
      </c>
      <c r="K299" s="70">
        <f t="shared" si="193"/>
        <v>0.45</v>
      </c>
      <c r="L299" s="70">
        <f t="shared" si="193"/>
        <v>0.45543478260869563</v>
      </c>
      <c r="M299" s="70">
        <f t="shared" si="193"/>
        <v>0.41413043478260869</v>
      </c>
      <c r="N299" s="70">
        <f t="shared" si="193"/>
        <v>0.42717391304347824</v>
      </c>
      <c r="O299" s="70">
        <f t="shared" si="193"/>
        <v>0.35869565217391303</v>
      </c>
      <c r="P299" s="89">
        <f t="shared" si="157"/>
        <v>4.9206521739130435</v>
      </c>
    </row>
    <row r="300" spans="2:16" ht="19.2" x14ac:dyDescent="0.2">
      <c r="B300" s="132" t="s">
        <v>103</v>
      </c>
      <c r="C300" s="84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si="157"/>
        <v>0</v>
      </c>
    </row>
    <row r="301" spans="2:16" x14ac:dyDescent="0.2">
      <c r="B301" s="61"/>
      <c r="C301" s="61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157"/>
        <v>0</v>
      </c>
    </row>
    <row r="302" spans="2:16" x14ac:dyDescent="0.2">
      <c r="B302" s="61"/>
      <c r="C302" s="61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157"/>
        <v>0</v>
      </c>
    </row>
    <row r="303" spans="2:16" x14ac:dyDescent="0.2">
      <c r="B303" s="61"/>
      <c r="C303" s="61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157"/>
        <v>0</v>
      </c>
    </row>
    <row r="304" spans="2:16" x14ac:dyDescent="0.2">
      <c r="B304" s="61"/>
      <c r="C304" s="61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ref="P304:P347" si="194">SUM(D304:O304)</f>
        <v>0</v>
      </c>
    </row>
    <row r="305" spans="2:16" x14ac:dyDescent="0.2">
      <c r="B305" s="61"/>
      <c r="C305" s="61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194"/>
        <v>0</v>
      </c>
    </row>
    <row r="306" spans="2:16" x14ac:dyDescent="0.2">
      <c r="B306" s="53"/>
      <c r="C306" s="53" t="s">
        <v>60</v>
      </c>
      <c r="D306" s="55">
        <f t="shared" ref="D306:O306" si="195">SUM(D300:D305)</f>
        <v>0</v>
      </c>
      <c r="E306" s="56">
        <f t="shared" si="195"/>
        <v>0</v>
      </c>
      <c r="F306" s="56">
        <f t="shared" si="195"/>
        <v>0</v>
      </c>
      <c r="G306" s="56">
        <f t="shared" si="195"/>
        <v>0</v>
      </c>
      <c r="H306" s="56">
        <f t="shared" si="195"/>
        <v>0</v>
      </c>
      <c r="I306" s="56">
        <f t="shared" si="195"/>
        <v>0</v>
      </c>
      <c r="J306" s="56">
        <f t="shared" si="195"/>
        <v>0</v>
      </c>
      <c r="K306" s="56">
        <f t="shared" si="195"/>
        <v>0</v>
      </c>
      <c r="L306" s="56">
        <f t="shared" si="195"/>
        <v>0</v>
      </c>
      <c r="M306" s="56">
        <f t="shared" si="195"/>
        <v>0</v>
      </c>
      <c r="N306" s="56">
        <f t="shared" si="195"/>
        <v>0</v>
      </c>
      <c r="O306" s="56">
        <f t="shared" si="195"/>
        <v>0</v>
      </c>
      <c r="P306" s="88">
        <f t="shared" si="194"/>
        <v>0</v>
      </c>
    </row>
    <row r="307" spans="2:16" x14ac:dyDescent="0.2">
      <c r="B307" s="155"/>
      <c r="C307" s="155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19.2" x14ac:dyDescent="0.2">
      <c r="B308" s="133" t="s">
        <v>150</v>
      </c>
      <c r="C308" s="44" t="s">
        <v>54</v>
      </c>
      <c r="D308" s="58">
        <f>ROUND(D300/1,2)</f>
        <v>0</v>
      </c>
      <c r="E308" s="58">
        <f t="shared" ref="E308:O308" si="196">ROUND(E300/1,2)</f>
        <v>0</v>
      </c>
      <c r="F308" s="58">
        <f t="shared" si="196"/>
        <v>0</v>
      </c>
      <c r="G308" s="58">
        <f t="shared" si="196"/>
        <v>0</v>
      </c>
      <c r="H308" s="58">
        <f t="shared" si="196"/>
        <v>0</v>
      </c>
      <c r="I308" s="58">
        <f t="shared" si="196"/>
        <v>0</v>
      </c>
      <c r="J308" s="58">
        <f t="shared" si="196"/>
        <v>0</v>
      </c>
      <c r="K308" s="58">
        <f t="shared" si="196"/>
        <v>0</v>
      </c>
      <c r="L308" s="58">
        <f t="shared" si="196"/>
        <v>0</v>
      </c>
      <c r="M308" s="58">
        <f t="shared" si="196"/>
        <v>0</v>
      </c>
      <c r="N308" s="58">
        <f t="shared" si="196"/>
        <v>0</v>
      </c>
      <c r="O308" s="58">
        <f t="shared" si="196"/>
        <v>0</v>
      </c>
      <c r="P308" s="63">
        <f t="shared" si="194"/>
        <v>0</v>
      </c>
    </row>
    <row r="309" spans="2:16" x14ac:dyDescent="0.2">
      <c r="B309" s="61"/>
      <c r="C309" s="61" t="s">
        <v>55</v>
      </c>
      <c r="D309" s="77">
        <f>ROUND(D301/2,2)</f>
        <v>0</v>
      </c>
      <c r="E309" s="77">
        <f t="shared" ref="E309:O309" si="197">ROUND(E301/2,2)</f>
        <v>0</v>
      </c>
      <c r="F309" s="77">
        <f t="shared" si="197"/>
        <v>0</v>
      </c>
      <c r="G309" s="77">
        <f t="shared" si="197"/>
        <v>0</v>
      </c>
      <c r="H309" s="77">
        <f t="shared" si="197"/>
        <v>0</v>
      </c>
      <c r="I309" s="77">
        <f t="shared" si="197"/>
        <v>0</v>
      </c>
      <c r="J309" s="77">
        <f t="shared" si="197"/>
        <v>0</v>
      </c>
      <c r="K309" s="77">
        <f t="shared" si="197"/>
        <v>0</v>
      </c>
      <c r="L309" s="77">
        <f t="shared" si="197"/>
        <v>0</v>
      </c>
      <c r="M309" s="77">
        <f t="shared" si="197"/>
        <v>0</v>
      </c>
      <c r="N309" s="77">
        <f t="shared" si="197"/>
        <v>0</v>
      </c>
      <c r="O309" s="77">
        <f t="shared" si="197"/>
        <v>0</v>
      </c>
      <c r="P309" s="63">
        <f t="shared" si="194"/>
        <v>0</v>
      </c>
    </row>
    <row r="310" spans="2:16" x14ac:dyDescent="0.2">
      <c r="B310" s="61"/>
      <c r="C310" s="61" t="s">
        <v>56</v>
      </c>
      <c r="D310" s="77">
        <f>ROUND(D302/1,2)</f>
        <v>0</v>
      </c>
      <c r="E310" s="77">
        <f t="shared" ref="E310:O310" si="198">ROUND(E302/1,2)</f>
        <v>0</v>
      </c>
      <c r="F310" s="77">
        <f t="shared" si="198"/>
        <v>0</v>
      </c>
      <c r="G310" s="77">
        <f t="shared" si="198"/>
        <v>0</v>
      </c>
      <c r="H310" s="77">
        <f t="shared" si="198"/>
        <v>0</v>
      </c>
      <c r="I310" s="77">
        <f t="shared" si="198"/>
        <v>0</v>
      </c>
      <c r="J310" s="77">
        <f t="shared" si="198"/>
        <v>0</v>
      </c>
      <c r="K310" s="77">
        <f t="shared" si="198"/>
        <v>0</v>
      </c>
      <c r="L310" s="77">
        <f t="shared" si="198"/>
        <v>0</v>
      </c>
      <c r="M310" s="77">
        <f t="shared" si="198"/>
        <v>0</v>
      </c>
      <c r="N310" s="77">
        <f t="shared" si="198"/>
        <v>0</v>
      </c>
      <c r="O310" s="77">
        <f t="shared" si="198"/>
        <v>0</v>
      </c>
      <c r="P310" s="63">
        <f t="shared" si="194"/>
        <v>0</v>
      </c>
    </row>
    <row r="311" spans="2:16" x14ac:dyDescent="0.2">
      <c r="B311" s="61"/>
      <c r="C311" s="61" t="s">
        <v>57</v>
      </c>
      <c r="D311" s="77">
        <f>ROUND(D303/1,2)</f>
        <v>0</v>
      </c>
      <c r="E311" s="77">
        <f t="shared" ref="E311:O311" si="199">ROUND(E303/1,2)</f>
        <v>0</v>
      </c>
      <c r="F311" s="77">
        <f t="shared" si="199"/>
        <v>0</v>
      </c>
      <c r="G311" s="77">
        <f t="shared" si="199"/>
        <v>0</v>
      </c>
      <c r="H311" s="77">
        <f t="shared" si="199"/>
        <v>0</v>
      </c>
      <c r="I311" s="77">
        <f t="shared" si="199"/>
        <v>0</v>
      </c>
      <c r="J311" s="77">
        <f t="shared" si="199"/>
        <v>0</v>
      </c>
      <c r="K311" s="77">
        <f t="shared" si="199"/>
        <v>0</v>
      </c>
      <c r="L311" s="77">
        <f t="shared" si="199"/>
        <v>0</v>
      </c>
      <c r="M311" s="77">
        <f t="shared" si="199"/>
        <v>0</v>
      </c>
      <c r="N311" s="77">
        <f t="shared" si="199"/>
        <v>0</v>
      </c>
      <c r="O311" s="77">
        <f t="shared" si="199"/>
        <v>0</v>
      </c>
      <c r="P311" s="63">
        <f t="shared" si="194"/>
        <v>0</v>
      </c>
    </row>
    <row r="312" spans="2:16" x14ac:dyDescent="0.2">
      <c r="B312" s="61"/>
      <c r="C312" s="61" t="s">
        <v>58</v>
      </c>
      <c r="D312" s="77">
        <f>ROUND(D304/1,2)</f>
        <v>0</v>
      </c>
      <c r="E312" s="77">
        <f t="shared" ref="E312:O312" si="200">ROUND(E304/1,2)</f>
        <v>0</v>
      </c>
      <c r="F312" s="77">
        <f t="shared" si="200"/>
        <v>0</v>
      </c>
      <c r="G312" s="77">
        <f t="shared" si="200"/>
        <v>0</v>
      </c>
      <c r="H312" s="77">
        <f t="shared" si="200"/>
        <v>0</v>
      </c>
      <c r="I312" s="77">
        <f t="shared" si="200"/>
        <v>0</v>
      </c>
      <c r="J312" s="77">
        <f t="shared" si="200"/>
        <v>0</v>
      </c>
      <c r="K312" s="77">
        <f t="shared" si="200"/>
        <v>0</v>
      </c>
      <c r="L312" s="77">
        <f t="shared" si="200"/>
        <v>0</v>
      </c>
      <c r="M312" s="77">
        <f t="shared" si="200"/>
        <v>0</v>
      </c>
      <c r="N312" s="77">
        <f t="shared" si="200"/>
        <v>0</v>
      </c>
      <c r="O312" s="77">
        <f t="shared" si="200"/>
        <v>0</v>
      </c>
      <c r="P312" s="63">
        <f t="shared" si="194"/>
        <v>0</v>
      </c>
    </row>
    <row r="313" spans="2:16" x14ac:dyDescent="0.2">
      <c r="B313" s="61"/>
      <c r="C313" s="61" t="s">
        <v>59</v>
      </c>
      <c r="D313" s="77">
        <f>ROUND(D305/1,2)</f>
        <v>0</v>
      </c>
      <c r="E313" s="77">
        <f t="shared" ref="E313:O313" si="201">ROUND(E305/1,2)</f>
        <v>0</v>
      </c>
      <c r="F313" s="77">
        <f t="shared" si="201"/>
        <v>0</v>
      </c>
      <c r="G313" s="77">
        <f t="shared" si="201"/>
        <v>0</v>
      </c>
      <c r="H313" s="77">
        <f t="shared" si="201"/>
        <v>0</v>
      </c>
      <c r="I313" s="77">
        <f t="shared" si="201"/>
        <v>0</v>
      </c>
      <c r="J313" s="77">
        <f t="shared" si="201"/>
        <v>0</v>
      </c>
      <c r="K313" s="77">
        <f t="shared" si="201"/>
        <v>0</v>
      </c>
      <c r="L313" s="77">
        <f t="shared" si="201"/>
        <v>0</v>
      </c>
      <c r="M313" s="77">
        <f t="shared" si="201"/>
        <v>0</v>
      </c>
      <c r="N313" s="77">
        <f t="shared" si="201"/>
        <v>0</v>
      </c>
      <c r="O313" s="77">
        <f t="shared" si="201"/>
        <v>0</v>
      </c>
      <c r="P313" s="63">
        <f t="shared" si="194"/>
        <v>0</v>
      </c>
    </row>
    <row r="314" spans="2:16" x14ac:dyDescent="0.2">
      <c r="B314" s="61"/>
      <c r="C314" s="61" t="s">
        <v>60</v>
      </c>
      <c r="D314" s="80">
        <f>ROUND(D306/7,2)</f>
        <v>0</v>
      </c>
      <c r="E314" s="80">
        <f t="shared" ref="E314:O314" si="202">ROUND(E306/7,2)</f>
        <v>0</v>
      </c>
      <c r="F314" s="80">
        <f t="shared" si="202"/>
        <v>0</v>
      </c>
      <c r="G314" s="80">
        <f t="shared" si="202"/>
        <v>0</v>
      </c>
      <c r="H314" s="80">
        <f t="shared" si="202"/>
        <v>0</v>
      </c>
      <c r="I314" s="80">
        <f t="shared" si="202"/>
        <v>0</v>
      </c>
      <c r="J314" s="80">
        <f t="shared" si="202"/>
        <v>0</v>
      </c>
      <c r="K314" s="80">
        <f t="shared" si="202"/>
        <v>0</v>
      </c>
      <c r="L314" s="80">
        <f t="shared" si="202"/>
        <v>0</v>
      </c>
      <c r="M314" s="80">
        <f t="shared" si="202"/>
        <v>0</v>
      </c>
      <c r="N314" s="80">
        <f t="shared" si="202"/>
        <v>0</v>
      </c>
      <c r="O314" s="80">
        <f t="shared" si="202"/>
        <v>0</v>
      </c>
      <c r="P314" s="66">
        <f t="shared" si="194"/>
        <v>0</v>
      </c>
    </row>
    <row r="315" spans="2:16" ht="13.8" thickBot="1" x14ac:dyDescent="0.25">
      <c r="B315" s="53"/>
      <c r="C315" s="86" t="s">
        <v>61</v>
      </c>
      <c r="D315" s="69">
        <v>3.8</v>
      </c>
      <c r="E315" s="70">
        <v>3.67</v>
      </c>
      <c r="F315" s="70">
        <v>3.49</v>
      </c>
      <c r="G315" s="70">
        <v>3.48</v>
      </c>
      <c r="H315" s="70">
        <v>3.53</v>
      </c>
      <c r="I315" s="70">
        <v>3.57</v>
      </c>
      <c r="J315" s="70">
        <v>3.98</v>
      </c>
      <c r="K315" s="70">
        <v>4.12</v>
      </c>
      <c r="L315" s="70">
        <v>3.36</v>
      </c>
      <c r="M315" s="70">
        <v>3.72</v>
      </c>
      <c r="N315" s="70">
        <v>3.43</v>
      </c>
      <c r="O315" s="70">
        <v>3.31</v>
      </c>
      <c r="P315" s="89">
        <f t="shared" si="194"/>
        <v>43.460000000000008</v>
      </c>
    </row>
    <row r="316" spans="2:16" ht="19.2" x14ac:dyDescent="0.2">
      <c r="B316" s="132" t="s">
        <v>130</v>
      </c>
      <c r="C316" s="45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194"/>
        <v>0</v>
      </c>
    </row>
    <row r="317" spans="2:16" x14ac:dyDescent="0.2">
      <c r="B317" s="61"/>
      <c r="C317" s="45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194"/>
        <v>0</v>
      </c>
    </row>
    <row r="318" spans="2:16" x14ac:dyDescent="0.2">
      <c r="B318" s="61"/>
      <c r="C318" s="45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194"/>
        <v>0</v>
      </c>
    </row>
    <row r="319" spans="2:16" x14ac:dyDescent="0.2">
      <c r="B319" s="61"/>
      <c r="C319" s="45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194"/>
        <v>0</v>
      </c>
    </row>
    <row r="320" spans="2:16" x14ac:dyDescent="0.2">
      <c r="B320" s="61"/>
      <c r="C320" s="45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194"/>
        <v>0</v>
      </c>
    </row>
    <row r="321" spans="2:16" x14ac:dyDescent="0.2">
      <c r="B321" s="61"/>
      <c r="C321" s="45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194"/>
        <v>0</v>
      </c>
    </row>
    <row r="322" spans="2:16" x14ac:dyDescent="0.2">
      <c r="B322" s="53"/>
      <c r="C322" s="54" t="s">
        <v>60</v>
      </c>
      <c r="D322" s="55">
        <f t="shared" ref="D322:O322" si="203">SUM(D316:D321)</f>
        <v>0</v>
      </c>
      <c r="E322" s="56">
        <f t="shared" si="203"/>
        <v>0</v>
      </c>
      <c r="F322" s="56">
        <f t="shared" si="203"/>
        <v>0</v>
      </c>
      <c r="G322" s="56">
        <f t="shared" si="203"/>
        <v>0</v>
      </c>
      <c r="H322" s="91">
        <f t="shared" si="203"/>
        <v>0</v>
      </c>
      <c r="I322" s="56">
        <f t="shared" si="203"/>
        <v>0</v>
      </c>
      <c r="J322" s="56">
        <f t="shared" si="203"/>
        <v>0</v>
      </c>
      <c r="K322" s="56">
        <f t="shared" si="203"/>
        <v>0</v>
      </c>
      <c r="L322" s="56">
        <f t="shared" si="203"/>
        <v>0</v>
      </c>
      <c r="M322" s="56">
        <f t="shared" si="203"/>
        <v>0</v>
      </c>
      <c r="N322" s="56">
        <f t="shared" si="203"/>
        <v>0</v>
      </c>
      <c r="O322" s="56">
        <f t="shared" si="203"/>
        <v>0</v>
      </c>
      <c r="P322" s="88">
        <f t="shared" si="194"/>
        <v>0</v>
      </c>
    </row>
    <row r="323" spans="2:16" x14ac:dyDescent="0.2">
      <c r="B323" s="155"/>
      <c r="C323" s="156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2">
      <c r="B324" s="133" t="s">
        <v>149</v>
      </c>
      <c r="C324" s="75" t="s">
        <v>54</v>
      </c>
      <c r="D324" s="58">
        <f>ROUND(D316/1,2)</f>
        <v>0</v>
      </c>
      <c r="E324" s="59">
        <f t="shared" ref="E324:O324" si="204">ROUND(E316/1,2)</f>
        <v>0</v>
      </c>
      <c r="F324" s="59">
        <f t="shared" si="204"/>
        <v>0</v>
      </c>
      <c r="G324" s="59">
        <f t="shared" si="204"/>
        <v>0</v>
      </c>
      <c r="H324" s="76">
        <f t="shared" si="204"/>
        <v>0</v>
      </c>
      <c r="I324" s="59">
        <f t="shared" si="204"/>
        <v>0</v>
      </c>
      <c r="J324" s="59">
        <f t="shared" si="204"/>
        <v>0</v>
      </c>
      <c r="K324" s="59">
        <f t="shared" si="204"/>
        <v>0</v>
      </c>
      <c r="L324" s="59">
        <f t="shared" si="204"/>
        <v>0</v>
      </c>
      <c r="M324" s="59">
        <f t="shared" si="204"/>
        <v>0</v>
      </c>
      <c r="N324" s="59">
        <f t="shared" si="204"/>
        <v>0</v>
      </c>
      <c r="O324" s="59">
        <f t="shared" si="204"/>
        <v>0</v>
      </c>
      <c r="P324" s="63">
        <f t="shared" si="194"/>
        <v>0</v>
      </c>
    </row>
    <row r="325" spans="2:16" x14ac:dyDescent="0.2">
      <c r="B325" s="61"/>
      <c r="C325" s="45" t="s">
        <v>55</v>
      </c>
      <c r="D325" s="77">
        <f>ROUND(D317/2,2)</f>
        <v>0</v>
      </c>
      <c r="E325" s="78">
        <f t="shared" ref="E325:O325" si="205">ROUND(E317/2,2)</f>
        <v>0</v>
      </c>
      <c r="F325" s="78">
        <f t="shared" si="205"/>
        <v>0</v>
      </c>
      <c r="G325" s="78">
        <f t="shared" si="205"/>
        <v>0</v>
      </c>
      <c r="H325" s="79">
        <f t="shared" si="205"/>
        <v>0</v>
      </c>
      <c r="I325" s="78">
        <f t="shared" si="205"/>
        <v>0</v>
      </c>
      <c r="J325" s="78">
        <f t="shared" si="205"/>
        <v>0</v>
      </c>
      <c r="K325" s="78">
        <f t="shared" si="205"/>
        <v>0</v>
      </c>
      <c r="L325" s="78">
        <f t="shared" si="205"/>
        <v>0</v>
      </c>
      <c r="M325" s="78">
        <f t="shared" si="205"/>
        <v>0</v>
      </c>
      <c r="N325" s="78">
        <f t="shared" si="205"/>
        <v>0</v>
      </c>
      <c r="O325" s="78">
        <f t="shared" si="205"/>
        <v>0</v>
      </c>
      <c r="P325" s="63">
        <f t="shared" si="194"/>
        <v>0</v>
      </c>
    </row>
    <row r="326" spans="2:16" x14ac:dyDescent="0.2">
      <c r="B326" s="61"/>
      <c r="C326" s="45" t="s">
        <v>56</v>
      </c>
      <c r="D326" s="77">
        <f>ROUND(D318/1,2)</f>
        <v>0</v>
      </c>
      <c r="E326" s="78">
        <f t="shared" ref="E326:O326" si="206">ROUND(E318/1,2)</f>
        <v>0</v>
      </c>
      <c r="F326" s="78">
        <f t="shared" si="206"/>
        <v>0</v>
      </c>
      <c r="G326" s="78">
        <f t="shared" si="206"/>
        <v>0</v>
      </c>
      <c r="H326" s="79">
        <f t="shared" si="206"/>
        <v>0</v>
      </c>
      <c r="I326" s="78">
        <f t="shared" si="206"/>
        <v>0</v>
      </c>
      <c r="J326" s="78">
        <f t="shared" si="206"/>
        <v>0</v>
      </c>
      <c r="K326" s="78">
        <f t="shared" si="206"/>
        <v>0</v>
      </c>
      <c r="L326" s="78">
        <f t="shared" si="206"/>
        <v>0</v>
      </c>
      <c r="M326" s="78">
        <f t="shared" si="206"/>
        <v>0</v>
      </c>
      <c r="N326" s="78">
        <f t="shared" si="206"/>
        <v>0</v>
      </c>
      <c r="O326" s="78">
        <f t="shared" si="206"/>
        <v>0</v>
      </c>
      <c r="P326" s="63">
        <f t="shared" si="194"/>
        <v>0</v>
      </c>
    </row>
    <row r="327" spans="2:16" x14ac:dyDescent="0.2">
      <c r="B327" s="61"/>
      <c r="C327" s="45" t="s">
        <v>57</v>
      </c>
      <c r="D327" s="77">
        <f>ROUND(D319/1,2)</f>
        <v>0</v>
      </c>
      <c r="E327" s="78">
        <f t="shared" ref="E327:O327" si="207">ROUND(E319/1,2)</f>
        <v>0</v>
      </c>
      <c r="F327" s="78">
        <f t="shared" si="207"/>
        <v>0</v>
      </c>
      <c r="G327" s="78">
        <f t="shared" si="207"/>
        <v>0</v>
      </c>
      <c r="H327" s="79">
        <f t="shared" si="207"/>
        <v>0</v>
      </c>
      <c r="I327" s="78">
        <f t="shared" si="207"/>
        <v>0</v>
      </c>
      <c r="J327" s="78">
        <f t="shared" si="207"/>
        <v>0</v>
      </c>
      <c r="K327" s="78">
        <f t="shared" si="207"/>
        <v>0</v>
      </c>
      <c r="L327" s="78">
        <f t="shared" si="207"/>
        <v>0</v>
      </c>
      <c r="M327" s="78">
        <f t="shared" si="207"/>
        <v>0</v>
      </c>
      <c r="N327" s="78">
        <f t="shared" si="207"/>
        <v>0</v>
      </c>
      <c r="O327" s="78">
        <f t="shared" si="207"/>
        <v>0</v>
      </c>
      <c r="P327" s="63">
        <f t="shared" si="194"/>
        <v>0</v>
      </c>
    </row>
    <row r="328" spans="2:16" x14ac:dyDescent="0.2">
      <c r="B328" s="61"/>
      <c r="C328" s="45" t="s">
        <v>58</v>
      </c>
      <c r="D328" s="77">
        <f>ROUND(D320/1,2)</f>
        <v>0</v>
      </c>
      <c r="E328" s="78">
        <f t="shared" ref="E328:O328" si="208">ROUND(E320/1,2)</f>
        <v>0</v>
      </c>
      <c r="F328" s="78">
        <f t="shared" si="208"/>
        <v>0</v>
      </c>
      <c r="G328" s="78">
        <f t="shared" si="208"/>
        <v>0</v>
      </c>
      <c r="H328" s="79">
        <f t="shared" si="208"/>
        <v>0</v>
      </c>
      <c r="I328" s="78">
        <f t="shared" si="208"/>
        <v>0</v>
      </c>
      <c r="J328" s="78">
        <f t="shared" si="208"/>
        <v>0</v>
      </c>
      <c r="K328" s="78">
        <f t="shared" si="208"/>
        <v>0</v>
      </c>
      <c r="L328" s="78">
        <f t="shared" si="208"/>
        <v>0</v>
      </c>
      <c r="M328" s="78">
        <f t="shared" si="208"/>
        <v>0</v>
      </c>
      <c r="N328" s="78">
        <f t="shared" si="208"/>
        <v>0</v>
      </c>
      <c r="O328" s="78">
        <f t="shared" si="208"/>
        <v>0</v>
      </c>
      <c r="P328" s="63">
        <f t="shared" si="194"/>
        <v>0</v>
      </c>
    </row>
    <row r="329" spans="2:16" x14ac:dyDescent="0.2">
      <c r="B329" s="61"/>
      <c r="C329" s="45" t="s">
        <v>59</v>
      </c>
      <c r="D329" s="77">
        <f>ROUND(D321/1,2)</f>
        <v>0</v>
      </c>
      <c r="E329" s="78">
        <f t="shared" ref="E329:O329" si="209">ROUND(E321/1,2)</f>
        <v>0</v>
      </c>
      <c r="F329" s="78">
        <f t="shared" si="209"/>
        <v>0</v>
      </c>
      <c r="G329" s="78">
        <f t="shared" si="209"/>
        <v>0</v>
      </c>
      <c r="H329" s="79">
        <f t="shared" si="209"/>
        <v>0</v>
      </c>
      <c r="I329" s="78">
        <f t="shared" si="209"/>
        <v>0</v>
      </c>
      <c r="J329" s="78">
        <f t="shared" si="209"/>
        <v>0</v>
      </c>
      <c r="K329" s="78">
        <f t="shared" si="209"/>
        <v>0</v>
      </c>
      <c r="L329" s="78">
        <f t="shared" si="209"/>
        <v>0</v>
      </c>
      <c r="M329" s="78">
        <f t="shared" si="209"/>
        <v>0</v>
      </c>
      <c r="N329" s="78">
        <f t="shared" si="209"/>
        <v>0</v>
      </c>
      <c r="O329" s="78">
        <f t="shared" si="209"/>
        <v>0</v>
      </c>
      <c r="P329" s="63">
        <f t="shared" si="194"/>
        <v>0</v>
      </c>
    </row>
    <row r="330" spans="2:16" x14ac:dyDescent="0.2">
      <c r="B330" s="61"/>
      <c r="C330" s="45" t="s">
        <v>60</v>
      </c>
      <c r="D330" s="80">
        <f>ROUND(D322/7,2)</f>
        <v>0</v>
      </c>
      <c r="E330" s="81">
        <f t="shared" ref="E330:O330" si="210">ROUND(E322/7,2)</f>
        <v>0</v>
      </c>
      <c r="F330" s="81">
        <f t="shared" si="210"/>
        <v>0</v>
      </c>
      <c r="G330" s="81">
        <f t="shared" si="210"/>
        <v>0</v>
      </c>
      <c r="H330" s="82">
        <f t="shared" si="210"/>
        <v>0</v>
      </c>
      <c r="I330" s="81">
        <f t="shared" si="210"/>
        <v>0</v>
      </c>
      <c r="J330" s="81">
        <f t="shared" si="210"/>
        <v>0</v>
      </c>
      <c r="K330" s="81">
        <f t="shared" si="210"/>
        <v>0</v>
      </c>
      <c r="L330" s="81">
        <f t="shared" si="210"/>
        <v>0</v>
      </c>
      <c r="M330" s="81">
        <f t="shared" si="210"/>
        <v>0</v>
      </c>
      <c r="N330" s="81">
        <f t="shared" si="210"/>
        <v>0</v>
      </c>
      <c r="O330" s="81">
        <f t="shared" si="210"/>
        <v>0</v>
      </c>
      <c r="P330" s="66">
        <f t="shared" si="194"/>
        <v>0</v>
      </c>
    </row>
    <row r="331" spans="2:16" ht="13.8" thickBot="1" x14ac:dyDescent="0.25">
      <c r="B331" s="53"/>
      <c r="C331" s="45" t="s">
        <v>61</v>
      </c>
      <c r="D331" s="69">
        <v>1.06</v>
      </c>
      <c r="E331" s="70">
        <v>1.01</v>
      </c>
      <c r="F331" s="70">
        <v>1.05</v>
      </c>
      <c r="G331" s="70">
        <v>1.18</v>
      </c>
      <c r="H331" s="71">
        <v>1.31</v>
      </c>
      <c r="I331" s="70">
        <v>1.17</v>
      </c>
      <c r="J331" s="70">
        <v>1</v>
      </c>
      <c r="K331" s="70">
        <v>0.75</v>
      </c>
      <c r="L331" s="70">
        <v>0.61</v>
      </c>
      <c r="M331" s="70">
        <v>1.1200000000000001</v>
      </c>
      <c r="N331" s="70">
        <v>1.34</v>
      </c>
      <c r="O331" s="70">
        <v>1.58</v>
      </c>
      <c r="P331" s="89">
        <f t="shared" si="194"/>
        <v>13.179999999999998</v>
      </c>
    </row>
    <row r="332" spans="2:16" x14ac:dyDescent="0.2">
      <c r="B332" s="134" t="s">
        <v>106</v>
      </c>
      <c r="C332" s="84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194"/>
        <v>0</v>
      </c>
    </row>
    <row r="333" spans="2:16" x14ac:dyDescent="0.2">
      <c r="B333" s="44"/>
      <c r="C333" s="61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194"/>
        <v>0</v>
      </c>
    </row>
    <row r="334" spans="2:16" x14ac:dyDescent="0.2">
      <c r="B334" s="44"/>
      <c r="C334" s="61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194"/>
        <v>0</v>
      </c>
    </row>
    <row r="335" spans="2:16" x14ac:dyDescent="0.2">
      <c r="B335" s="44"/>
      <c r="C335" s="61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194"/>
        <v>0</v>
      </c>
    </row>
    <row r="336" spans="2:16" x14ac:dyDescent="0.2">
      <c r="B336" s="44"/>
      <c r="C336" s="61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194"/>
        <v>0</v>
      </c>
    </row>
    <row r="337" spans="2:16" x14ac:dyDescent="0.2">
      <c r="B337" s="44"/>
      <c r="C337" s="61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194"/>
        <v>0</v>
      </c>
    </row>
    <row r="338" spans="2:16" x14ac:dyDescent="0.2">
      <c r="B338" s="53"/>
      <c r="C338" s="53" t="s">
        <v>60</v>
      </c>
      <c r="D338" s="55">
        <f t="shared" ref="D338:O338" si="211">SUM(D332:D337)</f>
        <v>0</v>
      </c>
      <c r="E338" s="56">
        <f t="shared" si="211"/>
        <v>0</v>
      </c>
      <c r="F338" s="56">
        <f t="shared" si="211"/>
        <v>0</v>
      </c>
      <c r="G338" s="56">
        <f t="shared" si="211"/>
        <v>0</v>
      </c>
      <c r="H338" s="56">
        <f t="shared" si="211"/>
        <v>0</v>
      </c>
      <c r="I338" s="56">
        <f t="shared" si="211"/>
        <v>0</v>
      </c>
      <c r="J338" s="56">
        <f t="shared" si="211"/>
        <v>0</v>
      </c>
      <c r="K338" s="56">
        <f t="shared" si="211"/>
        <v>0</v>
      </c>
      <c r="L338" s="56">
        <f t="shared" si="211"/>
        <v>0</v>
      </c>
      <c r="M338" s="56">
        <f t="shared" si="211"/>
        <v>0</v>
      </c>
      <c r="N338" s="56">
        <f t="shared" si="211"/>
        <v>0</v>
      </c>
      <c r="O338" s="56">
        <f t="shared" si="211"/>
        <v>0</v>
      </c>
      <c r="P338" s="88">
        <f t="shared" si="194"/>
        <v>0</v>
      </c>
    </row>
    <row r="339" spans="2:16" x14ac:dyDescent="0.2">
      <c r="B339" s="155"/>
      <c r="C339" s="155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2">
      <c r="B340" s="133" t="s">
        <v>148</v>
      </c>
      <c r="C340" s="44" t="s">
        <v>54</v>
      </c>
      <c r="D340" s="58">
        <f>ROUND(D332/1,2)</f>
        <v>0</v>
      </c>
      <c r="E340" s="59">
        <f t="shared" ref="E340:O340" si="212">ROUND(E332/1,2)</f>
        <v>0</v>
      </c>
      <c r="F340" s="59">
        <f t="shared" si="212"/>
        <v>0</v>
      </c>
      <c r="G340" s="59">
        <f t="shared" si="212"/>
        <v>0</v>
      </c>
      <c r="H340" s="59">
        <f t="shared" si="212"/>
        <v>0</v>
      </c>
      <c r="I340" s="59">
        <f t="shared" si="212"/>
        <v>0</v>
      </c>
      <c r="J340" s="59">
        <f t="shared" si="212"/>
        <v>0</v>
      </c>
      <c r="K340" s="59">
        <f t="shared" si="212"/>
        <v>0</v>
      </c>
      <c r="L340" s="59">
        <f t="shared" si="212"/>
        <v>0</v>
      </c>
      <c r="M340" s="59">
        <f t="shared" si="212"/>
        <v>0</v>
      </c>
      <c r="N340" s="59">
        <f t="shared" si="212"/>
        <v>0</v>
      </c>
      <c r="O340" s="59">
        <f t="shared" si="212"/>
        <v>0</v>
      </c>
      <c r="P340" s="63">
        <f t="shared" si="194"/>
        <v>0</v>
      </c>
    </row>
    <row r="341" spans="2:16" x14ac:dyDescent="0.2">
      <c r="B341" s="61"/>
      <c r="C341" s="61" t="s">
        <v>55</v>
      </c>
      <c r="D341" s="77">
        <f>ROUND(D333/2,2)</f>
        <v>0</v>
      </c>
      <c r="E341" s="78">
        <f t="shared" ref="E341:O341" si="213">ROUND(E333/2,2)</f>
        <v>0</v>
      </c>
      <c r="F341" s="78">
        <f t="shared" si="213"/>
        <v>0</v>
      </c>
      <c r="G341" s="78">
        <f t="shared" si="213"/>
        <v>0</v>
      </c>
      <c r="H341" s="78">
        <f t="shared" si="213"/>
        <v>0</v>
      </c>
      <c r="I341" s="78">
        <f t="shared" si="213"/>
        <v>0</v>
      </c>
      <c r="J341" s="78">
        <f t="shared" si="213"/>
        <v>0</v>
      </c>
      <c r="K341" s="78">
        <f t="shared" si="213"/>
        <v>0</v>
      </c>
      <c r="L341" s="78">
        <f t="shared" si="213"/>
        <v>0</v>
      </c>
      <c r="M341" s="78">
        <f t="shared" si="213"/>
        <v>0</v>
      </c>
      <c r="N341" s="78">
        <f t="shared" si="213"/>
        <v>0</v>
      </c>
      <c r="O341" s="78">
        <f t="shared" si="213"/>
        <v>0</v>
      </c>
      <c r="P341" s="63">
        <f t="shared" si="194"/>
        <v>0</v>
      </c>
    </row>
    <row r="342" spans="2:16" x14ac:dyDescent="0.2">
      <c r="B342" s="61"/>
      <c r="C342" s="61" t="s">
        <v>56</v>
      </c>
      <c r="D342" s="77">
        <f>ROUND(D334/1,2)</f>
        <v>0</v>
      </c>
      <c r="E342" s="78">
        <f t="shared" ref="E342:O342" si="214">ROUND(E334/1,2)</f>
        <v>0</v>
      </c>
      <c r="F342" s="78">
        <f t="shared" si="214"/>
        <v>0</v>
      </c>
      <c r="G342" s="78">
        <f t="shared" si="214"/>
        <v>0</v>
      </c>
      <c r="H342" s="78">
        <f t="shared" si="214"/>
        <v>0</v>
      </c>
      <c r="I342" s="78">
        <f t="shared" si="214"/>
        <v>0</v>
      </c>
      <c r="J342" s="78">
        <f t="shared" si="214"/>
        <v>0</v>
      </c>
      <c r="K342" s="78">
        <f t="shared" si="214"/>
        <v>0</v>
      </c>
      <c r="L342" s="78">
        <f t="shared" si="214"/>
        <v>0</v>
      </c>
      <c r="M342" s="78">
        <f t="shared" si="214"/>
        <v>0</v>
      </c>
      <c r="N342" s="78">
        <f t="shared" si="214"/>
        <v>0</v>
      </c>
      <c r="O342" s="78">
        <f t="shared" si="214"/>
        <v>0</v>
      </c>
      <c r="P342" s="63">
        <f t="shared" si="194"/>
        <v>0</v>
      </c>
    </row>
    <row r="343" spans="2:16" x14ac:dyDescent="0.2">
      <c r="B343" s="61"/>
      <c r="C343" s="61" t="s">
        <v>57</v>
      </c>
      <c r="D343" s="77">
        <f>ROUND(D335/1,2)</f>
        <v>0</v>
      </c>
      <c r="E343" s="78">
        <f t="shared" ref="E343:O343" si="215">ROUND(E335/1,2)</f>
        <v>0</v>
      </c>
      <c r="F343" s="78">
        <f t="shared" si="215"/>
        <v>0</v>
      </c>
      <c r="G343" s="78">
        <f t="shared" si="215"/>
        <v>0</v>
      </c>
      <c r="H343" s="78">
        <f t="shared" si="215"/>
        <v>0</v>
      </c>
      <c r="I343" s="78">
        <f t="shared" si="215"/>
        <v>0</v>
      </c>
      <c r="J343" s="78">
        <f t="shared" si="215"/>
        <v>0</v>
      </c>
      <c r="K343" s="78">
        <f t="shared" si="215"/>
        <v>0</v>
      </c>
      <c r="L343" s="78">
        <f t="shared" si="215"/>
        <v>0</v>
      </c>
      <c r="M343" s="78">
        <f t="shared" si="215"/>
        <v>0</v>
      </c>
      <c r="N343" s="78">
        <f t="shared" si="215"/>
        <v>0</v>
      </c>
      <c r="O343" s="78">
        <f t="shared" si="215"/>
        <v>0</v>
      </c>
      <c r="P343" s="63">
        <f t="shared" si="194"/>
        <v>0</v>
      </c>
    </row>
    <row r="344" spans="2:16" x14ac:dyDescent="0.2">
      <c r="B344" s="61"/>
      <c r="C344" s="61" t="s">
        <v>58</v>
      </c>
      <c r="D344" s="77">
        <f>ROUND(D336/1,2)</f>
        <v>0</v>
      </c>
      <c r="E344" s="78">
        <f t="shared" ref="E344:O344" si="216">ROUND(E336/1,2)</f>
        <v>0</v>
      </c>
      <c r="F344" s="78">
        <f t="shared" si="216"/>
        <v>0</v>
      </c>
      <c r="G344" s="78">
        <f t="shared" si="216"/>
        <v>0</v>
      </c>
      <c r="H344" s="78">
        <f t="shared" si="216"/>
        <v>0</v>
      </c>
      <c r="I344" s="78">
        <f t="shared" si="216"/>
        <v>0</v>
      </c>
      <c r="J344" s="78">
        <f t="shared" si="216"/>
        <v>0</v>
      </c>
      <c r="K344" s="78">
        <f t="shared" si="216"/>
        <v>0</v>
      </c>
      <c r="L344" s="78">
        <f t="shared" si="216"/>
        <v>0</v>
      </c>
      <c r="M344" s="78">
        <f t="shared" si="216"/>
        <v>0</v>
      </c>
      <c r="N344" s="78">
        <f t="shared" si="216"/>
        <v>0</v>
      </c>
      <c r="O344" s="78">
        <f t="shared" si="216"/>
        <v>0</v>
      </c>
      <c r="P344" s="63">
        <f t="shared" si="194"/>
        <v>0</v>
      </c>
    </row>
    <row r="345" spans="2:16" x14ac:dyDescent="0.2">
      <c r="B345" s="61"/>
      <c r="C345" s="61" t="s">
        <v>59</v>
      </c>
      <c r="D345" s="77">
        <f>ROUND(D337/1,2)</f>
        <v>0</v>
      </c>
      <c r="E345" s="78">
        <f t="shared" ref="E345:O345" si="217">ROUND(E337/1,2)</f>
        <v>0</v>
      </c>
      <c r="F345" s="78">
        <f t="shared" si="217"/>
        <v>0</v>
      </c>
      <c r="G345" s="78">
        <f t="shared" si="217"/>
        <v>0</v>
      </c>
      <c r="H345" s="78">
        <f t="shared" si="217"/>
        <v>0</v>
      </c>
      <c r="I345" s="78">
        <f t="shared" si="217"/>
        <v>0</v>
      </c>
      <c r="J345" s="78">
        <f t="shared" si="217"/>
        <v>0</v>
      </c>
      <c r="K345" s="78">
        <f t="shared" si="217"/>
        <v>0</v>
      </c>
      <c r="L345" s="78">
        <f t="shared" si="217"/>
        <v>0</v>
      </c>
      <c r="M345" s="78">
        <f t="shared" si="217"/>
        <v>0</v>
      </c>
      <c r="N345" s="78">
        <f t="shared" si="217"/>
        <v>0</v>
      </c>
      <c r="O345" s="78">
        <f t="shared" si="217"/>
        <v>0</v>
      </c>
      <c r="P345" s="63">
        <f t="shared" si="194"/>
        <v>0</v>
      </c>
    </row>
    <row r="346" spans="2:16" x14ac:dyDescent="0.2">
      <c r="B346" s="61"/>
      <c r="C346" s="61" t="s">
        <v>60</v>
      </c>
      <c r="D346" s="80">
        <f>ROUND(D338/7,2)</f>
        <v>0</v>
      </c>
      <c r="E346" s="81">
        <f t="shared" ref="E346:O346" si="218">ROUND(E338/7,2)</f>
        <v>0</v>
      </c>
      <c r="F346" s="81">
        <f t="shared" si="218"/>
        <v>0</v>
      </c>
      <c r="G346" s="81">
        <f t="shared" si="218"/>
        <v>0</v>
      </c>
      <c r="H346" s="81">
        <f t="shared" si="218"/>
        <v>0</v>
      </c>
      <c r="I346" s="81">
        <f t="shared" si="218"/>
        <v>0</v>
      </c>
      <c r="J346" s="81">
        <f t="shared" si="218"/>
        <v>0</v>
      </c>
      <c r="K346" s="81">
        <f t="shared" si="218"/>
        <v>0</v>
      </c>
      <c r="L346" s="81">
        <f t="shared" si="218"/>
        <v>0</v>
      </c>
      <c r="M346" s="81">
        <f t="shared" si="218"/>
        <v>0</v>
      </c>
      <c r="N346" s="81">
        <f t="shared" si="218"/>
        <v>0</v>
      </c>
      <c r="O346" s="81">
        <f t="shared" si="218"/>
        <v>0</v>
      </c>
      <c r="P346" s="66">
        <f t="shared" si="194"/>
        <v>0</v>
      </c>
    </row>
    <row r="347" spans="2:16" ht="13.8" thickBot="1" x14ac:dyDescent="0.25">
      <c r="B347" s="86"/>
      <c r="C347" s="86" t="s">
        <v>61</v>
      </c>
      <c r="D347" s="69">
        <v>0.1</v>
      </c>
      <c r="E347" s="70">
        <v>0.12</v>
      </c>
      <c r="F347" s="70">
        <v>0.12</v>
      </c>
      <c r="G347" s="70">
        <v>0.14000000000000001</v>
      </c>
      <c r="H347" s="70">
        <v>0.14000000000000001</v>
      </c>
      <c r="I347" s="70">
        <v>0.09</v>
      </c>
      <c r="J347" s="70">
        <v>0.13</v>
      </c>
      <c r="K347" s="70">
        <v>0.16</v>
      </c>
      <c r="L347" s="70">
        <v>0.15</v>
      </c>
      <c r="M347" s="70">
        <v>0.16</v>
      </c>
      <c r="N347" s="70">
        <v>0.1</v>
      </c>
      <c r="O347" s="70">
        <v>0.13</v>
      </c>
      <c r="P347" s="89">
        <f t="shared" si="194"/>
        <v>1.54</v>
      </c>
    </row>
  </sheetData>
  <phoneticPr fontId="3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X115"/>
  <sheetViews>
    <sheetView workbookViewId="0"/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4" width="4.44140625" customWidth="1"/>
    <col min="5" max="5" width="6" bestFit="1" customWidth="1"/>
    <col min="6" max="6" width="4.33203125" customWidth="1"/>
    <col min="7" max="8" width="6" bestFit="1" customWidth="1"/>
    <col min="9" max="9" width="5.109375" customWidth="1"/>
    <col min="10" max="13" width="6" bestFit="1" customWidth="1"/>
    <col min="14" max="14" width="6.77734375" bestFit="1" customWidth="1"/>
    <col min="15" max="15" width="6" bestFit="1" customWidth="1"/>
    <col min="16" max="16" width="7.6640625" bestFit="1" customWidth="1"/>
    <col min="20" max="24" width="9.88671875" customWidth="1"/>
  </cols>
  <sheetData>
    <row r="1" spans="2:24" ht="19.2" x14ac:dyDescent="0.25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6.8" thickBot="1" x14ac:dyDescent="0.25">
      <c r="B2" s="36" t="s">
        <v>156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24.6" thickBot="1" x14ac:dyDescent="0.25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2">
      <c r="B4" s="44" t="s">
        <v>94</v>
      </c>
      <c r="C4" s="45" t="s">
        <v>54</v>
      </c>
      <c r="D4" s="46">
        <v>0</v>
      </c>
      <c r="E4" s="47">
        <v>0</v>
      </c>
      <c r="F4" s="48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1</v>
      </c>
      <c r="M4" s="47">
        <v>0</v>
      </c>
      <c r="N4" s="47">
        <v>0</v>
      </c>
      <c r="O4" s="47">
        <v>0</v>
      </c>
      <c r="P4" s="49">
        <f t="shared" ref="P4:P71" si="0">SUM(D4:O4)</f>
        <v>1</v>
      </c>
    </row>
    <row r="5" spans="2:24" ht="12" customHeight="1" x14ac:dyDescent="0.2">
      <c r="B5" s="44"/>
      <c r="C5" s="45" t="s">
        <v>55</v>
      </c>
      <c r="D5" s="50">
        <v>39</v>
      </c>
      <c r="E5" s="48">
        <v>22</v>
      </c>
      <c r="F5" s="48">
        <v>33</v>
      </c>
      <c r="G5" s="48">
        <v>33</v>
      </c>
      <c r="H5" s="48">
        <v>33</v>
      </c>
      <c r="I5" s="48">
        <v>36</v>
      </c>
      <c r="J5" s="48">
        <v>36</v>
      </c>
      <c r="K5" s="48">
        <v>27</v>
      </c>
      <c r="L5" s="48">
        <v>30</v>
      </c>
      <c r="M5" s="48">
        <v>46</v>
      </c>
      <c r="N5" s="48">
        <v>40</v>
      </c>
      <c r="O5" s="48">
        <v>29</v>
      </c>
      <c r="P5" s="51">
        <f t="shared" si="0"/>
        <v>404</v>
      </c>
      <c r="R5" t="s">
        <v>109</v>
      </c>
      <c r="S5" s="102" t="s">
        <v>157</v>
      </c>
    </row>
    <row r="6" spans="2:24" ht="12" customHeight="1" x14ac:dyDescent="0.2">
      <c r="B6" s="44"/>
      <c r="C6" s="45" t="s">
        <v>56</v>
      </c>
      <c r="D6" s="50">
        <v>9</v>
      </c>
      <c r="E6" s="48">
        <v>17</v>
      </c>
      <c r="F6" s="48">
        <v>8</v>
      </c>
      <c r="G6" s="48">
        <v>10</v>
      </c>
      <c r="H6" s="48">
        <v>7</v>
      </c>
      <c r="I6" s="48">
        <v>12</v>
      </c>
      <c r="J6" s="48">
        <v>12</v>
      </c>
      <c r="K6" s="48">
        <v>8</v>
      </c>
      <c r="L6" s="48">
        <v>14</v>
      </c>
      <c r="M6" s="48">
        <v>15</v>
      </c>
      <c r="N6" s="48">
        <v>16</v>
      </c>
      <c r="O6" s="48">
        <v>16</v>
      </c>
      <c r="P6" s="51">
        <f t="shared" si="0"/>
        <v>144</v>
      </c>
      <c r="R6" t="s">
        <v>110</v>
      </c>
      <c r="S6" s="102" t="s">
        <v>111</v>
      </c>
    </row>
    <row r="7" spans="2:24" ht="12" customHeight="1" x14ac:dyDescent="0.2">
      <c r="B7" s="44"/>
      <c r="C7" s="45" t="s">
        <v>57</v>
      </c>
      <c r="D7" s="50">
        <v>7</v>
      </c>
      <c r="E7" s="48">
        <v>6</v>
      </c>
      <c r="F7" s="48">
        <v>10</v>
      </c>
      <c r="G7" s="48">
        <v>6</v>
      </c>
      <c r="H7" s="48">
        <v>15</v>
      </c>
      <c r="I7" s="48">
        <v>14</v>
      </c>
      <c r="J7" s="48">
        <v>7</v>
      </c>
      <c r="K7" s="48">
        <v>12</v>
      </c>
      <c r="L7" s="48">
        <v>11</v>
      </c>
      <c r="M7" s="48">
        <v>7</v>
      </c>
      <c r="N7" s="48">
        <v>7</v>
      </c>
      <c r="O7" s="48">
        <v>9</v>
      </c>
      <c r="P7" s="51">
        <f t="shared" si="0"/>
        <v>111</v>
      </c>
    </row>
    <row r="8" spans="2:24" ht="12" customHeight="1" x14ac:dyDescent="0.2">
      <c r="B8" s="44"/>
      <c r="C8" s="45" t="s">
        <v>58</v>
      </c>
      <c r="D8" s="50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51">
        <f t="shared" si="0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2">
      <c r="B9" s="450"/>
      <c r="C9" s="54" t="s">
        <v>59</v>
      </c>
      <c r="D9" s="336">
        <v>0</v>
      </c>
      <c r="E9" s="337">
        <v>0</v>
      </c>
      <c r="F9" s="337">
        <v>0</v>
      </c>
      <c r="G9" s="337">
        <v>0</v>
      </c>
      <c r="H9" s="337">
        <v>0</v>
      </c>
      <c r="I9" s="337">
        <v>0</v>
      </c>
      <c r="J9" s="337">
        <v>0</v>
      </c>
      <c r="K9" s="337">
        <v>0</v>
      </c>
      <c r="L9" s="337">
        <v>0</v>
      </c>
      <c r="M9" s="337">
        <v>0</v>
      </c>
      <c r="N9" s="337">
        <v>0</v>
      </c>
      <c r="O9" s="337">
        <v>0</v>
      </c>
      <c r="P9" s="339">
        <f t="shared" si="0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2">
      <c r="B10" s="53"/>
      <c r="C10" s="54" t="s">
        <v>60</v>
      </c>
      <c r="D10" s="55">
        <f>SUM(D4:D9)</f>
        <v>55</v>
      </c>
      <c r="E10" s="56">
        <f t="shared" ref="E10:O10" si="1">SUM(E4:E9)</f>
        <v>45</v>
      </c>
      <c r="F10" s="56">
        <f t="shared" si="1"/>
        <v>51</v>
      </c>
      <c r="G10" s="56">
        <f t="shared" si="1"/>
        <v>49</v>
      </c>
      <c r="H10" s="56">
        <f t="shared" si="1"/>
        <v>55</v>
      </c>
      <c r="I10" s="56">
        <f t="shared" si="1"/>
        <v>62</v>
      </c>
      <c r="J10" s="56">
        <f t="shared" si="1"/>
        <v>55</v>
      </c>
      <c r="K10" s="56">
        <f t="shared" si="1"/>
        <v>47</v>
      </c>
      <c r="L10" s="56">
        <f t="shared" si="1"/>
        <v>56</v>
      </c>
      <c r="M10" s="56">
        <f t="shared" si="1"/>
        <v>68</v>
      </c>
      <c r="N10" s="56">
        <f t="shared" si="1"/>
        <v>63</v>
      </c>
      <c r="O10" s="56">
        <f t="shared" si="1"/>
        <v>54</v>
      </c>
      <c r="P10" s="57">
        <f t="shared" si="0"/>
        <v>660</v>
      </c>
      <c r="Q10">
        <f>P10/12</f>
        <v>55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2">
      <c r="B11" s="140"/>
      <c r="C11" s="141" t="s">
        <v>61</v>
      </c>
      <c r="D11" s="145">
        <v>3326</v>
      </c>
      <c r="E11" s="146">
        <v>3184</v>
      </c>
      <c r="F11" s="146">
        <v>3281</v>
      </c>
      <c r="G11" s="146">
        <v>3406</v>
      </c>
      <c r="H11" s="146">
        <v>3940</v>
      </c>
      <c r="I11" s="146">
        <v>3829</v>
      </c>
      <c r="J11" s="146">
        <v>4101</v>
      </c>
      <c r="K11" s="146">
        <v>3885</v>
      </c>
      <c r="L11" s="146">
        <v>3747</v>
      </c>
      <c r="M11" s="146">
        <v>3869</v>
      </c>
      <c r="N11" s="146">
        <v>3463</v>
      </c>
      <c r="O11" s="146">
        <v>3133</v>
      </c>
      <c r="P11" s="147">
        <f t="shared" si="0"/>
        <v>43164</v>
      </c>
      <c r="S11" s="101"/>
      <c r="T11" s="107"/>
      <c r="U11" s="101"/>
      <c r="V11" s="107"/>
      <c r="W11" s="101"/>
      <c r="X11" s="107"/>
    </row>
    <row r="12" spans="2:24" ht="12" customHeight="1" x14ac:dyDescent="0.2">
      <c r="B12" s="44" t="s">
        <v>95</v>
      </c>
      <c r="C12" s="45" t="s">
        <v>54</v>
      </c>
      <c r="D12" s="58">
        <f>D4/1</f>
        <v>0</v>
      </c>
      <c r="E12" s="59">
        <f t="shared" ref="E12:O12" si="2">E4/1</f>
        <v>0</v>
      </c>
      <c r="F12" s="59">
        <f t="shared" si="2"/>
        <v>0</v>
      </c>
      <c r="G12" s="59">
        <f t="shared" si="2"/>
        <v>0</v>
      </c>
      <c r="H12" s="59">
        <f t="shared" si="2"/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1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158">
        <f t="shared" si="0"/>
        <v>1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2">
      <c r="B13" s="61"/>
      <c r="C13" s="45" t="s">
        <v>55</v>
      </c>
      <c r="D13" s="62">
        <f>D5/4</f>
        <v>9.75</v>
      </c>
      <c r="E13" s="60">
        <f t="shared" ref="E13:O13" si="3">E5/4</f>
        <v>5.5</v>
      </c>
      <c r="F13" s="60">
        <f t="shared" si="3"/>
        <v>8.25</v>
      </c>
      <c r="G13" s="60">
        <f t="shared" si="3"/>
        <v>8.25</v>
      </c>
      <c r="H13" s="60">
        <f t="shared" si="3"/>
        <v>8.25</v>
      </c>
      <c r="I13" s="60">
        <f t="shared" si="3"/>
        <v>9</v>
      </c>
      <c r="J13" s="60">
        <f t="shared" si="3"/>
        <v>9</v>
      </c>
      <c r="K13" s="60">
        <f t="shared" si="3"/>
        <v>6.75</v>
      </c>
      <c r="L13" s="60">
        <f t="shared" si="3"/>
        <v>7.5</v>
      </c>
      <c r="M13" s="60">
        <f t="shared" si="3"/>
        <v>11.5</v>
      </c>
      <c r="N13" s="60">
        <f t="shared" si="3"/>
        <v>10</v>
      </c>
      <c r="O13" s="60">
        <f t="shared" si="3"/>
        <v>7.25</v>
      </c>
      <c r="P13" s="158">
        <f t="shared" si="0"/>
        <v>101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2">
      <c r="B14" s="61"/>
      <c r="C14" s="45" t="s">
        <v>56</v>
      </c>
      <c r="D14" s="62">
        <f>D6/4</f>
        <v>2.25</v>
      </c>
      <c r="E14" s="60">
        <f t="shared" ref="E14:O14" si="4">E6/4</f>
        <v>4.25</v>
      </c>
      <c r="F14" s="60">
        <f t="shared" si="4"/>
        <v>2</v>
      </c>
      <c r="G14" s="60">
        <f t="shared" si="4"/>
        <v>2.5</v>
      </c>
      <c r="H14" s="60">
        <f t="shared" si="4"/>
        <v>1.75</v>
      </c>
      <c r="I14" s="60">
        <f t="shared" si="4"/>
        <v>3</v>
      </c>
      <c r="J14" s="60">
        <f t="shared" si="4"/>
        <v>3</v>
      </c>
      <c r="K14" s="60">
        <f t="shared" si="4"/>
        <v>2</v>
      </c>
      <c r="L14" s="60">
        <f t="shared" si="4"/>
        <v>3.5</v>
      </c>
      <c r="M14" s="60">
        <f t="shared" si="4"/>
        <v>3.75</v>
      </c>
      <c r="N14" s="60">
        <f t="shared" si="4"/>
        <v>4</v>
      </c>
      <c r="O14" s="60">
        <f t="shared" si="4"/>
        <v>4</v>
      </c>
      <c r="P14" s="158">
        <f t="shared" si="0"/>
        <v>36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2">
      <c r="B15" s="61"/>
      <c r="C15" s="45" t="s">
        <v>57</v>
      </c>
      <c r="D15" s="62">
        <f>D7/3</f>
        <v>2.3333333333333335</v>
      </c>
      <c r="E15" s="60">
        <f t="shared" ref="E15:O15" si="5">E7/3</f>
        <v>2</v>
      </c>
      <c r="F15" s="60">
        <f t="shared" si="5"/>
        <v>3.3333333333333335</v>
      </c>
      <c r="G15" s="60">
        <f t="shared" si="5"/>
        <v>2</v>
      </c>
      <c r="H15" s="60">
        <f t="shared" si="5"/>
        <v>5</v>
      </c>
      <c r="I15" s="60">
        <f t="shared" si="5"/>
        <v>4.666666666666667</v>
      </c>
      <c r="J15" s="60">
        <f t="shared" si="5"/>
        <v>2.3333333333333335</v>
      </c>
      <c r="K15" s="60">
        <f t="shared" si="5"/>
        <v>4</v>
      </c>
      <c r="L15" s="60">
        <f t="shared" si="5"/>
        <v>3.6666666666666665</v>
      </c>
      <c r="M15" s="60">
        <f t="shared" si="5"/>
        <v>2.3333333333333335</v>
      </c>
      <c r="N15" s="60">
        <f t="shared" si="5"/>
        <v>2.3333333333333335</v>
      </c>
      <c r="O15" s="60">
        <f t="shared" si="5"/>
        <v>3</v>
      </c>
      <c r="P15" s="158">
        <f t="shared" si="0"/>
        <v>37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2">
      <c r="B16" s="61"/>
      <c r="C16" s="45" t="s">
        <v>58</v>
      </c>
      <c r="D16" s="62">
        <f>D8/4</f>
        <v>0</v>
      </c>
      <c r="E16" s="60">
        <f t="shared" ref="E16:O16" si="6">E8/4</f>
        <v>0</v>
      </c>
      <c r="F16" s="60">
        <f t="shared" si="6"/>
        <v>0</v>
      </c>
      <c r="G16" s="60">
        <f t="shared" si="6"/>
        <v>0</v>
      </c>
      <c r="H16" s="60">
        <f t="shared" si="6"/>
        <v>0</v>
      </c>
      <c r="I16" s="60">
        <f t="shared" si="6"/>
        <v>0</v>
      </c>
      <c r="J16" s="60">
        <f t="shared" si="6"/>
        <v>0</v>
      </c>
      <c r="K16" s="60">
        <f t="shared" si="6"/>
        <v>0</v>
      </c>
      <c r="L16" s="60">
        <f t="shared" si="6"/>
        <v>0</v>
      </c>
      <c r="M16" s="60">
        <f t="shared" si="6"/>
        <v>0</v>
      </c>
      <c r="N16" s="60">
        <f t="shared" si="6"/>
        <v>0</v>
      </c>
      <c r="O16" s="60">
        <f t="shared" si="6"/>
        <v>0</v>
      </c>
      <c r="P16" s="158">
        <f t="shared" si="0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2">
      <c r="B17" s="53"/>
      <c r="C17" s="53" t="s">
        <v>59</v>
      </c>
      <c r="D17" s="435">
        <f>D9/3</f>
        <v>0</v>
      </c>
      <c r="E17" s="449">
        <f t="shared" ref="E17:O17" si="7">E9/3</f>
        <v>0</v>
      </c>
      <c r="F17" s="449">
        <f t="shared" si="7"/>
        <v>0</v>
      </c>
      <c r="G17" s="449">
        <f t="shared" si="7"/>
        <v>0</v>
      </c>
      <c r="H17" s="449">
        <f t="shared" si="7"/>
        <v>0</v>
      </c>
      <c r="I17" s="449">
        <f t="shared" si="7"/>
        <v>0</v>
      </c>
      <c r="J17" s="449">
        <f t="shared" si="7"/>
        <v>0</v>
      </c>
      <c r="K17" s="449">
        <f t="shared" si="7"/>
        <v>0</v>
      </c>
      <c r="L17" s="449">
        <f t="shared" si="7"/>
        <v>0</v>
      </c>
      <c r="M17" s="449">
        <f t="shared" si="7"/>
        <v>0</v>
      </c>
      <c r="N17" s="449">
        <f t="shared" si="7"/>
        <v>0</v>
      </c>
      <c r="O17" s="449">
        <f t="shared" si="7"/>
        <v>0</v>
      </c>
      <c r="P17" s="432">
        <f t="shared" si="0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2">
      <c r="B18" s="53"/>
      <c r="C18" s="54" t="s">
        <v>60</v>
      </c>
      <c r="D18" s="191">
        <f>SUM(D10/12)</f>
        <v>4.583333333333333</v>
      </c>
      <c r="E18" s="192">
        <f t="shared" ref="E18:O18" si="8">SUM(E10/12)</f>
        <v>3.75</v>
      </c>
      <c r="F18" s="192">
        <f t="shared" si="8"/>
        <v>4.25</v>
      </c>
      <c r="G18" s="192">
        <f t="shared" si="8"/>
        <v>4.083333333333333</v>
      </c>
      <c r="H18" s="192">
        <f t="shared" si="8"/>
        <v>4.583333333333333</v>
      </c>
      <c r="I18" s="192">
        <f t="shared" si="8"/>
        <v>5.166666666666667</v>
      </c>
      <c r="J18" s="192">
        <f t="shared" si="8"/>
        <v>4.583333333333333</v>
      </c>
      <c r="K18" s="192">
        <f t="shared" si="8"/>
        <v>3.9166666666666665</v>
      </c>
      <c r="L18" s="192">
        <f t="shared" si="8"/>
        <v>4.666666666666667</v>
      </c>
      <c r="M18" s="192">
        <f t="shared" si="8"/>
        <v>5.666666666666667</v>
      </c>
      <c r="N18" s="192">
        <f t="shared" si="8"/>
        <v>5.25</v>
      </c>
      <c r="O18" s="192">
        <f t="shared" si="8"/>
        <v>4.5</v>
      </c>
      <c r="P18" s="193">
        <f t="shared" si="0"/>
        <v>54.999999999999993</v>
      </c>
      <c r="Q18" s="105">
        <f>P18/12</f>
        <v>4.583333333333333</v>
      </c>
      <c r="T18" s="92"/>
      <c r="V18" s="92"/>
      <c r="X18" s="92"/>
    </row>
    <row r="19" spans="2:24" ht="12" customHeight="1" thickBot="1" x14ac:dyDescent="0.25">
      <c r="B19" s="86"/>
      <c r="C19" s="433" t="s">
        <v>61</v>
      </c>
      <c r="D19" s="189">
        <v>3.75</v>
      </c>
      <c r="E19" s="190">
        <v>3.51</v>
      </c>
      <c r="F19" s="190">
        <v>3.59</v>
      </c>
      <c r="G19" s="190">
        <v>3.74</v>
      </c>
      <c r="H19" s="190">
        <v>4.32</v>
      </c>
      <c r="I19" s="190">
        <v>4.26</v>
      </c>
      <c r="J19" s="190">
        <v>4.5199999999999996</v>
      </c>
      <c r="K19" s="190">
        <v>4.28</v>
      </c>
      <c r="L19" s="190">
        <v>4.26</v>
      </c>
      <c r="M19" s="190">
        <v>4.3099999999999996</v>
      </c>
      <c r="N19" s="190">
        <v>3.77</v>
      </c>
      <c r="O19" s="190">
        <v>3.42</v>
      </c>
      <c r="P19" s="89">
        <f t="shared" si="0"/>
        <v>47.730000000000011</v>
      </c>
      <c r="Q19" s="106">
        <f>P19/12</f>
        <v>3.9775000000000009</v>
      </c>
      <c r="T19" s="92"/>
      <c r="V19" s="92"/>
      <c r="X19" s="92"/>
    </row>
    <row r="20" spans="2:24" ht="12" customHeight="1" x14ac:dyDescent="0.2">
      <c r="B20" s="44" t="s">
        <v>96</v>
      </c>
      <c r="C20" s="45" t="s">
        <v>54</v>
      </c>
      <c r="D20" s="72">
        <v>1</v>
      </c>
      <c r="E20" s="48">
        <v>0</v>
      </c>
      <c r="F20" s="48">
        <v>0</v>
      </c>
      <c r="G20" s="48">
        <v>0</v>
      </c>
      <c r="H20" s="48">
        <v>1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73">
        <f t="shared" si="0"/>
        <v>2</v>
      </c>
      <c r="R20" t="s">
        <v>108</v>
      </c>
      <c r="T20" s="92"/>
      <c r="V20" s="92"/>
      <c r="X20" s="92"/>
    </row>
    <row r="21" spans="2:24" ht="12" customHeight="1" x14ac:dyDescent="0.2">
      <c r="B21" s="44"/>
      <c r="C21" s="45" t="s">
        <v>55</v>
      </c>
      <c r="D21" s="72">
        <v>1</v>
      </c>
      <c r="E21" s="48">
        <v>2</v>
      </c>
      <c r="F21" s="48">
        <v>3</v>
      </c>
      <c r="G21" s="48">
        <v>1</v>
      </c>
      <c r="H21" s="48">
        <v>0</v>
      </c>
      <c r="I21" s="48">
        <v>3</v>
      </c>
      <c r="J21" s="48">
        <v>0</v>
      </c>
      <c r="K21" s="48">
        <v>5</v>
      </c>
      <c r="L21" s="48">
        <v>1</v>
      </c>
      <c r="M21" s="48">
        <v>2</v>
      </c>
      <c r="N21" s="48">
        <v>0</v>
      </c>
      <c r="O21" s="48">
        <v>0</v>
      </c>
      <c r="P21" s="73">
        <f t="shared" si="0"/>
        <v>18</v>
      </c>
      <c r="T21" s="92"/>
      <c r="V21" s="92"/>
      <c r="X21" s="92"/>
    </row>
    <row r="22" spans="2:24" ht="12" customHeight="1" x14ac:dyDescent="0.2">
      <c r="B22" s="44"/>
      <c r="C22" s="45" t="s">
        <v>56</v>
      </c>
      <c r="D22" s="72">
        <v>0</v>
      </c>
      <c r="E22" s="48">
        <v>1</v>
      </c>
      <c r="F22" s="48">
        <v>2</v>
      </c>
      <c r="G22" s="48">
        <v>1</v>
      </c>
      <c r="H22" s="48">
        <v>0</v>
      </c>
      <c r="I22" s="48">
        <v>0</v>
      </c>
      <c r="J22" s="48">
        <v>1</v>
      </c>
      <c r="K22" s="48">
        <v>0</v>
      </c>
      <c r="L22" s="48">
        <v>1</v>
      </c>
      <c r="M22" s="48">
        <v>2</v>
      </c>
      <c r="N22" s="48">
        <v>1</v>
      </c>
      <c r="O22" s="48">
        <v>0</v>
      </c>
      <c r="P22" s="73">
        <f t="shared" si="0"/>
        <v>9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2">
      <c r="B23" s="44"/>
      <c r="C23" s="45" t="s">
        <v>57</v>
      </c>
      <c r="D23" s="72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73">
        <f t="shared" si="0"/>
        <v>0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2">
      <c r="B24" s="44"/>
      <c r="C24" s="45" t="s">
        <v>58</v>
      </c>
      <c r="D24" s="72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73">
        <f t="shared" si="0"/>
        <v>0</v>
      </c>
      <c r="T24" s="92"/>
      <c r="V24" s="92"/>
      <c r="X24" s="92"/>
    </row>
    <row r="25" spans="2:24" ht="12" customHeight="1" x14ac:dyDescent="0.2">
      <c r="B25" s="53"/>
      <c r="C25" s="53" t="s">
        <v>59</v>
      </c>
      <c r="D25" s="336">
        <v>0</v>
      </c>
      <c r="E25" s="337">
        <v>0</v>
      </c>
      <c r="F25" s="337">
        <v>0</v>
      </c>
      <c r="G25" s="337">
        <v>0</v>
      </c>
      <c r="H25" s="337">
        <v>0</v>
      </c>
      <c r="I25" s="337">
        <v>0</v>
      </c>
      <c r="J25" s="337">
        <v>0</v>
      </c>
      <c r="K25" s="337">
        <v>0</v>
      </c>
      <c r="L25" s="337">
        <v>0</v>
      </c>
      <c r="M25" s="337">
        <v>0</v>
      </c>
      <c r="N25" s="337">
        <v>0</v>
      </c>
      <c r="O25" s="337">
        <v>0</v>
      </c>
      <c r="P25" s="434">
        <f t="shared" si="0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2">
      <c r="B26" s="53"/>
      <c r="C26" s="54" t="s">
        <v>60</v>
      </c>
      <c r="D26" s="55">
        <f t="shared" ref="D26:O26" si="9">SUM(D20:D25)</f>
        <v>2</v>
      </c>
      <c r="E26" s="56">
        <f t="shared" si="9"/>
        <v>3</v>
      </c>
      <c r="F26" s="56">
        <f t="shared" si="9"/>
        <v>5</v>
      </c>
      <c r="G26" s="56">
        <f t="shared" si="9"/>
        <v>2</v>
      </c>
      <c r="H26" s="56">
        <f t="shared" si="9"/>
        <v>1</v>
      </c>
      <c r="I26" s="56">
        <f t="shared" si="9"/>
        <v>3</v>
      </c>
      <c r="J26" s="56">
        <f t="shared" si="9"/>
        <v>1</v>
      </c>
      <c r="K26" s="56">
        <f t="shared" si="9"/>
        <v>5</v>
      </c>
      <c r="L26" s="56">
        <f t="shared" si="9"/>
        <v>2</v>
      </c>
      <c r="M26" s="56">
        <f t="shared" si="9"/>
        <v>4</v>
      </c>
      <c r="N26" s="56">
        <f t="shared" si="9"/>
        <v>1</v>
      </c>
      <c r="O26" s="56">
        <f t="shared" si="9"/>
        <v>0</v>
      </c>
      <c r="P26" s="74">
        <f t="shared" si="0"/>
        <v>29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2">
      <c r="B27" s="437"/>
      <c r="C27" s="141" t="s">
        <v>61</v>
      </c>
      <c r="D27" s="145">
        <v>738</v>
      </c>
      <c r="E27" s="146">
        <v>675</v>
      </c>
      <c r="F27" s="146">
        <v>842</v>
      </c>
      <c r="G27" s="146">
        <v>778</v>
      </c>
      <c r="H27" s="146">
        <v>800</v>
      </c>
      <c r="I27" s="146">
        <v>768</v>
      </c>
      <c r="J27" s="146">
        <v>846</v>
      </c>
      <c r="K27" s="146">
        <v>830</v>
      </c>
      <c r="L27" s="146">
        <v>853</v>
      </c>
      <c r="M27" s="146">
        <v>816</v>
      </c>
      <c r="N27" s="146">
        <v>822</v>
      </c>
      <c r="O27" s="146">
        <v>799</v>
      </c>
      <c r="P27" s="448">
        <f t="shared" si="0"/>
        <v>9567</v>
      </c>
      <c r="S27" s="101"/>
      <c r="T27" s="107"/>
      <c r="U27" s="101"/>
      <c r="V27" s="107"/>
      <c r="W27" s="101"/>
      <c r="X27" s="107"/>
    </row>
    <row r="28" spans="2:24" ht="12" customHeight="1" x14ac:dyDescent="0.2">
      <c r="B28" s="44" t="s">
        <v>97</v>
      </c>
      <c r="C28" s="75" t="s">
        <v>54</v>
      </c>
      <c r="D28" s="58">
        <f>D20/1</f>
        <v>1</v>
      </c>
      <c r="E28" s="59">
        <f t="shared" ref="E28:O28" si="10">E20/1</f>
        <v>0</v>
      </c>
      <c r="F28" s="59">
        <f t="shared" si="10"/>
        <v>0</v>
      </c>
      <c r="G28" s="59">
        <f t="shared" si="10"/>
        <v>0</v>
      </c>
      <c r="H28" s="59">
        <f t="shared" si="10"/>
        <v>1</v>
      </c>
      <c r="I28" s="59">
        <f t="shared" si="10"/>
        <v>0</v>
      </c>
      <c r="J28" s="59">
        <f t="shared" si="10"/>
        <v>0</v>
      </c>
      <c r="K28" s="59">
        <f t="shared" si="10"/>
        <v>0</v>
      </c>
      <c r="L28" s="59">
        <f t="shared" si="10"/>
        <v>0</v>
      </c>
      <c r="M28" s="59">
        <f t="shared" si="10"/>
        <v>0</v>
      </c>
      <c r="N28" s="59">
        <f t="shared" si="10"/>
        <v>0</v>
      </c>
      <c r="O28" s="59">
        <f t="shared" si="10"/>
        <v>0</v>
      </c>
      <c r="P28" s="158">
        <f t="shared" si="0"/>
        <v>2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2">
      <c r="B29" s="61"/>
      <c r="C29" s="45" t="s">
        <v>55</v>
      </c>
      <c r="D29" s="77">
        <f>D21/4</f>
        <v>0.25</v>
      </c>
      <c r="E29" s="78">
        <f t="shared" ref="E29:O29" si="11">E21/4</f>
        <v>0.5</v>
      </c>
      <c r="F29" s="78">
        <f t="shared" si="11"/>
        <v>0.75</v>
      </c>
      <c r="G29" s="78">
        <f t="shared" si="11"/>
        <v>0.25</v>
      </c>
      <c r="H29" s="78">
        <f t="shared" si="11"/>
        <v>0</v>
      </c>
      <c r="I29" s="78">
        <f t="shared" si="11"/>
        <v>0.75</v>
      </c>
      <c r="J29" s="78">
        <f t="shared" si="11"/>
        <v>0</v>
      </c>
      <c r="K29" s="78">
        <f t="shared" si="11"/>
        <v>1.25</v>
      </c>
      <c r="L29" s="78">
        <f t="shared" si="11"/>
        <v>0.25</v>
      </c>
      <c r="M29" s="78">
        <f t="shared" si="11"/>
        <v>0.5</v>
      </c>
      <c r="N29" s="78">
        <f t="shared" si="11"/>
        <v>0</v>
      </c>
      <c r="O29" s="78">
        <f t="shared" si="11"/>
        <v>0</v>
      </c>
      <c r="P29" s="158">
        <f t="shared" si="0"/>
        <v>4.5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2">
      <c r="B30" s="61"/>
      <c r="C30" s="45" t="s">
        <v>56</v>
      </c>
      <c r="D30" s="77">
        <f>D22/4</f>
        <v>0</v>
      </c>
      <c r="E30" s="78">
        <f t="shared" ref="E30:O30" si="12">E22/4</f>
        <v>0.25</v>
      </c>
      <c r="F30" s="78">
        <f t="shared" si="12"/>
        <v>0.5</v>
      </c>
      <c r="G30" s="78">
        <f t="shared" si="12"/>
        <v>0.25</v>
      </c>
      <c r="H30" s="78">
        <f t="shared" si="12"/>
        <v>0</v>
      </c>
      <c r="I30" s="78">
        <f t="shared" si="12"/>
        <v>0</v>
      </c>
      <c r="J30" s="78">
        <f t="shared" si="12"/>
        <v>0.25</v>
      </c>
      <c r="K30" s="78">
        <f t="shared" si="12"/>
        <v>0</v>
      </c>
      <c r="L30" s="78">
        <f t="shared" si="12"/>
        <v>0.25</v>
      </c>
      <c r="M30" s="78">
        <f t="shared" si="12"/>
        <v>0.5</v>
      </c>
      <c r="N30" s="78">
        <f t="shared" si="12"/>
        <v>0.25</v>
      </c>
      <c r="O30" s="78">
        <f t="shared" si="12"/>
        <v>0</v>
      </c>
      <c r="P30" s="158">
        <f t="shared" si="0"/>
        <v>2.25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2">
      <c r="B31" s="61"/>
      <c r="C31" s="45" t="s">
        <v>57</v>
      </c>
      <c r="D31" s="77">
        <f>D23/3</f>
        <v>0</v>
      </c>
      <c r="E31" s="78">
        <f t="shared" ref="E31:O31" si="13">E23/3</f>
        <v>0</v>
      </c>
      <c r="F31" s="78">
        <f t="shared" si="13"/>
        <v>0</v>
      </c>
      <c r="G31" s="78">
        <f t="shared" si="13"/>
        <v>0</v>
      </c>
      <c r="H31" s="78">
        <f t="shared" si="13"/>
        <v>0</v>
      </c>
      <c r="I31" s="78">
        <f t="shared" si="13"/>
        <v>0</v>
      </c>
      <c r="J31" s="78">
        <f t="shared" si="13"/>
        <v>0</v>
      </c>
      <c r="K31" s="78">
        <f t="shared" si="13"/>
        <v>0</v>
      </c>
      <c r="L31" s="78">
        <f t="shared" si="13"/>
        <v>0</v>
      </c>
      <c r="M31" s="78">
        <f t="shared" si="13"/>
        <v>0</v>
      </c>
      <c r="N31" s="78">
        <f t="shared" si="13"/>
        <v>0</v>
      </c>
      <c r="O31" s="78">
        <f t="shared" si="13"/>
        <v>0</v>
      </c>
      <c r="P31" s="158">
        <f t="shared" si="0"/>
        <v>0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2">
      <c r="B32" s="61"/>
      <c r="C32" s="45" t="s">
        <v>58</v>
      </c>
      <c r="D32" s="77">
        <f>D24/4</f>
        <v>0</v>
      </c>
      <c r="E32" s="78">
        <f t="shared" ref="E32:O32" si="14">E24/4</f>
        <v>0</v>
      </c>
      <c r="F32" s="78">
        <f t="shared" si="14"/>
        <v>0</v>
      </c>
      <c r="G32" s="78">
        <f t="shared" si="14"/>
        <v>0</v>
      </c>
      <c r="H32" s="78">
        <f t="shared" si="14"/>
        <v>0</v>
      </c>
      <c r="I32" s="78">
        <f t="shared" si="14"/>
        <v>0</v>
      </c>
      <c r="J32" s="78">
        <f t="shared" si="14"/>
        <v>0</v>
      </c>
      <c r="K32" s="78">
        <f t="shared" si="14"/>
        <v>0</v>
      </c>
      <c r="L32" s="78">
        <f t="shared" si="14"/>
        <v>0</v>
      </c>
      <c r="M32" s="78">
        <f t="shared" si="14"/>
        <v>0</v>
      </c>
      <c r="N32" s="78">
        <f t="shared" si="14"/>
        <v>0</v>
      </c>
      <c r="O32" s="78">
        <f t="shared" si="14"/>
        <v>0</v>
      </c>
      <c r="P32" s="158">
        <f t="shared" si="0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2">
      <c r="B33" s="53"/>
      <c r="C33" s="54" t="s">
        <v>59</v>
      </c>
      <c r="D33" s="429">
        <f>D25/3</f>
        <v>0</v>
      </c>
      <c r="E33" s="430">
        <f t="shared" ref="E33:O33" si="15">E25/3</f>
        <v>0</v>
      </c>
      <c r="F33" s="430">
        <f t="shared" si="15"/>
        <v>0</v>
      </c>
      <c r="G33" s="430">
        <f t="shared" si="15"/>
        <v>0</v>
      </c>
      <c r="H33" s="430">
        <f t="shared" si="15"/>
        <v>0</v>
      </c>
      <c r="I33" s="430">
        <f t="shared" si="15"/>
        <v>0</v>
      </c>
      <c r="J33" s="430">
        <f t="shared" si="15"/>
        <v>0</v>
      </c>
      <c r="K33" s="430">
        <f t="shared" si="15"/>
        <v>0</v>
      </c>
      <c r="L33" s="430">
        <f t="shared" si="15"/>
        <v>0</v>
      </c>
      <c r="M33" s="430">
        <f t="shared" si="15"/>
        <v>0</v>
      </c>
      <c r="N33" s="430">
        <f t="shared" si="15"/>
        <v>0</v>
      </c>
      <c r="O33" s="430">
        <f t="shared" si="15"/>
        <v>0</v>
      </c>
      <c r="P33" s="432">
        <f t="shared" si="0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2">
      <c r="B34" s="53"/>
      <c r="C34" s="54" t="s">
        <v>60</v>
      </c>
      <c r="D34" s="191">
        <f>SUM(D26/12)</f>
        <v>0.16666666666666666</v>
      </c>
      <c r="E34" s="192">
        <f t="shared" ref="E34:O34" si="16">SUM(E26/12)</f>
        <v>0.25</v>
      </c>
      <c r="F34" s="192">
        <f t="shared" si="16"/>
        <v>0.41666666666666669</v>
      </c>
      <c r="G34" s="192">
        <f t="shared" si="16"/>
        <v>0.16666666666666666</v>
      </c>
      <c r="H34" s="192">
        <f t="shared" si="16"/>
        <v>8.3333333333333329E-2</v>
      </c>
      <c r="I34" s="192">
        <f t="shared" si="16"/>
        <v>0.25</v>
      </c>
      <c r="J34" s="192">
        <f t="shared" si="16"/>
        <v>8.3333333333333329E-2</v>
      </c>
      <c r="K34" s="192">
        <f t="shared" si="16"/>
        <v>0.41666666666666669</v>
      </c>
      <c r="L34" s="192">
        <f t="shared" si="16"/>
        <v>0.16666666666666666</v>
      </c>
      <c r="M34" s="192">
        <f t="shared" si="16"/>
        <v>0.33333333333333331</v>
      </c>
      <c r="N34" s="192">
        <f t="shared" si="16"/>
        <v>8.3333333333333329E-2</v>
      </c>
      <c r="O34" s="192">
        <f t="shared" si="16"/>
        <v>0</v>
      </c>
      <c r="P34" s="193">
        <f t="shared" si="0"/>
        <v>2.416666666666667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5">
      <c r="B35" s="53"/>
      <c r="C35" s="45" t="s">
        <v>61</v>
      </c>
      <c r="D35" s="189">
        <v>0.83</v>
      </c>
      <c r="E35" s="190">
        <v>0.75</v>
      </c>
      <c r="F35" s="190">
        <v>0.92</v>
      </c>
      <c r="G35" s="190">
        <v>0.85</v>
      </c>
      <c r="H35" s="190">
        <v>0.88</v>
      </c>
      <c r="I35" s="190">
        <v>0.86</v>
      </c>
      <c r="J35" s="190">
        <v>0.94</v>
      </c>
      <c r="K35" s="190">
        <v>0.91</v>
      </c>
      <c r="L35" s="190">
        <v>0.95</v>
      </c>
      <c r="M35" s="190">
        <v>0.89</v>
      </c>
      <c r="N35" s="190">
        <v>0.89</v>
      </c>
      <c r="O35" s="190">
        <v>0.87</v>
      </c>
      <c r="P35" s="160">
        <f t="shared" si="0"/>
        <v>10.540000000000001</v>
      </c>
      <c r="T35" s="92"/>
      <c r="V35" s="92"/>
      <c r="X35" s="92"/>
    </row>
    <row r="36" spans="2:24" ht="12" customHeight="1" x14ac:dyDescent="0.2">
      <c r="B36" s="83" t="s">
        <v>99</v>
      </c>
      <c r="C36" s="84" t="s">
        <v>54</v>
      </c>
      <c r="D36" s="50">
        <v>0</v>
      </c>
      <c r="E36" s="48">
        <v>0</v>
      </c>
      <c r="F36" s="47">
        <v>1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51">
        <f t="shared" si="0"/>
        <v>1</v>
      </c>
      <c r="R36" t="s">
        <v>108</v>
      </c>
      <c r="T36" s="92"/>
      <c r="V36" s="92"/>
      <c r="X36" s="92"/>
    </row>
    <row r="37" spans="2:24" ht="12" customHeight="1" x14ac:dyDescent="0.2">
      <c r="B37" s="44"/>
      <c r="C37" s="61" t="s">
        <v>55</v>
      </c>
      <c r="D37" s="50">
        <v>1</v>
      </c>
      <c r="E37" s="48">
        <v>3</v>
      </c>
      <c r="F37" s="48">
        <v>2</v>
      </c>
      <c r="G37" s="48">
        <v>3</v>
      </c>
      <c r="H37" s="48">
        <v>3</v>
      </c>
      <c r="I37" s="48">
        <v>4</v>
      </c>
      <c r="J37" s="48">
        <v>4</v>
      </c>
      <c r="K37" s="48">
        <v>2</v>
      </c>
      <c r="L37" s="48">
        <v>1</v>
      </c>
      <c r="M37" s="48">
        <v>1</v>
      </c>
      <c r="N37" s="48">
        <v>1</v>
      </c>
      <c r="O37" s="48">
        <v>4</v>
      </c>
      <c r="P37" s="51">
        <f t="shared" si="0"/>
        <v>29</v>
      </c>
      <c r="T37" s="92"/>
      <c r="V37" s="92"/>
      <c r="X37" s="92"/>
    </row>
    <row r="38" spans="2:24" ht="12" customHeight="1" x14ac:dyDescent="0.2">
      <c r="B38" s="44"/>
      <c r="C38" s="61" t="s">
        <v>56</v>
      </c>
      <c r="D38" s="50">
        <v>1</v>
      </c>
      <c r="E38" s="48">
        <v>1</v>
      </c>
      <c r="F38" s="48">
        <v>0</v>
      </c>
      <c r="G38" s="48">
        <v>1</v>
      </c>
      <c r="H38" s="48">
        <v>1</v>
      </c>
      <c r="I38" s="48">
        <v>0</v>
      </c>
      <c r="J38" s="48">
        <v>2</v>
      </c>
      <c r="K38" s="48">
        <v>1</v>
      </c>
      <c r="L38" s="48">
        <v>0</v>
      </c>
      <c r="M38" s="48">
        <v>0</v>
      </c>
      <c r="N38" s="48">
        <v>2</v>
      </c>
      <c r="O38" s="48">
        <v>0</v>
      </c>
      <c r="P38" s="51">
        <f t="shared" si="0"/>
        <v>9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2">
      <c r="B39" s="44"/>
      <c r="C39" s="61" t="s">
        <v>57</v>
      </c>
      <c r="D39" s="50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51">
        <f t="shared" si="0"/>
        <v>0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2">
      <c r="B40" s="44"/>
      <c r="C40" s="61" t="s">
        <v>58</v>
      </c>
      <c r="D40" s="50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51">
        <f t="shared" si="0"/>
        <v>0</v>
      </c>
      <c r="T40" s="92"/>
      <c r="V40" s="92"/>
      <c r="X40" s="92"/>
    </row>
    <row r="41" spans="2:24" ht="12" customHeight="1" x14ac:dyDescent="0.2">
      <c r="B41" s="53"/>
      <c r="C41" s="53" t="s">
        <v>59</v>
      </c>
      <c r="D41" s="336">
        <v>0</v>
      </c>
      <c r="E41" s="337">
        <v>0</v>
      </c>
      <c r="F41" s="337">
        <v>0</v>
      </c>
      <c r="G41" s="337">
        <v>0</v>
      </c>
      <c r="H41" s="337">
        <v>0</v>
      </c>
      <c r="I41" s="337">
        <v>0</v>
      </c>
      <c r="J41" s="337">
        <v>0</v>
      </c>
      <c r="K41" s="337">
        <v>0</v>
      </c>
      <c r="L41" s="337">
        <v>0</v>
      </c>
      <c r="M41" s="337">
        <v>0</v>
      </c>
      <c r="N41" s="337">
        <v>0</v>
      </c>
      <c r="O41" s="337">
        <v>0</v>
      </c>
      <c r="P41" s="339">
        <f t="shared" si="0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2">
      <c r="B42" s="53"/>
      <c r="C42" s="53" t="s">
        <v>60</v>
      </c>
      <c r="D42" s="55">
        <f t="shared" ref="D42:O42" si="17">SUM(D36:D41)</f>
        <v>2</v>
      </c>
      <c r="E42" s="56">
        <f t="shared" si="17"/>
        <v>4</v>
      </c>
      <c r="F42" s="56">
        <f t="shared" si="17"/>
        <v>3</v>
      </c>
      <c r="G42" s="56">
        <f t="shared" si="17"/>
        <v>4</v>
      </c>
      <c r="H42" s="56">
        <f t="shared" si="17"/>
        <v>4</v>
      </c>
      <c r="I42" s="56">
        <f t="shared" si="17"/>
        <v>4</v>
      </c>
      <c r="J42" s="56">
        <f t="shared" si="17"/>
        <v>6</v>
      </c>
      <c r="K42" s="56">
        <f t="shared" si="17"/>
        <v>3</v>
      </c>
      <c r="L42" s="56">
        <f>SUM(L36:L41)</f>
        <v>1</v>
      </c>
      <c r="M42" s="56">
        <f t="shared" si="17"/>
        <v>1</v>
      </c>
      <c r="N42" s="56">
        <f t="shared" si="17"/>
        <v>3</v>
      </c>
      <c r="O42" s="56">
        <f t="shared" si="17"/>
        <v>4</v>
      </c>
      <c r="P42" s="447">
        <f t="shared" si="0"/>
        <v>39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2">
      <c r="B43" s="53"/>
      <c r="C43" s="53" t="s">
        <v>61</v>
      </c>
      <c r="D43" s="148">
        <v>441</v>
      </c>
      <c r="E43" s="149">
        <v>424</v>
      </c>
      <c r="F43" s="149">
        <v>482</v>
      </c>
      <c r="G43" s="149">
        <v>446</v>
      </c>
      <c r="H43" s="149">
        <v>476</v>
      </c>
      <c r="I43" s="149">
        <v>453</v>
      </c>
      <c r="J43" s="149">
        <v>523</v>
      </c>
      <c r="K43" s="149">
        <v>503</v>
      </c>
      <c r="L43" s="149">
        <v>487</v>
      </c>
      <c r="M43" s="149">
        <v>511</v>
      </c>
      <c r="N43" s="149">
        <v>468</v>
      </c>
      <c r="O43" s="149">
        <v>435</v>
      </c>
      <c r="P43" s="150">
        <f t="shared" si="0"/>
        <v>5649</v>
      </c>
      <c r="S43" s="101"/>
      <c r="T43" s="107"/>
      <c r="U43" s="101"/>
      <c r="V43" s="107"/>
      <c r="W43" s="101"/>
      <c r="X43" s="107"/>
    </row>
    <row r="44" spans="2:24" ht="12" customHeight="1" x14ac:dyDescent="0.2">
      <c r="B44" s="44" t="s">
        <v>158</v>
      </c>
      <c r="C44" s="44" t="s">
        <v>54</v>
      </c>
      <c r="D44" s="58">
        <f>D36/1</f>
        <v>0</v>
      </c>
      <c r="E44" s="59">
        <f t="shared" ref="E44:O44" si="18">E36/1</f>
        <v>0</v>
      </c>
      <c r="F44" s="59">
        <f t="shared" si="18"/>
        <v>1</v>
      </c>
      <c r="G44" s="59">
        <f t="shared" si="18"/>
        <v>0</v>
      </c>
      <c r="H44" s="59">
        <f t="shared" si="18"/>
        <v>0</v>
      </c>
      <c r="I44" s="59">
        <f t="shared" si="18"/>
        <v>0</v>
      </c>
      <c r="J44" s="59">
        <f t="shared" si="18"/>
        <v>0</v>
      </c>
      <c r="K44" s="59">
        <f t="shared" si="18"/>
        <v>0</v>
      </c>
      <c r="L44" s="59">
        <f t="shared" si="18"/>
        <v>0</v>
      </c>
      <c r="M44" s="59">
        <f t="shared" si="18"/>
        <v>0</v>
      </c>
      <c r="N44" s="59">
        <f t="shared" si="18"/>
        <v>0</v>
      </c>
      <c r="O44" s="59">
        <f t="shared" si="18"/>
        <v>0</v>
      </c>
      <c r="P44" s="158">
        <f t="shared" si="0"/>
        <v>1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2">
      <c r="B45" s="61"/>
      <c r="C45" s="61" t="s">
        <v>55</v>
      </c>
      <c r="D45" s="77">
        <f>D37/4</f>
        <v>0.25</v>
      </c>
      <c r="E45" s="78">
        <f t="shared" ref="E45:O45" si="19">E37/4</f>
        <v>0.75</v>
      </c>
      <c r="F45" s="78">
        <f t="shared" si="19"/>
        <v>0.5</v>
      </c>
      <c r="G45" s="78">
        <f t="shared" si="19"/>
        <v>0.75</v>
      </c>
      <c r="H45" s="78">
        <f t="shared" si="19"/>
        <v>0.75</v>
      </c>
      <c r="I45" s="78">
        <f t="shared" si="19"/>
        <v>1</v>
      </c>
      <c r="J45" s="78">
        <f t="shared" si="19"/>
        <v>1</v>
      </c>
      <c r="K45" s="78">
        <f t="shared" si="19"/>
        <v>0.5</v>
      </c>
      <c r="L45" s="78">
        <f t="shared" si="19"/>
        <v>0.25</v>
      </c>
      <c r="M45" s="78">
        <f t="shared" si="19"/>
        <v>0.25</v>
      </c>
      <c r="N45" s="78">
        <f t="shared" si="19"/>
        <v>0.25</v>
      </c>
      <c r="O45" s="78">
        <f t="shared" si="19"/>
        <v>1</v>
      </c>
      <c r="P45" s="158">
        <f t="shared" si="0"/>
        <v>7.25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2">
      <c r="B46" s="61"/>
      <c r="C46" s="61" t="s">
        <v>56</v>
      </c>
      <c r="D46" s="77">
        <f>D38/4</f>
        <v>0.25</v>
      </c>
      <c r="E46" s="78">
        <f t="shared" ref="E46:O46" si="20">E38/4</f>
        <v>0.25</v>
      </c>
      <c r="F46" s="78">
        <f t="shared" si="20"/>
        <v>0</v>
      </c>
      <c r="G46" s="78">
        <f t="shared" si="20"/>
        <v>0.25</v>
      </c>
      <c r="H46" s="78">
        <f t="shared" si="20"/>
        <v>0.25</v>
      </c>
      <c r="I46" s="78">
        <f t="shared" si="20"/>
        <v>0</v>
      </c>
      <c r="J46" s="78">
        <f t="shared" si="20"/>
        <v>0.5</v>
      </c>
      <c r="K46" s="78">
        <f t="shared" si="20"/>
        <v>0.25</v>
      </c>
      <c r="L46" s="78">
        <f t="shared" si="20"/>
        <v>0</v>
      </c>
      <c r="M46" s="78">
        <f t="shared" si="20"/>
        <v>0</v>
      </c>
      <c r="N46" s="78">
        <f t="shared" si="20"/>
        <v>0.5</v>
      </c>
      <c r="O46" s="78">
        <f t="shared" si="20"/>
        <v>0</v>
      </c>
      <c r="P46" s="158">
        <f t="shared" si="0"/>
        <v>2.25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2">
      <c r="B47" s="61"/>
      <c r="C47" s="61" t="s">
        <v>57</v>
      </c>
      <c r="D47" s="77">
        <f>D39/3</f>
        <v>0</v>
      </c>
      <c r="E47" s="78">
        <f t="shared" ref="E47:O47" si="21">E39/3</f>
        <v>0</v>
      </c>
      <c r="F47" s="78">
        <f t="shared" si="21"/>
        <v>0</v>
      </c>
      <c r="G47" s="78">
        <f t="shared" si="21"/>
        <v>0</v>
      </c>
      <c r="H47" s="78">
        <f t="shared" si="21"/>
        <v>0</v>
      </c>
      <c r="I47" s="78">
        <f t="shared" si="21"/>
        <v>0</v>
      </c>
      <c r="J47" s="78">
        <f t="shared" si="21"/>
        <v>0</v>
      </c>
      <c r="K47" s="78">
        <f t="shared" si="21"/>
        <v>0</v>
      </c>
      <c r="L47" s="78">
        <f t="shared" si="21"/>
        <v>0</v>
      </c>
      <c r="M47" s="78">
        <f t="shared" si="21"/>
        <v>0</v>
      </c>
      <c r="N47" s="78">
        <f t="shared" si="21"/>
        <v>0</v>
      </c>
      <c r="O47" s="78">
        <f t="shared" si="21"/>
        <v>0</v>
      </c>
      <c r="P47" s="158">
        <f t="shared" si="0"/>
        <v>0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2">
      <c r="B48" s="61"/>
      <c r="C48" s="61" t="s">
        <v>58</v>
      </c>
      <c r="D48" s="77">
        <f>D40/4</f>
        <v>0</v>
      </c>
      <c r="E48" s="78">
        <f t="shared" ref="E48:O48" si="22">E40/4</f>
        <v>0</v>
      </c>
      <c r="F48" s="78">
        <f t="shared" si="22"/>
        <v>0</v>
      </c>
      <c r="G48" s="78">
        <f t="shared" si="22"/>
        <v>0</v>
      </c>
      <c r="H48" s="78">
        <f t="shared" si="22"/>
        <v>0</v>
      </c>
      <c r="I48" s="78">
        <f t="shared" si="22"/>
        <v>0</v>
      </c>
      <c r="J48" s="78">
        <f t="shared" si="22"/>
        <v>0</v>
      </c>
      <c r="K48" s="78">
        <f t="shared" si="22"/>
        <v>0</v>
      </c>
      <c r="L48" s="78">
        <f t="shared" si="22"/>
        <v>0</v>
      </c>
      <c r="M48" s="78">
        <f t="shared" si="22"/>
        <v>0</v>
      </c>
      <c r="N48" s="78">
        <f t="shared" si="22"/>
        <v>0</v>
      </c>
      <c r="O48" s="78">
        <f t="shared" si="22"/>
        <v>0</v>
      </c>
      <c r="P48" s="158">
        <f t="shared" si="0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2">
      <c r="B49" s="61"/>
      <c r="C49" s="61" t="s">
        <v>59</v>
      </c>
      <c r="D49" s="77">
        <f>D41/3</f>
        <v>0</v>
      </c>
      <c r="E49" s="78">
        <f t="shared" ref="E49:O49" si="23">E41/3</f>
        <v>0</v>
      </c>
      <c r="F49" s="78">
        <f t="shared" si="23"/>
        <v>0</v>
      </c>
      <c r="G49" s="78">
        <f t="shared" si="23"/>
        <v>0</v>
      </c>
      <c r="H49" s="78">
        <f t="shared" si="23"/>
        <v>0</v>
      </c>
      <c r="I49" s="78">
        <f t="shared" si="23"/>
        <v>0</v>
      </c>
      <c r="J49" s="78">
        <f t="shared" si="23"/>
        <v>0</v>
      </c>
      <c r="K49" s="78">
        <f t="shared" si="23"/>
        <v>0</v>
      </c>
      <c r="L49" s="78">
        <f t="shared" si="23"/>
        <v>0</v>
      </c>
      <c r="M49" s="78">
        <f t="shared" si="23"/>
        <v>0</v>
      </c>
      <c r="N49" s="78">
        <f t="shared" si="23"/>
        <v>0</v>
      </c>
      <c r="O49" s="78">
        <f t="shared" si="23"/>
        <v>0</v>
      </c>
      <c r="P49" s="158">
        <f t="shared" si="0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2">
      <c r="B50" s="437"/>
      <c r="C50" s="140" t="s">
        <v>60</v>
      </c>
      <c r="D50" s="444">
        <f>SUM(D42/12)</f>
        <v>0.16666666666666666</v>
      </c>
      <c r="E50" s="445">
        <f t="shared" ref="E50:O50" si="24">SUM(E42/12)</f>
        <v>0.33333333333333331</v>
      </c>
      <c r="F50" s="445">
        <f t="shared" si="24"/>
        <v>0.25</v>
      </c>
      <c r="G50" s="445">
        <f t="shared" si="24"/>
        <v>0.33333333333333331</v>
      </c>
      <c r="H50" s="445">
        <f t="shared" si="24"/>
        <v>0.33333333333333331</v>
      </c>
      <c r="I50" s="445">
        <f t="shared" si="24"/>
        <v>0.33333333333333331</v>
      </c>
      <c r="J50" s="445">
        <f t="shared" si="24"/>
        <v>0.5</v>
      </c>
      <c r="K50" s="445">
        <f t="shared" si="24"/>
        <v>0.25</v>
      </c>
      <c r="L50" s="445">
        <f t="shared" si="24"/>
        <v>8.3333333333333329E-2</v>
      </c>
      <c r="M50" s="445">
        <f t="shared" si="24"/>
        <v>8.3333333333333329E-2</v>
      </c>
      <c r="N50" s="445">
        <f t="shared" si="24"/>
        <v>0.25</v>
      </c>
      <c r="O50" s="445">
        <f t="shared" si="24"/>
        <v>0.33333333333333331</v>
      </c>
      <c r="P50" s="446">
        <f t="shared" si="0"/>
        <v>3.2500000000000004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5">
      <c r="B51" s="53"/>
      <c r="C51" s="86" t="s">
        <v>61</v>
      </c>
      <c r="D51" s="189">
        <v>0.49</v>
      </c>
      <c r="E51" s="190">
        <v>0.47</v>
      </c>
      <c r="F51" s="190">
        <v>0.53</v>
      </c>
      <c r="G51" s="190">
        <v>0.49</v>
      </c>
      <c r="H51" s="190">
        <v>0.52</v>
      </c>
      <c r="I51" s="190">
        <v>0.5</v>
      </c>
      <c r="J51" s="190">
        <v>0.57999999999999996</v>
      </c>
      <c r="K51" s="190">
        <v>0.55000000000000004</v>
      </c>
      <c r="L51" s="190">
        <v>0.54</v>
      </c>
      <c r="M51" s="190">
        <v>0.56000000000000005</v>
      </c>
      <c r="N51" s="190">
        <v>0.51</v>
      </c>
      <c r="O51" s="190">
        <v>0.48</v>
      </c>
      <c r="P51" s="89">
        <f t="shared" si="0"/>
        <v>6.2200000000000006</v>
      </c>
      <c r="T51" s="92"/>
      <c r="V51" s="92"/>
      <c r="X51" s="92"/>
    </row>
    <row r="52" spans="2:24" ht="12" customHeight="1" x14ac:dyDescent="0.2">
      <c r="B52" s="83" t="s">
        <v>101</v>
      </c>
      <c r="C52" s="45" t="s">
        <v>54</v>
      </c>
      <c r="D52" s="50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1</v>
      </c>
      <c r="M52" s="48">
        <v>0</v>
      </c>
      <c r="N52" s="48">
        <v>0</v>
      </c>
      <c r="O52" s="48">
        <v>0</v>
      </c>
      <c r="P52" s="51">
        <f t="shared" si="0"/>
        <v>1</v>
      </c>
      <c r="R52" t="s">
        <v>108</v>
      </c>
      <c r="T52" s="92"/>
      <c r="V52" s="92"/>
      <c r="X52" s="92"/>
    </row>
    <row r="53" spans="2:24" ht="12" customHeight="1" x14ac:dyDescent="0.2">
      <c r="B53" s="44"/>
      <c r="C53" s="45" t="s">
        <v>55</v>
      </c>
      <c r="D53" s="50">
        <v>5</v>
      </c>
      <c r="E53" s="48">
        <v>6</v>
      </c>
      <c r="F53" s="48">
        <v>6</v>
      </c>
      <c r="G53" s="48">
        <v>9</v>
      </c>
      <c r="H53" s="48">
        <v>12</v>
      </c>
      <c r="I53" s="48">
        <v>7</v>
      </c>
      <c r="J53" s="48">
        <v>8</v>
      </c>
      <c r="K53" s="48">
        <v>4</v>
      </c>
      <c r="L53" s="48">
        <v>5</v>
      </c>
      <c r="M53" s="48">
        <v>2</v>
      </c>
      <c r="N53" s="48">
        <v>6</v>
      </c>
      <c r="O53" s="48">
        <v>4</v>
      </c>
      <c r="P53" s="51">
        <f t="shared" si="0"/>
        <v>74</v>
      </c>
      <c r="T53" s="92"/>
      <c r="V53" s="92"/>
      <c r="X53" s="92"/>
    </row>
    <row r="54" spans="2:24" ht="12" customHeight="1" x14ac:dyDescent="0.2">
      <c r="B54" s="44"/>
      <c r="C54" s="45" t="s">
        <v>56</v>
      </c>
      <c r="D54" s="50">
        <v>3</v>
      </c>
      <c r="E54" s="48">
        <v>6</v>
      </c>
      <c r="F54" s="48">
        <v>0</v>
      </c>
      <c r="G54" s="48">
        <v>0</v>
      </c>
      <c r="H54" s="48">
        <v>0</v>
      </c>
      <c r="I54" s="48">
        <v>1</v>
      </c>
      <c r="J54" s="48">
        <v>4</v>
      </c>
      <c r="K54" s="48">
        <v>0</v>
      </c>
      <c r="L54" s="48">
        <v>0</v>
      </c>
      <c r="M54" s="48">
        <v>1</v>
      </c>
      <c r="N54" s="48">
        <v>1</v>
      </c>
      <c r="O54" s="48">
        <v>3</v>
      </c>
      <c r="P54" s="51">
        <f t="shared" si="0"/>
        <v>19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2">
      <c r="B55" s="44"/>
      <c r="C55" s="45" t="s">
        <v>57</v>
      </c>
      <c r="D55" s="50">
        <v>3</v>
      </c>
      <c r="E55" s="48">
        <v>2</v>
      </c>
      <c r="F55" s="48">
        <v>0</v>
      </c>
      <c r="G55" s="48">
        <v>2</v>
      </c>
      <c r="H55" s="48">
        <v>3</v>
      </c>
      <c r="I55" s="48">
        <v>5</v>
      </c>
      <c r="J55" s="48">
        <v>2</v>
      </c>
      <c r="K55" s="48">
        <v>1</v>
      </c>
      <c r="L55" s="48">
        <v>0</v>
      </c>
      <c r="M55" s="48">
        <v>1</v>
      </c>
      <c r="N55" s="48">
        <v>0</v>
      </c>
      <c r="O55" s="48">
        <v>0</v>
      </c>
      <c r="P55" s="51">
        <f t="shared" si="0"/>
        <v>19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2">
      <c r="B56" s="44"/>
      <c r="C56" s="45" t="s">
        <v>58</v>
      </c>
      <c r="D56" s="50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51">
        <f t="shared" si="0"/>
        <v>0</v>
      </c>
      <c r="T56" s="92"/>
      <c r="V56" s="92"/>
      <c r="X56" s="92"/>
    </row>
    <row r="57" spans="2:24" ht="12" customHeight="1" x14ac:dyDescent="0.2">
      <c r="B57" s="53"/>
      <c r="C57" s="54" t="s">
        <v>59</v>
      </c>
      <c r="D57" s="336">
        <v>0</v>
      </c>
      <c r="E57" s="337">
        <v>0</v>
      </c>
      <c r="F57" s="337">
        <v>0</v>
      </c>
      <c r="G57" s="337">
        <v>0</v>
      </c>
      <c r="H57" s="337">
        <v>0</v>
      </c>
      <c r="I57" s="337">
        <v>0</v>
      </c>
      <c r="J57" s="337">
        <v>0</v>
      </c>
      <c r="K57" s="337">
        <v>0</v>
      </c>
      <c r="L57" s="337">
        <v>0</v>
      </c>
      <c r="M57" s="337">
        <v>0</v>
      </c>
      <c r="N57" s="337">
        <v>0</v>
      </c>
      <c r="O57" s="337">
        <v>0</v>
      </c>
      <c r="P57" s="339">
        <f t="shared" si="0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2">
      <c r="B58" s="53"/>
      <c r="C58" s="54" t="s">
        <v>60</v>
      </c>
      <c r="D58" s="55">
        <f t="shared" ref="D58:O58" si="25">SUM(D52:D57)</f>
        <v>11</v>
      </c>
      <c r="E58" s="56">
        <f t="shared" si="25"/>
        <v>14</v>
      </c>
      <c r="F58" s="56">
        <f t="shared" si="25"/>
        <v>6</v>
      </c>
      <c r="G58" s="56">
        <f t="shared" si="25"/>
        <v>11</v>
      </c>
      <c r="H58" s="56">
        <f t="shared" si="25"/>
        <v>15</v>
      </c>
      <c r="I58" s="56">
        <f t="shared" si="25"/>
        <v>13</v>
      </c>
      <c r="J58" s="56">
        <f t="shared" si="25"/>
        <v>14</v>
      </c>
      <c r="K58" s="56">
        <f t="shared" si="25"/>
        <v>5</v>
      </c>
      <c r="L58" s="56">
        <f t="shared" si="25"/>
        <v>6</v>
      </c>
      <c r="M58" s="56">
        <f t="shared" si="25"/>
        <v>4</v>
      </c>
      <c r="N58" s="56">
        <f t="shared" si="25"/>
        <v>7</v>
      </c>
      <c r="O58" s="56">
        <f t="shared" si="25"/>
        <v>7</v>
      </c>
      <c r="P58" s="57">
        <f t="shared" si="0"/>
        <v>113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2">
      <c r="B59" s="53"/>
      <c r="C59" s="54" t="s">
        <v>61</v>
      </c>
      <c r="D59" s="148">
        <v>1937</v>
      </c>
      <c r="E59" s="149">
        <v>1615</v>
      </c>
      <c r="F59" s="149">
        <v>1740</v>
      </c>
      <c r="G59" s="149">
        <v>1599</v>
      </c>
      <c r="H59" s="149">
        <v>1893</v>
      </c>
      <c r="I59" s="149">
        <v>1780</v>
      </c>
      <c r="J59" s="149">
        <v>2072</v>
      </c>
      <c r="K59" s="149">
        <v>2060</v>
      </c>
      <c r="L59" s="149">
        <v>1856</v>
      </c>
      <c r="M59" s="149">
        <v>1830</v>
      </c>
      <c r="N59" s="149">
        <v>1751</v>
      </c>
      <c r="O59" s="149">
        <v>1581</v>
      </c>
      <c r="P59" s="151">
        <f t="shared" si="0"/>
        <v>21714</v>
      </c>
      <c r="S59" s="101"/>
      <c r="T59" s="107"/>
      <c r="U59" s="101"/>
      <c r="V59" s="107"/>
      <c r="W59" s="101"/>
      <c r="X59" s="107"/>
    </row>
    <row r="60" spans="2:24" ht="12" customHeight="1" x14ac:dyDescent="0.2">
      <c r="B60" s="44" t="s">
        <v>102</v>
      </c>
      <c r="C60" s="75" t="s">
        <v>54</v>
      </c>
      <c r="D60" s="58">
        <f>D52/1</f>
        <v>0</v>
      </c>
      <c r="E60" s="59">
        <f t="shared" ref="E60:O60" si="26">E52/1</f>
        <v>0</v>
      </c>
      <c r="F60" s="59">
        <f t="shared" si="26"/>
        <v>0</v>
      </c>
      <c r="G60" s="59">
        <f t="shared" si="26"/>
        <v>0</v>
      </c>
      <c r="H60" s="59">
        <f t="shared" si="26"/>
        <v>0</v>
      </c>
      <c r="I60" s="59">
        <f t="shared" si="26"/>
        <v>0</v>
      </c>
      <c r="J60" s="59">
        <f t="shared" si="26"/>
        <v>0</v>
      </c>
      <c r="K60" s="59">
        <f t="shared" si="26"/>
        <v>0</v>
      </c>
      <c r="L60" s="59">
        <f t="shared" si="26"/>
        <v>1</v>
      </c>
      <c r="M60" s="59">
        <f t="shared" si="26"/>
        <v>0</v>
      </c>
      <c r="N60" s="59">
        <f t="shared" si="26"/>
        <v>0</v>
      </c>
      <c r="O60" s="59">
        <f t="shared" si="26"/>
        <v>0</v>
      </c>
      <c r="P60" s="158">
        <f t="shared" si="0"/>
        <v>1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2">
      <c r="B61" s="61"/>
      <c r="C61" s="45" t="s">
        <v>55</v>
      </c>
      <c r="D61" s="77">
        <f>D53/4</f>
        <v>1.25</v>
      </c>
      <c r="E61" s="78">
        <f t="shared" ref="E61:O61" si="27">E53/4</f>
        <v>1.5</v>
      </c>
      <c r="F61" s="78">
        <f t="shared" si="27"/>
        <v>1.5</v>
      </c>
      <c r="G61" s="78">
        <f t="shared" si="27"/>
        <v>2.25</v>
      </c>
      <c r="H61" s="78">
        <f t="shared" si="27"/>
        <v>3</v>
      </c>
      <c r="I61" s="78">
        <f t="shared" si="27"/>
        <v>1.75</v>
      </c>
      <c r="J61" s="78">
        <f t="shared" si="27"/>
        <v>2</v>
      </c>
      <c r="K61" s="78">
        <f t="shared" si="27"/>
        <v>1</v>
      </c>
      <c r="L61" s="78">
        <f t="shared" si="27"/>
        <v>1.25</v>
      </c>
      <c r="M61" s="78">
        <f t="shared" si="27"/>
        <v>0.5</v>
      </c>
      <c r="N61" s="78">
        <f t="shared" si="27"/>
        <v>1.5</v>
      </c>
      <c r="O61" s="78">
        <f t="shared" si="27"/>
        <v>1</v>
      </c>
      <c r="P61" s="158">
        <f t="shared" si="0"/>
        <v>18.5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2">
      <c r="B62" s="61"/>
      <c r="C62" s="45" t="s">
        <v>56</v>
      </c>
      <c r="D62" s="77">
        <f>D54/4</f>
        <v>0.75</v>
      </c>
      <c r="E62" s="78">
        <f t="shared" ref="E62:O62" si="28">E54/4</f>
        <v>1.5</v>
      </c>
      <c r="F62" s="78">
        <f t="shared" si="28"/>
        <v>0</v>
      </c>
      <c r="G62" s="78">
        <f t="shared" si="28"/>
        <v>0</v>
      </c>
      <c r="H62" s="78">
        <f t="shared" si="28"/>
        <v>0</v>
      </c>
      <c r="I62" s="78">
        <f t="shared" si="28"/>
        <v>0.25</v>
      </c>
      <c r="J62" s="78">
        <f t="shared" si="28"/>
        <v>1</v>
      </c>
      <c r="K62" s="78">
        <f t="shared" si="28"/>
        <v>0</v>
      </c>
      <c r="L62" s="78">
        <f t="shared" si="28"/>
        <v>0</v>
      </c>
      <c r="M62" s="78">
        <f t="shared" si="28"/>
        <v>0.25</v>
      </c>
      <c r="N62" s="78">
        <f t="shared" si="28"/>
        <v>0.25</v>
      </c>
      <c r="O62" s="78">
        <f t="shared" si="28"/>
        <v>0.75</v>
      </c>
      <c r="P62" s="158">
        <f t="shared" si="0"/>
        <v>4.75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2">
      <c r="B63" s="61"/>
      <c r="C63" s="45" t="s">
        <v>57</v>
      </c>
      <c r="D63" s="77">
        <f>D55/3</f>
        <v>1</v>
      </c>
      <c r="E63" s="78">
        <f t="shared" ref="E63:O63" si="29">E55/3</f>
        <v>0.66666666666666663</v>
      </c>
      <c r="F63" s="78">
        <f t="shared" si="29"/>
        <v>0</v>
      </c>
      <c r="G63" s="78">
        <f t="shared" si="29"/>
        <v>0.66666666666666663</v>
      </c>
      <c r="H63" s="78">
        <f t="shared" si="29"/>
        <v>1</v>
      </c>
      <c r="I63" s="78">
        <f t="shared" si="29"/>
        <v>1.6666666666666667</v>
      </c>
      <c r="J63" s="78">
        <f t="shared" si="29"/>
        <v>0.66666666666666663</v>
      </c>
      <c r="K63" s="78">
        <f t="shared" si="29"/>
        <v>0.33333333333333331</v>
      </c>
      <c r="L63" s="78">
        <f t="shared" si="29"/>
        <v>0</v>
      </c>
      <c r="M63" s="78">
        <f t="shared" si="29"/>
        <v>0.33333333333333331</v>
      </c>
      <c r="N63" s="78">
        <f t="shared" si="29"/>
        <v>0</v>
      </c>
      <c r="O63" s="78">
        <f t="shared" si="29"/>
        <v>0</v>
      </c>
      <c r="P63" s="158">
        <f t="shared" si="0"/>
        <v>6.333333333333333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2">
      <c r="B64" s="61"/>
      <c r="C64" s="45" t="s">
        <v>58</v>
      </c>
      <c r="D64" s="77">
        <f>D56/4</f>
        <v>0</v>
      </c>
      <c r="E64" s="78">
        <f t="shared" ref="E64:O64" si="30">E56/4</f>
        <v>0</v>
      </c>
      <c r="F64" s="78">
        <f t="shared" si="30"/>
        <v>0</v>
      </c>
      <c r="G64" s="78">
        <f t="shared" si="30"/>
        <v>0</v>
      </c>
      <c r="H64" s="78">
        <f t="shared" si="30"/>
        <v>0</v>
      </c>
      <c r="I64" s="78">
        <f t="shared" si="30"/>
        <v>0</v>
      </c>
      <c r="J64" s="78">
        <f t="shared" si="30"/>
        <v>0</v>
      </c>
      <c r="K64" s="78">
        <f t="shared" si="30"/>
        <v>0</v>
      </c>
      <c r="L64" s="78">
        <f t="shared" si="30"/>
        <v>0</v>
      </c>
      <c r="M64" s="78">
        <f t="shared" si="30"/>
        <v>0</v>
      </c>
      <c r="N64" s="78">
        <f t="shared" si="30"/>
        <v>0</v>
      </c>
      <c r="O64" s="78">
        <f t="shared" si="30"/>
        <v>0</v>
      </c>
      <c r="P64" s="158">
        <f t="shared" si="0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2">
      <c r="B65" s="53"/>
      <c r="C65" s="54" t="s">
        <v>59</v>
      </c>
      <c r="D65" s="429">
        <f>D57/3</f>
        <v>0</v>
      </c>
      <c r="E65" s="430">
        <f t="shared" ref="E65:O65" si="31">E57/3</f>
        <v>0</v>
      </c>
      <c r="F65" s="430">
        <f t="shared" si="31"/>
        <v>0</v>
      </c>
      <c r="G65" s="430">
        <f t="shared" si="31"/>
        <v>0</v>
      </c>
      <c r="H65" s="430">
        <f t="shared" si="31"/>
        <v>0</v>
      </c>
      <c r="I65" s="430">
        <f t="shared" si="31"/>
        <v>0</v>
      </c>
      <c r="J65" s="430">
        <f t="shared" si="31"/>
        <v>0</v>
      </c>
      <c r="K65" s="430">
        <f t="shared" si="31"/>
        <v>0</v>
      </c>
      <c r="L65" s="430">
        <f t="shared" si="31"/>
        <v>0</v>
      </c>
      <c r="M65" s="430">
        <f t="shared" si="31"/>
        <v>0</v>
      </c>
      <c r="N65" s="430">
        <f t="shared" si="31"/>
        <v>0</v>
      </c>
      <c r="O65" s="430">
        <f t="shared" si="31"/>
        <v>0</v>
      </c>
      <c r="P65" s="432">
        <f t="shared" si="0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2">
      <c r="B66" s="53"/>
      <c r="C66" s="54" t="s">
        <v>60</v>
      </c>
      <c r="D66" s="191">
        <f>SUM(D58/12)</f>
        <v>0.91666666666666663</v>
      </c>
      <c r="E66" s="192">
        <f t="shared" ref="E66:O66" si="32">SUM(E58/12)</f>
        <v>1.1666666666666667</v>
      </c>
      <c r="F66" s="192">
        <f t="shared" si="32"/>
        <v>0.5</v>
      </c>
      <c r="G66" s="192">
        <f t="shared" si="32"/>
        <v>0.91666666666666663</v>
      </c>
      <c r="H66" s="192">
        <f t="shared" si="32"/>
        <v>1.25</v>
      </c>
      <c r="I66" s="192">
        <f t="shared" si="32"/>
        <v>1.0833333333333333</v>
      </c>
      <c r="J66" s="192">
        <f t="shared" si="32"/>
        <v>1.1666666666666667</v>
      </c>
      <c r="K66" s="192">
        <f t="shared" si="32"/>
        <v>0.41666666666666669</v>
      </c>
      <c r="L66" s="192">
        <f t="shared" si="32"/>
        <v>0.5</v>
      </c>
      <c r="M66" s="192">
        <f t="shared" si="32"/>
        <v>0.33333333333333331</v>
      </c>
      <c r="N66" s="192">
        <f t="shared" si="32"/>
        <v>0.58333333333333337</v>
      </c>
      <c r="O66" s="192">
        <f t="shared" si="32"/>
        <v>0.58333333333333337</v>
      </c>
      <c r="P66" s="193">
        <f t="shared" si="0"/>
        <v>9.4166666666666679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5">
      <c r="B67" s="53"/>
      <c r="C67" s="45" t="s">
        <v>61</v>
      </c>
      <c r="D67" s="189">
        <v>2.14</v>
      </c>
      <c r="E67" s="190">
        <v>1.77</v>
      </c>
      <c r="F67" s="190">
        <v>1.91</v>
      </c>
      <c r="G67" s="190">
        <v>1.76</v>
      </c>
      <c r="H67" s="190">
        <v>2.0699999999999998</v>
      </c>
      <c r="I67" s="190">
        <v>2</v>
      </c>
      <c r="J67" s="190">
        <v>2.29</v>
      </c>
      <c r="K67" s="190">
        <v>2.27</v>
      </c>
      <c r="L67" s="190">
        <v>2.0699999999999998</v>
      </c>
      <c r="M67" s="190">
        <v>1.99</v>
      </c>
      <c r="N67" s="190">
        <v>1.91</v>
      </c>
      <c r="O67" s="190">
        <v>1.73</v>
      </c>
      <c r="P67" s="89">
        <f t="shared" si="0"/>
        <v>23.91</v>
      </c>
      <c r="T67" s="92"/>
      <c r="V67" s="92"/>
      <c r="X67" s="92"/>
    </row>
    <row r="68" spans="2:24" ht="12" customHeight="1" x14ac:dyDescent="0.2">
      <c r="B68" s="84" t="s">
        <v>103</v>
      </c>
      <c r="C68" s="84" t="s">
        <v>54</v>
      </c>
      <c r="D68" s="50">
        <v>12</v>
      </c>
      <c r="E68" s="48">
        <v>7</v>
      </c>
      <c r="F68" s="48">
        <v>8</v>
      </c>
      <c r="G68" s="48">
        <v>3</v>
      </c>
      <c r="H68" s="48">
        <v>3</v>
      </c>
      <c r="I68" s="48">
        <v>3</v>
      </c>
      <c r="J68" s="48">
        <v>0</v>
      </c>
      <c r="K68" s="48">
        <v>5</v>
      </c>
      <c r="L68" s="48">
        <v>4</v>
      </c>
      <c r="M68" s="48">
        <v>6</v>
      </c>
      <c r="N68" s="48">
        <v>6</v>
      </c>
      <c r="O68" s="48">
        <v>6</v>
      </c>
      <c r="P68" s="51">
        <f t="shared" si="0"/>
        <v>63</v>
      </c>
      <c r="R68" t="s">
        <v>108</v>
      </c>
      <c r="T68" s="92"/>
      <c r="V68" s="92"/>
      <c r="X68" s="92"/>
    </row>
    <row r="69" spans="2:24" ht="12" customHeight="1" x14ac:dyDescent="0.2">
      <c r="B69" s="61"/>
      <c r="C69" s="61" t="s">
        <v>55</v>
      </c>
      <c r="D69" s="50">
        <v>6</v>
      </c>
      <c r="E69" s="48">
        <v>5</v>
      </c>
      <c r="F69" s="48">
        <v>0</v>
      </c>
      <c r="G69" s="48">
        <v>7</v>
      </c>
      <c r="H69" s="48">
        <v>0</v>
      </c>
      <c r="I69" s="48">
        <v>0</v>
      </c>
      <c r="J69" s="48">
        <v>0</v>
      </c>
      <c r="K69" s="48">
        <v>2</v>
      </c>
      <c r="L69" s="48">
        <v>0</v>
      </c>
      <c r="M69" s="48">
        <v>0</v>
      </c>
      <c r="N69" s="48">
        <v>0</v>
      </c>
      <c r="O69" s="48">
        <v>3</v>
      </c>
      <c r="P69" s="51">
        <f t="shared" si="0"/>
        <v>23</v>
      </c>
      <c r="T69" s="92"/>
      <c r="V69" s="92"/>
      <c r="X69" s="92"/>
    </row>
    <row r="70" spans="2:24" ht="12" customHeight="1" x14ac:dyDescent="0.2">
      <c r="B70" s="61"/>
      <c r="C70" s="61" t="s">
        <v>56</v>
      </c>
      <c r="D70" s="50">
        <v>0</v>
      </c>
      <c r="E70" s="48">
        <v>0</v>
      </c>
      <c r="F70" s="48">
        <v>0</v>
      </c>
      <c r="G70" s="48">
        <v>0</v>
      </c>
      <c r="H70" s="48">
        <v>0</v>
      </c>
      <c r="I70" s="48">
        <v>2</v>
      </c>
      <c r="J70" s="48">
        <v>3</v>
      </c>
      <c r="K70" s="48">
        <v>2</v>
      </c>
      <c r="L70" s="48">
        <v>1</v>
      </c>
      <c r="M70" s="48">
        <v>0</v>
      </c>
      <c r="N70" s="48">
        <v>0</v>
      </c>
      <c r="O70" s="48">
        <v>0</v>
      </c>
      <c r="P70" s="51">
        <f t="shared" si="0"/>
        <v>8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2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0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2">
      <c r="B72" s="61"/>
      <c r="C72" s="61" t="s">
        <v>58</v>
      </c>
      <c r="D72" s="50">
        <v>13</v>
      </c>
      <c r="E72" s="48">
        <v>11</v>
      </c>
      <c r="F72" s="48">
        <v>17</v>
      </c>
      <c r="G72" s="48">
        <v>13</v>
      </c>
      <c r="H72" s="48">
        <v>8</v>
      </c>
      <c r="I72" s="48">
        <v>9</v>
      </c>
      <c r="J72" s="48">
        <v>10</v>
      </c>
      <c r="K72" s="48">
        <v>10</v>
      </c>
      <c r="L72" s="48">
        <v>9</v>
      </c>
      <c r="M72" s="48">
        <v>11</v>
      </c>
      <c r="N72" s="48">
        <v>10</v>
      </c>
      <c r="O72" s="48">
        <v>9</v>
      </c>
      <c r="P72" s="51">
        <f t="shared" ref="P72:P115" si="33">SUM(D72:O72)</f>
        <v>130</v>
      </c>
      <c r="T72" s="92"/>
      <c r="V72" s="92"/>
      <c r="X72" s="92"/>
    </row>
    <row r="73" spans="2:24" ht="12" customHeight="1" x14ac:dyDescent="0.2">
      <c r="B73" s="61"/>
      <c r="C73" s="61" t="s">
        <v>59</v>
      </c>
      <c r="D73" s="50">
        <v>9</v>
      </c>
      <c r="E73" s="48">
        <v>11</v>
      </c>
      <c r="F73" s="48">
        <v>13</v>
      </c>
      <c r="G73" s="48">
        <v>14</v>
      </c>
      <c r="H73" s="48">
        <v>13</v>
      </c>
      <c r="I73" s="48">
        <v>11</v>
      </c>
      <c r="J73" s="48">
        <v>20</v>
      </c>
      <c r="K73" s="48">
        <v>9</v>
      </c>
      <c r="L73" s="48">
        <v>15</v>
      </c>
      <c r="M73" s="48">
        <v>21</v>
      </c>
      <c r="N73" s="48">
        <v>11</v>
      </c>
      <c r="O73" s="48">
        <v>11</v>
      </c>
      <c r="P73" s="51">
        <f t="shared" si="33"/>
        <v>158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2">
      <c r="B74" s="437"/>
      <c r="C74" s="140" t="s">
        <v>60</v>
      </c>
      <c r="D74" s="438">
        <f t="shared" ref="D74:O74" si="34">SUM(D68:D73)</f>
        <v>40</v>
      </c>
      <c r="E74" s="439">
        <f t="shared" si="34"/>
        <v>34</v>
      </c>
      <c r="F74" s="439">
        <f t="shared" si="34"/>
        <v>38</v>
      </c>
      <c r="G74" s="439">
        <f t="shared" si="34"/>
        <v>37</v>
      </c>
      <c r="H74" s="439">
        <f t="shared" si="34"/>
        <v>24</v>
      </c>
      <c r="I74" s="439">
        <f t="shared" si="34"/>
        <v>25</v>
      </c>
      <c r="J74" s="439">
        <f t="shared" si="34"/>
        <v>33</v>
      </c>
      <c r="K74" s="439">
        <f t="shared" si="34"/>
        <v>28</v>
      </c>
      <c r="L74" s="439">
        <f t="shared" si="34"/>
        <v>29</v>
      </c>
      <c r="M74" s="439">
        <f t="shared" si="34"/>
        <v>38</v>
      </c>
      <c r="N74" s="439">
        <f t="shared" si="34"/>
        <v>27</v>
      </c>
      <c r="O74" s="441">
        <f t="shared" si="34"/>
        <v>29</v>
      </c>
      <c r="P74" s="440">
        <f t="shared" si="33"/>
        <v>382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2">
      <c r="B75" s="53"/>
      <c r="C75" s="53" t="s">
        <v>61</v>
      </c>
      <c r="D75" s="442">
        <v>1726</v>
      </c>
      <c r="E75" s="443">
        <v>1697</v>
      </c>
      <c r="F75" s="443">
        <v>1600</v>
      </c>
      <c r="G75" s="443">
        <v>1590</v>
      </c>
      <c r="H75" s="443">
        <v>1619</v>
      </c>
      <c r="I75" s="443">
        <v>1611</v>
      </c>
      <c r="J75" s="443">
        <v>1839</v>
      </c>
      <c r="K75" s="443">
        <v>1884</v>
      </c>
      <c r="L75" s="443">
        <v>1530</v>
      </c>
      <c r="M75" s="443">
        <v>1733</v>
      </c>
      <c r="N75" s="443">
        <v>1582</v>
      </c>
      <c r="O75" s="436">
        <v>1532</v>
      </c>
      <c r="P75" s="151">
        <f t="shared" si="33"/>
        <v>19943</v>
      </c>
      <c r="S75" s="101"/>
      <c r="T75" s="107"/>
      <c r="U75" s="101"/>
      <c r="V75" s="107"/>
      <c r="W75" s="101"/>
      <c r="X75" s="107"/>
    </row>
    <row r="76" spans="2:24" ht="12" customHeight="1" x14ac:dyDescent="0.2">
      <c r="B76" s="44" t="s">
        <v>159</v>
      </c>
      <c r="C76" s="44" t="s">
        <v>54</v>
      </c>
      <c r="D76" s="58">
        <f>D68/1</f>
        <v>12</v>
      </c>
      <c r="E76" s="59">
        <f t="shared" ref="E76:O76" si="35">E68/1</f>
        <v>7</v>
      </c>
      <c r="F76" s="59">
        <f t="shared" si="35"/>
        <v>8</v>
      </c>
      <c r="G76" s="59">
        <f t="shared" si="35"/>
        <v>3</v>
      </c>
      <c r="H76" s="59">
        <f t="shared" si="35"/>
        <v>3</v>
      </c>
      <c r="I76" s="59">
        <f t="shared" si="35"/>
        <v>3</v>
      </c>
      <c r="J76" s="59">
        <f t="shared" si="35"/>
        <v>0</v>
      </c>
      <c r="K76" s="59">
        <f t="shared" si="35"/>
        <v>5</v>
      </c>
      <c r="L76" s="59">
        <f t="shared" si="35"/>
        <v>4</v>
      </c>
      <c r="M76" s="59">
        <f t="shared" si="35"/>
        <v>6</v>
      </c>
      <c r="N76" s="59">
        <f t="shared" si="35"/>
        <v>6</v>
      </c>
      <c r="O76" s="76">
        <f t="shared" si="35"/>
        <v>6</v>
      </c>
      <c r="P76" s="158">
        <f t="shared" si="33"/>
        <v>63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2">
      <c r="B77" s="61"/>
      <c r="C77" s="61" t="s">
        <v>55</v>
      </c>
      <c r="D77" s="77">
        <f>D69/2</f>
        <v>3</v>
      </c>
      <c r="E77" s="78">
        <f t="shared" ref="E77:O77" si="36">E69/2</f>
        <v>2.5</v>
      </c>
      <c r="F77" s="78">
        <f t="shared" si="36"/>
        <v>0</v>
      </c>
      <c r="G77" s="78">
        <f t="shared" si="36"/>
        <v>3.5</v>
      </c>
      <c r="H77" s="78">
        <f t="shared" si="36"/>
        <v>0</v>
      </c>
      <c r="I77" s="78">
        <f t="shared" si="36"/>
        <v>0</v>
      </c>
      <c r="J77" s="78">
        <f t="shared" si="36"/>
        <v>0</v>
      </c>
      <c r="K77" s="78">
        <f t="shared" si="36"/>
        <v>1</v>
      </c>
      <c r="L77" s="78">
        <f t="shared" si="36"/>
        <v>0</v>
      </c>
      <c r="M77" s="78">
        <f t="shared" si="36"/>
        <v>0</v>
      </c>
      <c r="N77" s="78">
        <f t="shared" si="36"/>
        <v>0</v>
      </c>
      <c r="O77" s="79">
        <f t="shared" si="36"/>
        <v>1.5</v>
      </c>
      <c r="P77" s="158">
        <f t="shared" si="33"/>
        <v>11.5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2">
      <c r="B78" s="61"/>
      <c r="C78" s="61" t="s">
        <v>56</v>
      </c>
      <c r="D78" s="77">
        <f>D70/1</f>
        <v>0</v>
      </c>
      <c r="E78" s="78">
        <f t="shared" ref="E78:O78" si="37">E70/1</f>
        <v>0</v>
      </c>
      <c r="F78" s="78">
        <f t="shared" si="37"/>
        <v>0</v>
      </c>
      <c r="G78" s="78">
        <f t="shared" si="37"/>
        <v>0</v>
      </c>
      <c r="H78" s="78">
        <f t="shared" si="37"/>
        <v>0</v>
      </c>
      <c r="I78" s="78">
        <f t="shared" si="37"/>
        <v>2</v>
      </c>
      <c r="J78" s="78">
        <f t="shared" si="37"/>
        <v>3</v>
      </c>
      <c r="K78" s="78">
        <f t="shared" si="37"/>
        <v>2</v>
      </c>
      <c r="L78" s="78">
        <f t="shared" si="37"/>
        <v>1</v>
      </c>
      <c r="M78" s="78">
        <f t="shared" si="37"/>
        <v>0</v>
      </c>
      <c r="N78" s="78">
        <f t="shared" si="37"/>
        <v>0</v>
      </c>
      <c r="O78" s="79">
        <f t="shared" si="37"/>
        <v>0</v>
      </c>
      <c r="P78" s="158">
        <f t="shared" si="33"/>
        <v>8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2">
      <c r="B79" s="61"/>
      <c r="C79" s="61" t="s">
        <v>57</v>
      </c>
      <c r="D79" s="77">
        <f>D71/1</f>
        <v>0</v>
      </c>
      <c r="E79" s="78">
        <f t="shared" ref="E79:O79" si="38">E71/1</f>
        <v>0</v>
      </c>
      <c r="F79" s="78">
        <f t="shared" si="38"/>
        <v>0</v>
      </c>
      <c r="G79" s="78">
        <f t="shared" si="38"/>
        <v>0</v>
      </c>
      <c r="H79" s="78">
        <f t="shared" si="38"/>
        <v>0</v>
      </c>
      <c r="I79" s="78">
        <f t="shared" si="38"/>
        <v>0</v>
      </c>
      <c r="J79" s="78">
        <f t="shared" si="38"/>
        <v>0</v>
      </c>
      <c r="K79" s="78">
        <f t="shared" si="38"/>
        <v>0</v>
      </c>
      <c r="L79" s="78">
        <f t="shared" si="38"/>
        <v>0</v>
      </c>
      <c r="M79" s="78">
        <f t="shared" si="38"/>
        <v>0</v>
      </c>
      <c r="N79" s="78">
        <f t="shared" si="38"/>
        <v>0</v>
      </c>
      <c r="O79" s="79">
        <f t="shared" si="38"/>
        <v>0</v>
      </c>
      <c r="P79" s="158">
        <f t="shared" si="33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2">
      <c r="B80" s="61"/>
      <c r="C80" s="61" t="s">
        <v>58</v>
      </c>
      <c r="D80" s="77">
        <f>D72/1</f>
        <v>13</v>
      </c>
      <c r="E80" s="78">
        <f t="shared" ref="E80:O80" si="39">E72/1</f>
        <v>11</v>
      </c>
      <c r="F80" s="78">
        <f t="shared" si="39"/>
        <v>17</v>
      </c>
      <c r="G80" s="78">
        <f t="shared" si="39"/>
        <v>13</v>
      </c>
      <c r="H80" s="78">
        <f t="shared" si="39"/>
        <v>8</v>
      </c>
      <c r="I80" s="78">
        <f t="shared" si="39"/>
        <v>9</v>
      </c>
      <c r="J80" s="78">
        <f t="shared" si="39"/>
        <v>10</v>
      </c>
      <c r="K80" s="78">
        <f t="shared" si="39"/>
        <v>10</v>
      </c>
      <c r="L80" s="78">
        <f t="shared" si="39"/>
        <v>9</v>
      </c>
      <c r="M80" s="78">
        <f t="shared" si="39"/>
        <v>11</v>
      </c>
      <c r="N80" s="78">
        <f t="shared" si="39"/>
        <v>10</v>
      </c>
      <c r="O80" s="79">
        <f t="shared" si="39"/>
        <v>9</v>
      </c>
      <c r="P80" s="158">
        <f t="shared" si="33"/>
        <v>130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2">
      <c r="B81" s="53"/>
      <c r="C81" s="53" t="s">
        <v>59</v>
      </c>
      <c r="D81" s="429">
        <f>D73/1</f>
        <v>9</v>
      </c>
      <c r="E81" s="430">
        <f t="shared" ref="E81:O81" si="40">E73/1</f>
        <v>11</v>
      </c>
      <c r="F81" s="430">
        <f t="shared" si="40"/>
        <v>13</v>
      </c>
      <c r="G81" s="430">
        <f t="shared" si="40"/>
        <v>14</v>
      </c>
      <c r="H81" s="430">
        <f t="shared" si="40"/>
        <v>13</v>
      </c>
      <c r="I81" s="430">
        <f t="shared" si="40"/>
        <v>11</v>
      </c>
      <c r="J81" s="430">
        <f t="shared" si="40"/>
        <v>20</v>
      </c>
      <c r="K81" s="430">
        <f t="shared" si="40"/>
        <v>9</v>
      </c>
      <c r="L81" s="430">
        <f t="shared" si="40"/>
        <v>15</v>
      </c>
      <c r="M81" s="430">
        <f t="shared" si="40"/>
        <v>21</v>
      </c>
      <c r="N81" s="430">
        <f t="shared" si="40"/>
        <v>11</v>
      </c>
      <c r="O81" s="431">
        <f t="shared" si="40"/>
        <v>11</v>
      </c>
      <c r="P81" s="432">
        <f t="shared" si="33"/>
        <v>158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2">
      <c r="B82" s="53"/>
      <c r="C82" s="53" t="s">
        <v>60</v>
      </c>
      <c r="D82" s="191">
        <f>SUM(D74/7)</f>
        <v>5.7142857142857144</v>
      </c>
      <c r="E82" s="192">
        <f t="shared" ref="E82:O82" si="41">SUM(E74/7)</f>
        <v>4.8571428571428568</v>
      </c>
      <c r="F82" s="192">
        <f t="shared" si="41"/>
        <v>5.4285714285714288</v>
      </c>
      <c r="G82" s="192">
        <f t="shared" si="41"/>
        <v>5.2857142857142856</v>
      </c>
      <c r="H82" s="192">
        <f t="shared" si="41"/>
        <v>3.4285714285714284</v>
      </c>
      <c r="I82" s="192">
        <f t="shared" si="41"/>
        <v>3.5714285714285716</v>
      </c>
      <c r="J82" s="192">
        <f t="shared" si="41"/>
        <v>4.7142857142857144</v>
      </c>
      <c r="K82" s="192">
        <f t="shared" si="41"/>
        <v>4</v>
      </c>
      <c r="L82" s="192">
        <f t="shared" si="41"/>
        <v>4.1428571428571432</v>
      </c>
      <c r="M82" s="192">
        <f t="shared" si="41"/>
        <v>5.4285714285714288</v>
      </c>
      <c r="N82" s="192">
        <f t="shared" si="41"/>
        <v>3.8571428571428572</v>
      </c>
      <c r="O82" s="428">
        <f t="shared" si="41"/>
        <v>4.1428571428571432</v>
      </c>
      <c r="P82" s="193">
        <f t="shared" si="33"/>
        <v>54.571428571428577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5">
      <c r="B83" s="53"/>
      <c r="C83" s="86" t="s">
        <v>61</v>
      </c>
      <c r="D83" s="189">
        <v>3.8</v>
      </c>
      <c r="E83" s="190">
        <v>3.67</v>
      </c>
      <c r="F83" s="190">
        <v>3.49</v>
      </c>
      <c r="G83" s="190">
        <v>3.48</v>
      </c>
      <c r="H83" s="190">
        <v>3.53</v>
      </c>
      <c r="I83" s="190">
        <v>3.57</v>
      </c>
      <c r="J83" s="190">
        <v>3.98</v>
      </c>
      <c r="K83" s="190">
        <v>4.12</v>
      </c>
      <c r="L83" s="190">
        <v>3.36</v>
      </c>
      <c r="M83" s="190">
        <v>3.72</v>
      </c>
      <c r="N83" s="190">
        <v>3.43</v>
      </c>
      <c r="O83" s="190">
        <v>3.31</v>
      </c>
      <c r="P83" s="89">
        <f t="shared" si="33"/>
        <v>43.460000000000008</v>
      </c>
      <c r="T83" s="92"/>
      <c r="V83" s="92"/>
      <c r="X83" s="92"/>
    </row>
    <row r="84" spans="2:24" ht="12" customHeight="1" x14ac:dyDescent="0.2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33"/>
        <v>0</v>
      </c>
      <c r="R84" t="s">
        <v>108</v>
      </c>
      <c r="T84" s="92"/>
      <c r="V84" s="92"/>
      <c r="X84" s="92"/>
    </row>
    <row r="85" spans="2:24" ht="12" customHeight="1" x14ac:dyDescent="0.2">
      <c r="B85" s="61"/>
      <c r="C85" s="45" t="s">
        <v>55</v>
      </c>
      <c r="D85" s="50">
        <v>14</v>
      </c>
      <c r="E85" s="48">
        <v>9</v>
      </c>
      <c r="F85" s="48">
        <v>4</v>
      </c>
      <c r="G85" s="48">
        <v>8</v>
      </c>
      <c r="H85" s="90">
        <v>1</v>
      </c>
      <c r="I85" s="48">
        <v>0</v>
      </c>
      <c r="J85" s="48">
        <v>4</v>
      </c>
      <c r="K85" s="48">
        <v>0</v>
      </c>
      <c r="L85" s="48">
        <v>0</v>
      </c>
      <c r="M85" s="48">
        <v>1</v>
      </c>
      <c r="N85" s="48">
        <v>4</v>
      </c>
      <c r="O85" s="48">
        <v>7</v>
      </c>
      <c r="P85" s="51">
        <f t="shared" si="33"/>
        <v>52</v>
      </c>
      <c r="T85" s="92"/>
      <c r="V85" s="92"/>
      <c r="X85" s="92"/>
    </row>
    <row r="86" spans="2:24" ht="12" customHeight="1" x14ac:dyDescent="0.2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1</v>
      </c>
      <c r="O86" s="48">
        <v>0</v>
      </c>
      <c r="P86" s="51">
        <f t="shared" si="33"/>
        <v>1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2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33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2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3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33"/>
        <v>3</v>
      </c>
      <c r="T88" s="92"/>
      <c r="V88" s="92"/>
      <c r="X88" s="92"/>
    </row>
    <row r="89" spans="2:24" ht="12" customHeight="1" x14ac:dyDescent="0.2">
      <c r="B89" s="53"/>
      <c r="C89" s="54" t="s">
        <v>59</v>
      </c>
      <c r="D89" s="336">
        <v>0</v>
      </c>
      <c r="E89" s="337">
        <v>0</v>
      </c>
      <c r="F89" s="337">
        <v>0</v>
      </c>
      <c r="G89" s="337">
        <v>0</v>
      </c>
      <c r="H89" s="338">
        <v>0</v>
      </c>
      <c r="I89" s="337">
        <v>0</v>
      </c>
      <c r="J89" s="337">
        <v>0</v>
      </c>
      <c r="K89" s="337">
        <v>0</v>
      </c>
      <c r="L89" s="337">
        <v>0</v>
      </c>
      <c r="M89" s="337">
        <v>0</v>
      </c>
      <c r="N89" s="337">
        <v>0</v>
      </c>
      <c r="O89" s="337">
        <v>0</v>
      </c>
      <c r="P89" s="339">
        <f t="shared" si="33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2">
      <c r="B90" s="53"/>
      <c r="C90" s="54" t="s">
        <v>60</v>
      </c>
      <c r="D90" s="55">
        <f t="shared" ref="D90:O90" si="42">SUM(D84:D89)</f>
        <v>14</v>
      </c>
      <c r="E90" s="56">
        <f t="shared" si="42"/>
        <v>9</v>
      </c>
      <c r="F90" s="56">
        <f t="shared" si="42"/>
        <v>4</v>
      </c>
      <c r="G90" s="56">
        <f t="shared" si="42"/>
        <v>8</v>
      </c>
      <c r="H90" s="91">
        <f t="shared" si="42"/>
        <v>1</v>
      </c>
      <c r="I90" s="56">
        <f t="shared" si="42"/>
        <v>0</v>
      </c>
      <c r="J90" s="56">
        <f t="shared" si="42"/>
        <v>7</v>
      </c>
      <c r="K90" s="56">
        <f t="shared" si="42"/>
        <v>0</v>
      </c>
      <c r="L90" s="56">
        <f t="shared" si="42"/>
        <v>0</v>
      </c>
      <c r="M90" s="56">
        <f t="shared" si="42"/>
        <v>1</v>
      </c>
      <c r="N90" s="56">
        <f t="shared" si="42"/>
        <v>5</v>
      </c>
      <c r="O90" s="56">
        <f t="shared" si="42"/>
        <v>7</v>
      </c>
      <c r="P90" s="57">
        <f t="shared" si="33"/>
        <v>56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2">
      <c r="B91" s="53"/>
      <c r="C91" s="54" t="s">
        <v>61</v>
      </c>
      <c r="D91" s="148">
        <v>467</v>
      </c>
      <c r="E91" s="149">
        <v>451</v>
      </c>
      <c r="F91" s="149">
        <v>487</v>
      </c>
      <c r="G91" s="149">
        <v>546</v>
      </c>
      <c r="H91" s="152">
        <v>599</v>
      </c>
      <c r="I91" s="149">
        <v>515</v>
      </c>
      <c r="J91" s="149">
        <v>463</v>
      </c>
      <c r="K91" s="149">
        <v>346</v>
      </c>
      <c r="L91" s="149">
        <v>280</v>
      </c>
      <c r="M91" s="149">
        <v>511</v>
      </c>
      <c r="N91" s="149">
        <v>625</v>
      </c>
      <c r="O91" s="149">
        <v>703</v>
      </c>
      <c r="P91" s="151">
        <f t="shared" si="33"/>
        <v>5993</v>
      </c>
      <c r="S91" s="101"/>
      <c r="T91" s="107"/>
      <c r="U91" s="101"/>
      <c r="V91" s="107"/>
      <c r="W91" s="101"/>
      <c r="X91" s="107"/>
    </row>
    <row r="92" spans="2:24" ht="12" customHeight="1" x14ac:dyDescent="0.2">
      <c r="B92" s="44" t="s">
        <v>160</v>
      </c>
      <c r="C92" s="75" t="s">
        <v>54</v>
      </c>
      <c r="D92" s="58">
        <f>D84/1</f>
        <v>0</v>
      </c>
      <c r="E92" s="59">
        <f t="shared" ref="E92:O92" si="43">E84/1</f>
        <v>0</v>
      </c>
      <c r="F92" s="59">
        <f t="shared" si="43"/>
        <v>0</v>
      </c>
      <c r="G92" s="59">
        <f t="shared" si="43"/>
        <v>0</v>
      </c>
      <c r="H92" s="76">
        <f t="shared" si="43"/>
        <v>0</v>
      </c>
      <c r="I92" s="59">
        <f t="shared" si="43"/>
        <v>0</v>
      </c>
      <c r="J92" s="59">
        <f t="shared" si="43"/>
        <v>0</v>
      </c>
      <c r="K92" s="59">
        <f t="shared" si="43"/>
        <v>0</v>
      </c>
      <c r="L92" s="59">
        <f t="shared" si="43"/>
        <v>0</v>
      </c>
      <c r="M92" s="59">
        <f t="shared" si="43"/>
        <v>0</v>
      </c>
      <c r="N92" s="59">
        <f t="shared" si="43"/>
        <v>0</v>
      </c>
      <c r="O92" s="59">
        <f t="shared" si="43"/>
        <v>0</v>
      </c>
      <c r="P92" s="158">
        <f t="shared" si="33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2">
      <c r="B93" s="61"/>
      <c r="C93" s="45" t="s">
        <v>55</v>
      </c>
      <c r="D93" s="77">
        <f>D85/2</f>
        <v>7</v>
      </c>
      <c r="E93" s="78">
        <f t="shared" ref="E93:O93" si="44">E85/2</f>
        <v>4.5</v>
      </c>
      <c r="F93" s="78">
        <f t="shared" si="44"/>
        <v>2</v>
      </c>
      <c r="G93" s="78">
        <f t="shared" si="44"/>
        <v>4</v>
      </c>
      <c r="H93" s="79">
        <f t="shared" si="44"/>
        <v>0.5</v>
      </c>
      <c r="I93" s="78">
        <f t="shared" si="44"/>
        <v>0</v>
      </c>
      <c r="J93" s="78">
        <f t="shared" si="44"/>
        <v>2</v>
      </c>
      <c r="K93" s="78">
        <f t="shared" si="44"/>
        <v>0</v>
      </c>
      <c r="L93" s="78">
        <f t="shared" si="44"/>
        <v>0</v>
      </c>
      <c r="M93" s="78">
        <f t="shared" si="44"/>
        <v>0.5</v>
      </c>
      <c r="N93" s="78">
        <f t="shared" si="44"/>
        <v>2</v>
      </c>
      <c r="O93" s="78">
        <f t="shared" si="44"/>
        <v>3.5</v>
      </c>
      <c r="P93" s="158">
        <f t="shared" si="33"/>
        <v>26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2">
      <c r="B94" s="61"/>
      <c r="C94" s="45" t="s">
        <v>56</v>
      </c>
      <c r="D94" s="77">
        <f>D86/1</f>
        <v>0</v>
      </c>
      <c r="E94" s="78">
        <f t="shared" ref="E94:O94" si="45">E86/1</f>
        <v>0</v>
      </c>
      <c r="F94" s="78">
        <f t="shared" si="45"/>
        <v>0</v>
      </c>
      <c r="G94" s="78">
        <f t="shared" si="45"/>
        <v>0</v>
      </c>
      <c r="H94" s="79">
        <f t="shared" si="45"/>
        <v>0</v>
      </c>
      <c r="I94" s="78">
        <f t="shared" si="45"/>
        <v>0</v>
      </c>
      <c r="J94" s="78">
        <f t="shared" si="45"/>
        <v>0</v>
      </c>
      <c r="K94" s="78">
        <f t="shared" si="45"/>
        <v>0</v>
      </c>
      <c r="L94" s="78">
        <f t="shared" si="45"/>
        <v>0</v>
      </c>
      <c r="M94" s="78">
        <f t="shared" si="45"/>
        <v>0</v>
      </c>
      <c r="N94" s="78">
        <f t="shared" si="45"/>
        <v>1</v>
      </c>
      <c r="O94" s="78">
        <f t="shared" si="45"/>
        <v>0</v>
      </c>
      <c r="P94" s="158">
        <f t="shared" si="33"/>
        <v>1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2">
      <c r="B95" s="61"/>
      <c r="C95" s="45" t="s">
        <v>57</v>
      </c>
      <c r="D95" s="77">
        <f>D87/1</f>
        <v>0</v>
      </c>
      <c r="E95" s="78">
        <f t="shared" ref="E95:O95" si="46">E87/1</f>
        <v>0</v>
      </c>
      <c r="F95" s="78">
        <f t="shared" si="46"/>
        <v>0</v>
      </c>
      <c r="G95" s="78">
        <f t="shared" si="46"/>
        <v>0</v>
      </c>
      <c r="H95" s="79">
        <f t="shared" si="46"/>
        <v>0</v>
      </c>
      <c r="I95" s="78">
        <f t="shared" si="46"/>
        <v>0</v>
      </c>
      <c r="J95" s="78">
        <f t="shared" si="46"/>
        <v>0</v>
      </c>
      <c r="K95" s="78">
        <f t="shared" si="46"/>
        <v>0</v>
      </c>
      <c r="L95" s="78">
        <f t="shared" si="46"/>
        <v>0</v>
      </c>
      <c r="M95" s="78">
        <f t="shared" si="46"/>
        <v>0</v>
      </c>
      <c r="N95" s="78">
        <f t="shared" si="46"/>
        <v>0</v>
      </c>
      <c r="O95" s="78">
        <f t="shared" si="46"/>
        <v>0</v>
      </c>
      <c r="P95" s="158">
        <f t="shared" si="33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2">
      <c r="B96" s="61"/>
      <c r="C96" s="45" t="s">
        <v>58</v>
      </c>
      <c r="D96" s="77">
        <f>D88/1</f>
        <v>0</v>
      </c>
      <c r="E96" s="78">
        <f t="shared" ref="E96:O96" si="47">E88/1</f>
        <v>0</v>
      </c>
      <c r="F96" s="78">
        <f t="shared" si="47"/>
        <v>0</v>
      </c>
      <c r="G96" s="78">
        <f t="shared" si="47"/>
        <v>0</v>
      </c>
      <c r="H96" s="79">
        <f t="shared" si="47"/>
        <v>0</v>
      </c>
      <c r="I96" s="78">
        <f t="shared" si="47"/>
        <v>0</v>
      </c>
      <c r="J96" s="78">
        <f t="shared" si="47"/>
        <v>3</v>
      </c>
      <c r="K96" s="78">
        <f t="shared" si="47"/>
        <v>0</v>
      </c>
      <c r="L96" s="78">
        <f t="shared" si="47"/>
        <v>0</v>
      </c>
      <c r="M96" s="78">
        <f t="shared" si="47"/>
        <v>0</v>
      </c>
      <c r="N96" s="78">
        <f t="shared" si="47"/>
        <v>0</v>
      </c>
      <c r="O96" s="78">
        <f t="shared" si="47"/>
        <v>0</v>
      </c>
      <c r="P96" s="158">
        <f t="shared" si="33"/>
        <v>3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2">
      <c r="B97" s="53"/>
      <c r="C97" s="54" t="s">
        <v>59</v>
      </c>
      <c r="D97" s="429">
        <f>D89/1</f>
        <v>0</v>
      </c>
      <c r="E97" s="430">
        <f t="shared" ref="E97:O97" si="48">E89/1</f>
        <v>0</v>
      </c>
      <c r="F97" s="430">
        <f t="shared" si="48"/>
        <v>0</v>
      </c>
      <c r="G97" s="430">
        <f t="shared" si="48"/>
        <v>0</v>
      </c>
      <c r="H97" s="431">
        <f t="shared" si="48"/>
        <v>0</v>
      </c>
      <c r="I97" s="430">
        <f t="shared" si="48"/>
        <v>0</v>
      </c>
      <c r="J97" s="430">
        <f t="shared" si="48"/>
        <v>0</v>
      </c>
      <c r="K97" s="430">
        <f t="shared" si="48"/>
        <v>0</v>
      </c>
      <c r="L97" s="430">
        <f t="shared" si="48"/>
        <v>0</v>
      </c>
      <c r="M97" s="430">
        <f t="shared" si="48"/>
        <v>0</v>
      </c>
      <c r="N97" s="430">
        <f t="shared" si="48"/>
        <v>0</v>
      </c>
      <c r="O97" s="430">
        <f t="shared" si="48"/>
        <v>0</v>
      </c>
      <c r="P97" s="432">
        <f t="shared" si="33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2">
      <c r="B98" s="53"/>
      <c r="C98" s="54" t="s">
        <v>60</v>
      </c>
      <c r="D98" s="191">
        <f>SUM(D90/7)</f>
        <v>2</v>
      </c>
      <c r="E98" s="192">
        <f t="shared" ref="E98:O98" si="49">SUM(E90/7)</f>
        <v>1.2857142857142858</v>
      </c>
      <c r="F98" s="192">
        <f t="shared" si="49"/>
        <v>0.5714285714285714</v>
      </c>
      <c r="G98" s="192">
        <f t="shared" si="49"/>
        <v>1.1428571428571428</v>
      </c>
      <c r="H98" s="428">
        <f t="shared" si="49"/>
        <v>0.14285714285714285</v>
      </c>
      <c r="I98" s="192">
        <f t="shared" si="49"/>
        <v>0</v>
      </c>
      <c r="J98" s="192">
        <f t="shared" si="49"/>
        <v>1</v>
      </c>
      <c r="K98" s="192">
        <f t="shared" si="49"/>
        <v>0</v>
      </c>
      <c r="L98" s="192">
        <f t="shared" si="49"/>
        <v>0</v>
      </c>
      <c r="M98" s="192">
        <f t="shared" si="49"/>
        <v>0.14285714285714285</v>
      </c>
      <c r="N98" s="192">
        <f t="shared" si="49"/>
        <v>0.7142857142857143</v>
      </c>
      <c r="O98" s="192">
        <f t="shared" si="49"/>
        <v>1</v>
      </c>
      <c r="P98" s="193">
        <f t="shared" si="33"/>
        <v>8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5">
      <c r="B99" s="53"/>
      <c r="C99" s="45" t="s">
        <v>61</v>
      </c>
      <c r="D99" s="189">
        <v>1.06</v>
      </c>
      <c r="E99" s="190">
        <v>1.01</v>
      </c>
      <c r="F99" s="190">
        <v>1.05</v>
      </c>
      <c r="G99" s="190">
        <v>1.18</v>
      </c>
      <c r="H99" s="203">
        <v>1.31</v>
      </c>
      <c r="I99" s="190">
        <v>1.17</v>
      </c>
      <c r="J99" s="190">
        <v>1</v>
      </c>
      <c r="K99" s="190">
        <v>0.75</v>
      </c>
      <c r="L99" s="190">
        <v>0.61</v>
      </c>
      <c r="M99" s="190">
        <v>1.1200000000000001</v>
      </c>
      <c r="N99" s="190">
        <v>1.34</v>
      </c>
      <c r="O99" s="190">
        <v>1.58</v>
      </c>
      <c r="P99" s="89">
        <f t="shared" si="33"/>
        <v>13.179999999999998</v>
      </c>
      <c r="T99" s="92"/>
      <c r="V99" s="92"/>
      <c r="X99" s="92"/>
    </row>
    <row r="100" spans="2:24" ht="12" customHeight="1" x14ac:dyDescent="0.2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si="33"/>
        <v>0</v>
      </c>
      <c r="R100" t="s">
        <v>108</v>
      </c>
      <c r="T100" s="92"/>
      <c r="V100" s="92"/>
      <c r="X100" s="92"/>
    </row>
    <row r="101" spans="2:24" ht="12" customHeight="1" x14ac:dyDescent="0.2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33"/>
        <v>0</v>
      </c>
      <c r="T101" s="92"/>
      <c r="V101" s="92"/>
      <c r="X101" s="92"/>
    </row>
    <row r="102" spans="2:24" ht="12" customHeight="1" x14ac:dyDescent="0.2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33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2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33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2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33"/>
        <v>0</v>
      </c>
      <c r="T104" s="92"/>
      <c r="V104" s="92"/>
      <c r="X104" s="92"/>
    </row>
    <row r="105" spans="2:24" ht="12" customHeight="1" x14ac:dyDescent="0.2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33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2">
      <c r="B106" s="53"/>
      <c r="C106" s="53" t="s">
        <v>60</v>
      </c>
      <c r="D106" s="55">
        <f t="shared" ref="D106:O106" si="50">SUM(D100:D105)</f>
        <v>0</v>
      </c>
      <c r="E106" s="56">
        <f t="shared" si="50"/>
        <v>0</v>
      </c>
      <c r="F106" s="56">
        <f t="shared" si="50"/>
        <v>0</v>
      </c>
      <c r="G106" s="56">
        <f t="shared" si="50"/>
        <v>0</v>
      </c>
      <c r="H106" s="56">
        <f t="shared" si="50"/>
        <v>0</v>
      </c>
      <c r="I106" s="56">
        <f t="shared" si="50"/>
        <v>0</v>
      </c>
      <c r="J106" s="56">
        <f t="shared" si="50"/>
        <v>0</v>
      </c>
      <c r="K106" s="56">
        <f t="shared" si="50"/>
        <v>0</v>
      </c>
      <c r="L106" s="56">
        <f t="shared" si="50"/>
        <v>0</v>
      </c>
      <c r="M106" s="56">
        <f t="shared" si="50"/>
        <v>0</v>
      </c>
      <c r="N106" s="56">
        <f t="shared" si="50"/>
        <v>0</v>
      </c>
      <c r="O106" s="56">
        <f t="shared" si="50"/>
        <v>0</v>
      </c>
      <c r="P106" s="57">
        <f t="shared" si="33"/>
        <v>0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2">
      <c r="B107" s="53"/>
      <c r="C107" s="53" t="s">
        <v>61</v>
      </c>
      <c r="D107" s="148">
        <v>45</v>
      </c>
      <c r="E107" s="149">
        <v>56</v>
      </c>
      <c r="F107" s="149">
        <v>56</v>
      </c>
      <c r="G107" s="149">
        <v>65</v>
      </c>
      <c r="H107" s="149">
        <v>64</v>
      </c>
      <c r="I107" s="149">
        <v>48</v>
      </c>
      <c r="J107" s="149">
        <v>58</v>
      </c>
      <c r="K107" s="149">
        <v>76</v>
      </c>
      <c r="L107" s="149">
        <v>66</v>
      </c>
      <c r="M107" s="149">
        <v>76</v>
      </c>
      <c r="N107" s="149">
        <v>49</v>
      </c>
      <c r="O107" s="149">
        <v>59</v>
      </c>
      <c r="P107" s="151">
        <f t="shared" si="33"/>
        <v>718</v>
      </c>
      <c r="S107" s="101"/>
      <c r="T107" s="107"/>
      <c r="U107" s="101"/>
      <c r="V107" s="107"/>
      <c r="W107" s="101"/>
      <c r="X107" s="107"/>
    </row>
    <row r="108" spans="2:24" ht="12" customHeight="1" x14ac:dyDescent="0.2">
      <c r="B108" s="44" t="s">
        <v>161</v>
      </c>
      <c r="C108" s="44" t="s">
        <v>54</v>
      </c>
      <c r="D108" s="58">
        <f>D100/1</f>
        <v>0</v>
      </c>
      <c r="E108" s="59">
        <f t="shared" ref="E108:O108" si="51">E100/1</f>
        <v>0</v>
      </c>
      <c r="F108" s="59">
        <f t="shared" si="51"/>
        <v>0</v>
      </c>
      <c r="G108" s="59">
        <f t="shared" si="51"/>
        <v>0</v>
      </c>
      <c r="H108" s="59">
        <f t="shared" si="51"/>
        <v>0</v>
      </c>
      <c r="I108" s="59">
        <f t="shared" si="51"/>
        <v>0</v>
      </c>
      <c r="J108" s="59">
        <f t="shared" si="51"/>
        <v>0</v>
      </c>
      <c r="K108" s="59">
        <f t="shared" si="51"/>
        <v>0</v>
      </c>
      <c r="L108" s="59">
        <f t="shared" si="51"/>
        <v>0</v>
      </c>
      <c r="M108" s="59">
        <f t="shared" si="51"/>
        <v>0</v>
      </c>
      <c r="N108" s="59">
        <f t="shared" si="51"/>
        <v>0</v>
      </c>
      <c r="O108" s="59">
        <f t="shared" si="51"/>
        <v>0</v>
      </c>
      <c r="P108" s="158">
        <f t="shared" si="33"/>
        <v>0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2">
      <c r="B109" s="61"/>
      <c r="C109" s="61" t="s">
        <v>55</v>
      </c>
      <c r="D109" s="77">
        <f>D101/2</f>
        <v>0</v>
      </c>
      <c r="E109" s="78">
        <f t="shared" ref="E109:O109" si="52">E101/2</f>
        <v>0</v>
      </c>
      <c r="F109" s="78">
        <f t="shared" si="52"/>
        <v>0</v>
      </c>
      <c r="G109" s="78">
        <f t="shared" si="52"/>
        <v>0</v>
      </c>
      <c r="H109" s="78">
        <f t="shared" si="52"/>
        <v>0</v>
      </c>
      <c r="I109" s="78">
        <f t="shared" si="52"/>
        <v>0</v>
      </c>
      <c r="J109" s="78">
        <f t="shared" si="52"/>
        <v>0</v>
      </c>
      <c r="K109" s="78">
        <f t="shared" si="52"/>
        <v>0</v>
      </c>
      <c r="L109" s="78">
        <f t="shared" si="52"/>
        <v>0</v>
      </c>
      <c r="M109" s="78">
        <f t="shared" si="52"/>
        <v>0</v>
      </c>
      <c r="N109" s="78">
        <f t="shared" si="52"/>
        <v>0</v>
      </c>
      <c r="O109" s="78">
        <f t="shared" si="52"/>
        <v>0</v>
      </c>
      <c r="P109" s="158">
        <f t="shared" si="33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2">
      <c r="B110" s="61"/>
      <c r="C110" s="61" t="s">
        <v>56</v>
      </c>
      <c r="D110" s="77">
        <f>D102/1</f>
        <v>0</v>
      </c>
      <c r="E110" s="78">
        <f t="shared" ref="E110:O110" si="53">E102/1</f>
        <v>0</v>
      </c>
      <c r="F110" s="78">
        <f t="shared" si="53"/>
        <v>0</v>
      </c>
      <c r="G110" s="78">
        <f t="shared" si="53"/>
        <v>0</v>
      </c>
      <c r="H110" s="78">
        <f t="shared" si="53"/>
        <v>0</v>
      </c>
      <c r="I110" s="78">
        <f t="shared" si="53"/>
        <v>0</v>
      </c>
      <c r="J110" s="78">
        <f t="shared" si="53"/>
        <v>0</v>
      </c>
      <c r="K110" s="78">
        <f t="shared" si="53"/>
        <v>0</v>
      </c>
      <c r="L110" s="78">
        <f t="shared" si="53"/>
        <v>0</v>
      </c>
      <c r="M110" s="78">
        <f t="shared" si="53"/>
        <v>0</v>
      </c>
      <c r="N110" s="78">
        <f t="shared" si="53"/>
        <v>0</v>
      </c>
      <c r="O110" s="78">
        <f t="shared" si="53"/>
        <v>0</v>
      </c>
      <c r="P110" s="158">
        <f t="shared" si="33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2">
      <c r="B111" s="61"/>
      <c r="C111" s="61" t="s">
        <v>57</v>
      </c>
      <c r="D111" s="77">
        <f>D103/1</f>
        <v>0</v>
      </c>
      <c r="E111" s="78">
        <f t="shared" ref="E111:O111" si="54">E103/1</f>
        <v>0</v>
      </c>
      <c r="F111" s="78">
        <f t="shared" si="54"/>
        <v>0</v>
      </c>
      <c r="G111" s="78">
        <f t="shared" si="54"/>
        <v>0</v>
      </c>
      <c r="H111" s="78">
        <f t="shared" si="54"/>
        <v>0</v>
      </c>
      <c r="I111" s="78">
        <f t="shared" si="54"/>
        <v>0</v>
      </c>
      <c r="J111" s="78">
        <f t="shared" si="54"/>
        <v>0</v>
      </c>
      <c r="K111" s="78">
        <f t="shared" si="54"/>
        <v>0</v>
      </c>
      <c r="L111" s="78">
        <f t="shared" si="54"/>
        <v>0</v>
      </c>
      <c r="M111" s="78">
        <f t="shared" si="54"/>
        <v>0</v>
      </c>
      <c r="N111" s="78">
        <f t="shared" si="54"/>
        <v>0</v>
      </c>
      <c r="O111" s="78">
        <f t="shared" si="54"/>
        <v>0</v>
      </c>
      <c r="P111" s="158">
        <f t="shared" si="33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2">
      <c r="B112" s="61"/>
      <c r="C112" s="61" t="s">
        <v>58</v>
      </c>
      <c r="D112" s="77">
        <f>D104/1</f>
        <v>0</v>
      </c>
      <c r="E112" s="78">
        <f t="shared" ref="E112:O112" si="55">E104/1</f>
        <v>0</v>
      </c>
      <c r="F112" s="78">
        <f t="shared" si="55"/>
        <v>0</v>
      </c>
      <c r="G112" s="78">
        <f t="shared" si="55"/>
        <v>0</v>
      </c>
      <c r="H112" s="78">
        <f t="shared" si="55"/>
        <v>0</v>
      </c>
      <c r="I112" s="78">
        <f t="shared" si="55"/>
        <v>0</v>
      </c>
      <c r="J112" s="78">
        <f t="shared" si="55"/>
        <v>0</v>
      </c>
      <c r="K112" s="78">
        <f t="shared" si="55"/>
        <v>0</v>
      </c>
      <c r="L112" s="78">
        <f t="shared" si="55"/>
        <v>0</v>
      </c>
      <c r="M112" s="78">
        <f t="shared" si="55"/>
        <v>0</v>
      </c>
      <c r="N112" s="78">
        <f t="shared" si="55"/>
        <v>0</v>
      </c>
      <c r="O112" s="78">
        <f t="shared" si="55"/>
        <v>0</v>
      </c>
      <c r="P112" s="158">
        <f t="shared" si="33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2">
      <c r="B113" s="61"/>
      <c r="C113" s="61" t="s">
        <v>59</v>
      </c>
      <c r="D113" s="77">
        <f>D105/1</f>
        <v>0</v>
      </c>
      <c r="E113" s="78">
        <f t="shared" ref="E113:O113" si="56">E105/1</f>
        <v>0</v>
      </c>
      <c r="F113" s="78">
        <f t="shared" si="56"/>
        <v>0</v>
      </c>
      <c r="G113" s="78">
        <f t="shared" si="56"/>
        <v>0</v>
      </c>
      <c r="H113" s="78">
        <f t="shared" si="56"/>
        <v>0</v>
      </c>
      <c r="I113" s="78">
        <f t="shared" si="56"/>
        <v>0</v>
      </c>
      <c r="J113" s="78">
        <f t="shared" si="56"/>
        <v>0</v>
      </c>
      <c r="K113" s="78">
        <f t="shared" si="56"/>
        <v>0</v>
      </c>
      <c r="L113" s="78">
        <f t="shared" si="56"/>
        <v>0</v>
      </c>
      <c r="M113" s="78">
        <f t="shared" si="56"/>
        <v>0</v>
      </c>
      <c r="N113" s="78">
        <f t="shared" si="56"/>
        <v>0</v>
      </c>
      <c r="O113" s="78">
        <f t="shared" si="56"/>
        <v>0</v>
      </c>
      <c r="P113" s="158">
        <f t="shared" si="33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2">
      <c r="B114" s="61"/>
      <c r="C114" s="61" t="s">
        <v>60</v>
      </c>
      <c r="D114" s="80">
        <f>SUM(D106/7)</f>
        <v>0</v>
      </c>
      <c r="E114" s="81">
        <f t="shared" ref="E114:O114" si="57">SUM(E106/7)</f>
        <v>0</v>
      </c>
      <c r="F114" s="81">
        <f t="shared" si="57"/>
        <v>0</v>
      </c>
      <c r="G114" s="81">
        <f t="shared" si="57"/>
        <v>0</v>
      </c>
      <c r="H114" s="81">
        <f t="shared" si="57"/>
        <v>0</v>
      </c>
      <c r="I114" s="81">
        <f t="shared" si="57"/>
        <v>0</v>
      </c>
      <c r="J114" s="81">
        <f t="shared" si="57"/>
        <v>0</v>
      </c>
      <c r="K114" s="81">
        <f t="shared" si="57"/>
        <v>0</v>
      </c>
      <c r="L114" s="81">
        <f t="shared" si="57"/>
        <v>0</v>
      </c>
      <c r="M114" s="81">
        <f t="shared" si="57"/>
        <v>0</v>
      </c>
      <c r="N114" s="81">
        <f t="shared" si="57"/>
        <v>0</v>
      </c>
      <c r="O114" s="81">
        <f t="shared" si="57"/>
        <v>0</v>
      </c>
      <c r="P114" s="159">
        <f t="shared" si="33"/>
        <v>0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5">
      <c r="B115" s="86"/>
      <c r="C115" s="86" t="s">
        <v>61</v>
      </c>
      <c r="D115" s="69">
        <v>0.1</v>
      </c>
      <c r="E115" s="70">
        <v>0.12</v>
      </c>
      <c r="F115" s="70">
        <v>0.12</v>
      </c>
      <c r="G115" s="70">
        <v>0.14000000000000001</v>
      </c>
      <c r="H115" s="70">
        <v>0.14000000000000001</v>
      </c>
      <c r="I115" s="70">
        <v>0.09</v>
      </c>
      <c r="J115" s="70">
        <v>0.13</v>
      </c>
      <c r="K115" s="70">
        <v>0.16</v>
      </c>
      <c r="L115" s="70">
        <v>0.15</v>
      </c>
      <c r="M115" s="70">
        <v>0.16</v>
      </c>
      <c r="N115" s="70">
        <v>0.1</v>
      </c>
      <c r="O115" s="70">
        <v>0.13</v>
      </c>
      <c r="P115" s="89">
        <f t="shared" si="33"/>
        <v>1.54</v>
      </c>
    </row>
  </sheetData>
  <phoneticPr fontId="3"/>
  <pageMargins left="0.75" right="0.75" top="1" bottom="1" header="0.51200000000000001" footer="0.51200000000000001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8"/>
  <sheetViews>
    <sheetView zoomScale="90" zoomScaleNormal="9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27" sqref="C327:C338"/>
    </sheetView>
  </sheetViews>
  <sheetFormatPr defaultColWidth="5.6640625" defaultRowHeight="13.2" x14ac:dyDescent="0.2"/>
  <cols>
    <col min="2" max="4" width="5.6640625" customWidth="1"/>
    <col min="5" max="20" width="9.77734375" customWidth="1"/>
    <col min="21" max="25" width="5.6640625" customWidth="1"/>
    <col min="26" max="26" width="8.21875" customWidth="1"/>
    <col min="27" max="144" width="5.6640625" customWidth="1"/>
    <col min="145" max="145" width="6.6640625" customWidth="1"/>
  </cols>
  <sheetData>
    <row r="1" spans="1:20" x14ac:dyDescent="0.2">
      <c r="E1" t="s">
        <v>0</v>
      </c>
      <c r="G1" t="s">
        <v>49</v>
      </c>
      <c r="I1" t="s">
        <v>306</v>
      </c>
      <c r="K1" t="s">
        <v>3</v>
      </c>
      <c r="M1" t="s">
        <v>50</v>
      </c>
      <c r="O1" t="s">
        <v>51</v>
      </c>
      <c r="Q1" t="s">
        <v>52</v>
      </c>
      <c r="S1" t="s">
        <v>287</v>
      </c>
    </row>
    <row r="2" spans="1:20" x14ac:dyDescent="0.2">
      <c r="A2" t="s">
        <v>155</v>
      </c>
      <c r="B2" t="s">
        <v>329</v>
      </c>
      <c r="C2" t="s">
        <v>330</v>
      </c>
      <c r="D2" t="s">
        <v>155</v>
      </c>
      <c r="E2" t="s">
        <v>121</v>
      </c>
      <c r="F2" t="s">
        <v>61</v>
      </c>
      <c r="G2" t="s">
        <v>121</v>
      </c>
      <c r="H2" t="s">
        <v>61</v>
      </c>
      <c r="I2" t="s">
        <v>121</v>
      </c>
      <c r="J2" t="s">
        <v>61</v>
      </c>
      <c r="K2" t="s">
        <v>121</v>
      </c>
      <c r="L2" t="s">
        <v>61</v>
      </c>
      <c r="M2" t="s">
        <v>121</v>
      </c>
      <c r="N2" t="s">
        <v>61</v>
      </c>
      <c r="O2" t="s">
        <v>121</v>
      </c>
      <c r="P2" t="s">
        <v>61</v>
      </c>
      <c r="Q2" t="s">
        <v>121</v>
      </c>
      <c r="R2" t="s">
        <v>61</v>
      </c>
      <c r="S2" t="s">
        <v>121</v>
      </c>
      <c r="T2" t="s">
        <v>61</v>
      </c>
    </row>
    <row r="3" spans="1:20" x14ac:dyDescent="0.2">
      <c r="B3" t="s">
        <v>45</v>
      </c>
      <c r="C3">
        <v>1999</v>
      </c>
      <c r="D3">
        <v>1</v>
      </c>
      <c r="E3">
        <v>0.25</v>
      </c>
      <c r="F3">
        <v>2.37</v>
      </c>
      <c r="G3">
        <v>0</v>
      </c>
      <c r="H3">
        <v>0.71</v>
      </c>
      <c r="I3">
        <v>0</v>
      </c>
      <c r="J3">
        <v>0.31</v>
      </c>
      <c r="K3">
        <v>0.25</v>
      </c>
      <c r="L3">
        <v>1.49</v>
      </c>
    </row>
    <row r="4" spans="1:20" x14ac:dyDescent="0.2">
      <c r="E4">
        <v>0.25</v>
      </c>
      <c r="F4">
        <v>2.38</v>
      </c>
      <c r="G4">
        <v>0</v>
      </c>
      <c r="H4">
        <v>0.78</v>
      </c>
      <c r="I4">
        <v>0</v>
      </c>
      <c r="J4">
        <v>0.32</v>
      </c>
      <c r="K4">
        <v>0.5</v>
      </c>
      <c r="L4">
        <v>1.44</v>
      </c>
    </row>
    <row r="5" spans="1:20" x14ac:dyDescent="0.2">
      <c r="D5">
        <v>3</v>
      </c>
      <c r="E5">
        <v>0</v>
      </c>
      <c r="F5">
        <v>2.5</v>
      </c>
      <c r="G5">
        <v>0</v>
      </c>
      <c r="H5">
        <v>0.76</v>
      </c>
      <c r="I5">
        <v>0</v>
      </c>
      <c r="J5">
        <v>0.32</v>
      </c>
      <c r="K5">
        <v>0.5</v>
      </c>
      <c r="L5">
        <v>1.45</v>
      </c>
    </row>
    <row r="6" spans="1:20" x14ac:dyDescent="0.2">
      <c r="E6">
        <v>1.64</v>
      </c>
      <c r="F6">
        <v>2.8860435339308501</v>
      </c>
      <c r="G6">
        <v>0</v>
      </c>
      <c r="H6">
        <v>0.93982074263764404</v>
      </c>
      <c r="I6">
        <v>0.54545454545454541</v>
      </c>
      <c r="J6">
        <v>0.40973111395646605</v>
      </c>
      <c r="K6">
        <v>0.27272727272727271</v>
      </c>
      <c r="L6">
        <v>1.298335467349552</v>
      </c>
      <c r="M6">
        <v>0.33333333333333331</v>
      </c>
      <c r="N6">
        <v>1.9881235154394299</v>
      </c>
      <c r="O6">
        <v>0</v>
      </c>
      <c r="P6">
        <v>0.27078384798099764</v>
      </c>
      <c r="Q6">
        <v>0.16666666666666666</v>
      </c>
      <c r="R6">
        <v>4.9881235154394299E-2</v>
      </c>
      <c r="S6">
        <v>0.16666666666666666</v>
      </c>
      <c r="T6">
        <v>4.9881235154394299E-2</v>
      </c>
    </row>
    <row r="7" spans="1:20" x14ac:dyDescent="0.2">
      <c r="D7">
        <v>5</v>
      </c>
      <c r="E7">
        <v>1.45</v>
      </c>
      <c r="F7">
        <v>3.1629629629629599</v>
      </c>
      <c r="G7">
        <v>0.27272727272727271</v>
      </c>
      <c r="H7">
        <v>0.8246913580246914</v>
      </c>
      <c r="I7">
        <v>0.27272727272727271</v>
      </c>
      <c r="J7">
        <v>0.3925925925925926</v>
      </c>
      <c r="K7">
        <v>0.18181818181818182</v>
      </c>
      <c r="L7">
        <v>1.3481481481481481</v>
      </c>
      <c r="M7">
        <v>2.5</v>
      </c>
      <c r="N7">
        <v>2.3638554216867469</v>
      </c>
      <c r="O7">
        <v>0.25</v>
      </c>
      <c r="P7">
        <v>0.50843373493975907</v>
      </c>
      <c r="Q7">
        <v>0</v>
      </c>
      <c r="R7">
        <v>6.0240963855421686E-2</v>
      </c>
      <c r="S7">
        <v>0</v>
      </c>
      <c r="T7">
        <v>6.0240963855421686E-2</v>
      </c>
    </row>
    <row r="8" spans="1:20" x14ac:dyDescent="0.2">
      <c r="E8">
        <v>2.91</v>
      </c>
      <c r="F8">
        <v>3.2790697674418601</v>
      </c>
      <c r="G8">
        <v>9.0909090909090912E-2</v>
      </c>
      <c r="H8">
        <v>0.96511627906976749</v>
      </c>
      <c r="I8">
        <v>0.27272727272727271</v>
      </c>
      <c r="J8">
        <v>0.41976744186046511</v>
      </c>
      <c r="K8">
        <v>0.18181818181818182</v>
      </c>
      <c r="L8">
        <v>1.5348837209302326</v>
      </c>
      <c r="M8">
        <v>9.7142857142857135</v>
      </c>
      <c r="N8">
        <v>2.9814385150812064</v>
      </c>
      <c r="O8">
        <v>1.7142857142857142</v>
      </c>
      <c r="P8">
        <v>0.60092807424593964</v>
      </c>
      <c r="Q8">
        <v>0</v>
      </c>
      <c r="R8">
        <v>0.12296983758700696</v>
      </c>
      <c r="S8">
        <v>0</v>
      </c>
      <c r="T8">
        <v>0.12296983758700696</v>
      </c>
    </row>
    <row r="9" spans="1:20" x14ac:dyDescent="0.2">
      <c r="D9">
        <v>7</v>
      </c>
      <c r="E9">
        <v>2.5499999999999998</v>
      </c>
      <c r="F9">
        <v>3.2508710801393699</v>
      </c>
      <c r="G9">
        <v>0.18181818181818182</v>
      </c>
      <c r="H9">
        <v>0.8571428571428571</v>
      </c>
      <c r="I9">
        <v>0.36363636363636365</v>
      </c>
      <c r="J9">
        <v>0.3623693379790941</v>
      </c>
      <c r="K9">
        <v>0.63636363636363635</v>
      </c>
      <c r="L9">
        <v>1.5923344947735192</v>
      </c>
      <c r="M9">
        <v>10.5</v>
      </c>
      <c r="N9">
        <v>3.0069124423963132</v>
      </c>
      <c r="O9">
        <v>0.83333333333333337</v>
      </c>
      <c r="P9">
        <v>0.5552995391705069</v>
      </c>
      <c r="Q9">
        <v>0</v>
      </c>
      <c r="R9">
        <v>0.13824884792626729</v>
      </c>
      <c r="S9">
        <v>0</v>
      </c>
      <c r="T9">
        <v>0.13824884792626729</v>
      </c>
    </row>
    <row r="10" spans="1:20" x14ac:dyDescent="0.2">
      <c r="E10">
        <v>3.09</v>
      </c>
      <c r="F10">
        <v>3.20733104238258</v>
      </c>
      <c r="G10">
        <v>0.36363636363636365</v>
      </c>
      <c r="H10">
        <v>0.85681557846506295</v>
      </c>
      <c r="I10">
        <v>0.54545454545454541</v>
      </c>
      <c r="J10">
        <v>0.41924398625429554</v>
      </c>
      <c r="K10">
        <v>0.36363636363636365</v>
      </c>
      <c r="L10">
        <v>1.7010309278350515</v>
      </c>
      <c r="M10">
        <v>6.5714285714285712</v>
      </c>
      <c r="N10">
        <v>3.09719222462203</v>
      </c>
      <c r="O10">
        <v>1.4285714285714286</v>
      </c>
      <c r="P10">
        <v>0.34989200863930886</v>
      </c>
      <c r="Q10">
        <v>0</v>
      </c>
      <c r="R10">
        <v>9.2872570194384454E-2</v>
      </c>
      <c r="S10">
        <v>0</v>
      </c>
      <c r="T10">
        <v>9.2872570194384454E-2</v>
      </c>
    </row>
    <row r="11" spans="1:20" x14ac:dyDescent="0.2">
      <c r="D11">
        <v>9</v>
      </c>
      <c r="E11">
        <v>2.91</v>
      </c>
      <c r="F11">
        <v>3.4971363115692999</v>
      </c>
      <c r="G11">
        <v>0.54545454545454541</v>
      </c>
      <c r="H11">
        <v>0.85567010309278346</v>
      </c>
      <c r="I11">
        <v>0.36363636363636365</v>
      </c>
      <c r="J11">
        <v>0.51088201603665517</v>
      </c>
      <c r="K11">
        <v>9.0909090909090912E-2</v>
      </c>
      <c r="L11">
        <v>1.6632302405498283</v>
      </c>
      <c r="M11">
        <v>6.1428571428571432</v>
      </c>
      <c r="N11">
        <v>2.8608695652173912</v>
      </c>
      <c r="O11">
        <v>1</v>
      </c>
      <c r="P11">
        <v>0.33043478260869563</v>
      </c>
      <c r="Q11">
        <v>0</v>
      </c>
      <c r="R11">
        <v>0.11304347826086956</v>
      </c>
      <c r="S11">
        <v>0</v>
      </c>
      <c r="T11">
        <v>0.11304347826086956</v>
      </c>
    </row>
    <row r="12" spans="1:20" x14ac:dyDescent="0.2">
      <c r="E12">
        <v>2</v>
      </c>
      <c r="F12">
        <v>3.27891156462585</v>
      </c>
      <c r="G12">
        <v>0.16666666666666666</v>
      </c>
      <c r="H12">
        <v>0.73129251700680276</v>
      </c>
      <c r="I12">
        <v>8.3333333333333329E-2</v>
      </c>
      <c r="J12">
        <v>0.40136054421768708</v>
      </c>
      <c r="K12">
        <v>0.66666666666666663</v>
      </c>
      <c r="L12">
        <v>1.5238095238095237</v>
      </c>
      <c r="M12">
        <v>8</v>
      </c>
      <c r="N12">
        <v>2.8879310344827585</v>
      </c>
      <c r="O12">
        <v>0.7142857142857143</v>
      </c>
      <c r="P12">
        <v>0.54741379310344829</v>
      </c>
      <c r="Q12">
        <v>0</v>
      </c>
      <c r="R12">
        <v>0.11422413793103449</v>
      </c>
      <c r="S12">
        <v>0</v>
      </c>
      <c r="T12">
        <v>0.11422413793103449</v>
      </c>
    </row>
    <row r="13" spans="1:20" x14ac:dyDescent="0.2">
      <c r="D13">
        <v>11</v>
      </c>
      <c r="E13">
        <v>2.83</v>
      </c>
      <c r="F13">
        <v>3.4931662870159399</v>
      </c>
      <c r="G13">
        <v>0.83333333333333337</v>
      </c>
      <c r="H13">
        <v>0.85421412300683375</v>
      </c>
      <c r="I13">
        <v>0.16666666666666666</v>
      </c>
      <c r="J13">
        <v>0.43621867881548976</v>
      </c>
      <c r="K13">
        <v>0.66666666666666663</v>
      </c>
      <c r="L13">
        <v>1.6799544419134396</v>
      </c>
      <c r="M13">
        <v>5.4285714285714288</v>
      </c>
      <c r="N13">
        <v>2.8260869565217392</v>
      </c>
      <c r="O13">
        <v>1</v>
      </c>
      <c r="P13">
        <v>0.78913043478260869</v>
      </c>
      <c r="Q13">
        <v>0</v>
      </c>
      <c r="R13">
        <v>0.17608695652173914</v>
      </c>
      <c r="S13">
        <v>0</v>
      </c>
      <c r="T13">
        <v>0.17608695652173914</v>
      </c>
    </row>
    <row r="14" spans="1:20" x14ac:dyDescent="0.2">
      <c r="E14">
        <v>2.4</v>
      </c>
      <c r="F14">
        <v>3.1659090909090901</v>
      </c>
      <c r="G14">
        <v>0.2</v>
      </c>
      <c r="H14">
        <v>0.80227272727272725</v>
      </c>
      <c r="I14">
        <v>0.5</v>
      </c>
      <c r="J14">
        <v>0.375</v>
      </c>
      <c r="K14">
        <v>0.8</v>
      </c>
      <c r="L14">
        <v>1.4704545454545455</v>
      </c>
      <c r="M14">
        <v>6.2857142857142856</v>
      </c>
      <c r="N14">
        <v>2.8165938864628819</v>
      </c>
      <c r="O14">
        <v>1</v>
      </c>
      <c r="P14">
        <v>0.81441048034934493</v>
      </c>
      <c r="Q14">
        <v>0</v>
      </c>
      <c r="R14">
        <v>0.10698689956331878</v>
      </c>
      <c r="S14">
        <v>0</v>
      </c>
      <c r="T14">
        <v>0.10698689956331878</v>
      </c>
    </row>
    <row r="15" spans="1:20" x14ac:dyDescent="0.2">
      <c r="B15" t="s">
        <v>46</v>
      </c>
      <c r="C15">
        <v>2000</v>
      </c>
      <c r="D15">
        <v>1</v>
      </c>
      <c r="E15">
        <v>2.9090909090908998</v>
      </c>
      <c r="F15">
        <v>3.1700913242009099</v>
      </c>
      <c r="G15">
        <v>8.3333333333333329E-2</v>
      </c>
      <c r="H15">
        <v>0.71461187214611877</v>
      </c>
      <c r="I15">
        <v>0</v>
      </c>
      <c r="J15">
        <v>0.36986301369863012</v>
      </c>
      <c r="K15">
        <v>0.66666666666666663</v>
      </c>
      <c r="L15">
        <v>1.6837899543378996</v>
      </c>
      <c r="M15">
        <v>6.7142857142857144</v>
      </c>
      <c r="N15">
        <v>3.1186813186813187</v>
      </c>
      <c r="O15">
        <v>5.2857142857142856</v>
      </c>
      <c r="P15">
        <v>0.94065934065934065</v>
      </c>
      <c r="Q15">
        <v>0</v>
      </c>
      <c r="R15">
        <v>9.0109890109890109E-2</v>
      </c>
      <c r="S15">
        <v>0</v>
      </c>
      <c r="T15">
        <v>9.0109890109890109E-2</v>
      </c>
    </row>
    <row r="16" spans="1:20" x14ac:dyDescent="0.2">
      <c r="E16">
        <v>1.72727272727272</v>
      </c>
      <c r="F16">
        <v>2.9566210045662098</v>
      </c>
      <c r="G16">
        <v>0.75</v>
      </c>
      <c r="H16">
        <v>0.75</v>
      </c>
      <c r="I16">
        <v>0.25</v>
      </c>
      <c r="J16">
        <v>0.34474885844748859</v>
      </c>
      <c r="K16">
        <v>0.83333333333333337</v>
      </c>
      <c r="L16">
        <v>1.3127853881278539</v>
      </c>
      <c r="M16">
        <v>3.2857142857142856</v>
      </c>
      <c r="N16">
        <v>3.1203501094091903</v>
      </c>
      <c r="O16">
        <v>4.8571428571428568</v>
      </c>
      <c r="P16">
        <v>0.9518599562363238</v>
      </c>
      <c r="Q16">
        <v>0</v>
      </c>
      <c r="R16">
        <v>8.5339168490153175E-2</v>
      </c>
      <c r="S16">
        <v>0</v>
      </c>
      <c r="T16">
        <v>8.5339168490153175E-2</v>
      </c>
    </row>
    <row r="17" spans="2:20" x14ac:dyDescent="0.2">
      <c r="D17">
        <v>3</v>
      </c>
      <c r="E17">
        <v>2.63636363636363</v>
      </c>
      <c r="F17">
        <v>3.1374570446735301</v>
      </c>
      <c r="G17">
        <v>0.66666666666666663</v>
      </c>
      <c r="H17">
        <v>0.85452462772050397</v>
      </c>
      <c r="I17">
        <v>0.58333333333333337</v>
      </c>
      <c r="J17">
        <v>0.44788087056128295</v>
      </c>
      <c r="K17">
        <v>0.41666666666666669</v>
      </c>
      <c r="L17">
        <v>1.300114547537228</v>
      </c>
      <c r="M17">
        <v>4.5714285714285712</v>
      </c>
      <c r="N17">
        <v>3.303964757709251</v>
      </c>
      <c r="O17">
        <v>2.1428571428571428</v>
      </c>
      <c r="P17">
        <v>0.73568281938325997</v>
      </c>
      <c r="Q17">
        <v>0</v>
      </c>
      <c r="R17">
        <v>9.4713656387665199E-2</v>
      </c>
      <c r="S17">
        <v>0</v>
      </c>
      <c r="T17">
        <v>9.4713656387665199E-2</v>
      </c>
    </row>
    <row r="18" spans="2:20" x14ac:dyDescent="0.2">
      <c r="E18">
        <v>2.8181818181818099</v>
      </c>
      <c r="F18">
        <v>3.1096345514950099</v>
      </c>
      <c r="G18">
        <v>0.25</v>
      </c>
      <c r="H18">
        <v>0.80841638981173869</v>
      </c>
      <c r="I18">
        <v>0.33333333333333331</v>
      </c>
      <c r="J18">
        <v>0.38095238095238093</v>
      </c>
      <c r="K18">
        <v>0.25</v>
      </c>
      <c r="L18">
        <v>1.3610188261351053</v>
      </c>
      <c r="M18">
        <v>5.8571428571428568</v>
      </c>
      <c r="N18">
        <v>3.1312910284463893</v>
      </c>
      <c r="O18">
        <v>2.8571428571428572</v>
      </c>
      <c r="P18">
        <v>0.72210065645514221</v>
      </c>
      <c r="Q18">
        <v>0</v>
      </c>
      <c r="R18">
        <v>6.3457330415754923E-2</v>
      </c>
      <c r="S18">
        <v>0</v>
      </c>
      <c r="T18">
        <v>6.3457330415754923E-2</v>
      </c>
    </row>
    <row r="19" spans="2:20" x14ac:dyDescent="0.2">
      <c r="D19">
        <v>5</v>
      </c>
      <c r="E19">
        <v>2.3636363636363602</v>
      </c>
      <c r="F19">
        <v>3.3907284768211898</v>
      </c>
      <c r="G19">
        <v>8.3333333333333329E-2</v>
      </c>
      <c r="H19">
        <v>0.87637969094922741</v>
      </c>
      <c r="I19">
        <v>0.33333333333333331</v>
      </c>
      <c r="J19">
        <v>0.44812362030905079</v>
      </c>
      <c r="K19">
        <v>0.5</v>
      </c>
      <c r="L19">
        <v>1.4812362030905077</v>
      </c>
      <c r="M19">
        <v>5.4285714285714288</v>
      </c>
      <c r="N19">
        <v>3.1703056768558953</v>
      </c>
      <c r="O19">
        <v>2.7142857142857144</v>
      </c>
      <c r="P19">
        <v>0.98253275109170302</v>
      </c>
      <c r="Q19">
        <v>0</v>
      </c>
      <c r="R19">
        <v>9.8253275109170299E-2</v>
      </c>
      <c r="S19">
        <v>0</v>
      </c>
      <c r="T19">
        <v>9.8253275109170299E-2</v>
      </c>
    </row>
    <row r="20" spans="2:20" x14ac:dyDescent="0.2">
      <c r="E20">
        <v>2.0909090909090899</v>
      </c>
      <c r="F20">
        <v>3.5688888888888801</v>
      </c>
      <c r="G20">
        <v>0.16666666666666666</v>
      </c>
      <c r="H20">
        <v>0.87666666666666671</v>
      </c>
      <c r="I20">
        <v>0.5</v>
      </c>
      <c r="J20">
        <v>0.48222222222222222</v>
      </c>
      <c r="K20">
        <v>0.58333333333333337</v>
      </c>
      <c r="L20">
        <v>1.5755555555555556</v>
      </c>
      <c r="M20">
        <v>5.8571428571428568</v>
      </c>
      <c r="N20">
        <v>3.052980132450331</v>
      </c>
      <c r="O20">
        <v>1.5714285714285714</v>
      </c>
      <c r="P20">
        <v>0.79690949227373065</v>
      </c>
      <c r="Q20">
        <v>0</v>
      </c>
      <c r="R20">
        <v>0.10596026490066225</v>
      </c>
      <c r="S20">
        <v>0</v>
      </c>
      <c r="T20">
        <v>0.10596026490066225</v>
      </c>
    </row>
    <row r="21" spans="2:20" x14ac:dyDescent="0.2">
      <c r="D21">
        <v>7</v>
      </c>
      <c r="E21">
        <v>3.0909090909090899</v>
      </c>
      <c r="F21">
        <v>3.6413641364136402</v>
      </c>
      <c r="G21">
        <v>8.3333333333333329E-2</v>
      </c>
      <c r="H21">
        <v>0.91419141914191415</v>
      </c>
      <c r="I21">
        <v>0.75</v>
      </c>
      <c r="J21">
        <v>0.44334433443344334</v>
      </c>
      <c r="K21">
        <v>1</v>
      </c>
      <c r="L21">
        <v>1.7612761276127613</v>
      </c>
      <c r="M21">
        <v>8.8571428571428577</v>
      </c>
      <c r="N21">
        <v>3.4065217391304348</v>
      </c>
      <c r="O21">
        <v>0.5714285714285714</v>
      </c>
      <c r="P21">
        <v>0.68913043478260871</v>
      </c>
      <c r="Q21">
        <v>0</v>
      </c>
      <c r="R21">
        <v>0.11956521739130435</v>
      </c>
      <c r="S21">
        <v>0</v>
      </c>
      <c r="T21">
        <v>0.11956521739130435</v>
      </c>
    </row>
    <row r="22" spans="2:20" x14ac:dyDescent="0.2">
      <c r="E22">
        <v>2.72727272727272</v>
      </c>
      <c r="F22">
        <v>3.7566079295154098</v>
      </c>
      <c r="G22">
        <v>0.16666666666666666</v>
      </c>
      <c r="H22">
        <v>0.85792951541850215</v>
      </c>
      <c r="I22">
        <v>0.33333333333333331</v>
      </c>
      <c r="J22">
        <v>0.48348017621145373</v>
      </c>
      <c r="K22">
        <v>1.0833333333333333</v>
      </c>
      <c r="L22">
        <v>1.7929515418502202</v>
      </c>
      <c r="M22">
        <v>8.1428571428571423</v>
      </c>
      <c r="N22">
        <v>3.7</v>
      </c>
      <c r="O22">
        <v>1</v>
      </c>
      <c r="P22">
        <v>0.56956521739130439</v>
      </c>
      <c r="Q22">
        <v>0</v>
      </c>
      <c r="R22">
        <v>0.10217391304347827</v>
      </c>
      <c r="S22">
        <v>0</v>
      </c>
      <c r="T22">
        <v>0.10217391304347827</v>
      </c>
    </row>
    <row r="23" spans="2:20" x14ac:dyDescent="0.2">
      <c r="D23">
        <v>9</v>
      </c>
      <c r="E23">
        <v>3.9090909090908998</v>
      </c>
      <c r="F23">
        <v>3.8068432671081598</v>
      </c>
      <c r="G23">
        <v>0.16666666666666666</v>
      </c>
      <c r="H23">
        <v>0.84105960264900659</v>
      </c>
      <c r="I23">
        <v>0.58333333333333337</v>
      </c>
      <c r="J23">
        <v>0.4216335540838852</v>
      </c>
      <c r="K23">
        <v>1.3333333333333333</v>
      </c>
      <c r="L23">
        <v>1.7174392935982339</v>
      </c>
      <c r="M23">
        <v>6.4285714285714288</v>
      </c>
      <c r="N23">
        <v>3.4559139784946238</v>
      </c>
      <c r="O23">
        <v>0.5714285714285714</v>
      </c>
      <c r="P23">
        <v>0.51397849462365597</v>
      </c>
      <c r="Q23">
        <v>0</v>
      </c>
      <c r="R23">
        <v>0.12043010752688173</v>
      </c>
      <c r="S23">
        <v>0</v>
      </c>
      <c r="T23">
        <v>0.12043010752688173</v>
      </c>
    </row>
    <row r="24" spans="2:20" x14ac:dyDescent="0.2">
      <c r="E24">
        <v>5.0909090909090899</v>
      </c>
      <c r="F24">
        <v>3.8776185226019799</v>
      </c>
      <c r="G24">
        <v>0.16666666666666666</v>
      </c>
      <c r="H24">
        <v>0.87872105843439907</v>
      </c>
      <c r="I24">
        <v>0.66666666666666663</v>
      </c>
      <c r="J24">
        <v>0.47519294377067256</v>
      </c>
      <c r="K24">
        <v>1.3333333333333333</v>
      </c>
      <c r="L24">
        <v>1.7188533627342888</v>
      </c>
      <c r="M24">
        <v>6</v>
      </c>
      <c r="N24">
        <v>3.3839479392624727</v>
      </c>
      <c r="O24">
        <v>0.7142857142857143</v>
      </c>
      <c r="P24">
        <v>0.67895878524945774</v>
      </c>
      <c r="Q24">
        <v>0</v>
      </c>
      <c r="R24">
        <v>0.14533622559652928</v>
      </c>
      <c r="S24">
        <v>0</v>
      </c>
      <c r="T24">
        <v>0.14533622559652928</v>
      </c>
    </row>
    <row r="25" spans="2:20" x14ac:dyDescent="0.2">
      <c r="D25">
        <v>11</v>
      </c>
      <c r="E25">
        <v>4.0909090909090899</v>
      </c>
      <c r="F25">
        <v>3.5764576457645698</v>
      </c>
      <c r="G25">
        <v>8.3333333333333329E-2</v>
      </c>
      <c r="H25">
        <v>0.79867986798679869</v>
      </c>
      <c r="I25">
        <v>0.25</v>
      </c>
      <c r="J25">
        <v>0.42464246424642466</v>
      </c>
      <c r="K25">
        <v>1</v>
      </c>
      <c r="L25">
        <v>1.5918591859185918</v>
      </c>
      <c r="M25">
        <v>7.1428571428571432</v>
      </c>
      <c r="N25">
        <v>3.1745689655172415</v>
      </c>
      <c r="O25">
        <v>0.8571428571428571</v>
      </c>
      <c r="P25">
        <v>0.9181034482758621</v>
      </c>
      <c r="Q25">
        <v>0</v>
      </c>
      <c r="R25">
        <v>9.2672413793103453E-2</v>
      </c>
      <c r="S25">
        <v>0</v>
      </c>
      <c r="T25">
        <v>9.2672413793103453E-2</v>
      </c>
    </row>
    <row r="26" spans="2:20" x14ac:dyDescent="0.2">
      <c r="E26">
        <v>3.5454545454545401</v>
      </c>
      <c r="F26">
        <v>3.2421524663677102</v>
      </c>
      <c r="G26">
        <v>0.16666666666666666</v>
      </c>
      <c r="H26">
        <v>0.79484304932735428</v>
      </c>
      <c r="I26">
        <v>0.41666666666666669</v>
      </c>
      <c r="J26">
        <v>0.34865470852017938</v>
      </c>
      <c r="K26">
        <v>0.91666666666666663</v>
      </c>
      <c r="L26">
        <v>1.553811659192825</v>
      </c>
      <c r="M26">
        <v>4.5714285714285712</v>
      </c>
      <c r="N26">
        <v>3.3104212860310422</v>
      </c>
      <c r="O26">
        <v>1.5714285714285714</v>
      </c>
      <c r="P26">
        <v>0.94456762749445677</v>
      </c>
      <c r="Q26">
        <v>0</v>
      </c>
      <c r="R26">
        <v>9.3126385809312637E-2</v>
      </c>
      <c r="S26">
        <v>0</v>
      </c>
      <c r="T26">
        <v>9.3126385809312637E-2</v>
      </c>
    </row>
    <row r="27" spans="2:20" x14ac:dyDescent="0.2">
      <c r="B27" t="s">
        <v>47</v>
      </c>
      <c r="C27">
        <v>2001</v>
      </c>
      <c r="D27">
        <v>1</v>
      </c>
      <c r="E27">
        <v>2.8333333333333335</v>
      </c>
      <c r="F27">
        <v>3.3487348734873486</v>
      </c>
      <c r="G27">
        <v>0.33333333333333331</v>
      </c>
      <c r="H27">
        <v>0.7722772277227723</v>
      </c>
      <c r="I27">
        <v>0.25</v>
      </c>
      <c r="J27">
        <v>0.42024202420242024</v>
      </c>
      <c r="K27">
        <v>0.91666666666666663</v>
      </c>
      <c r="L27">
        <v>1.8327832783278328</v>
      </c>
      <c r="M27">
        <v>3.8571428571428572</v>
      </c>
      <c r="N27">
        <v>3.3539823008849559</v>
      </c>
      <c r="O27">
        <v>3</v>
      </c>
      <c r="P27">
        <v>0.86504424778761058</v>
      </c>
      <c r="Q27">
        <v>0</v>
      </c>
      <c r="R27">
        <v>7.7433628318584066E-2</v>
      </c>
    </row>
    <row r="28" spans="2:20" x14ac:dyDescent="0.2">
      <c r="E28">
        <v>3.25</v>
      </c>
      <c r="F28">
        <v>3.2032608695652174</v>
      </c>
      <c r="G28">
        <v>0.33333333333333331</v>
      </c>
      <c r="H28">
        <v>0.7630434782608696</v>
      </c>
      <c r="I28">
        <v>0.5</v>
      </c>
      <c r="J28">
        <v>0.43695652173913041</v>
      </c>
      <c r="K28">
        <v>0.25</v>
      </c>
      <c r="L28">
        <v>1.4945652173913044</v>
      </c>
      <c r="M28">
        <v>3.2857142857142856</v>
      </c>
      <c r="N28">
        <v>3.0615384615384613</v>
      </c>
      <c r="O28">
        <v>3.2857142857142856</v>
      </c>
      <c r="P28">
        <v>0.97142857142857142</v>
      </c>
      <c r="Q28">
        <v>0</v>
      </c>
      <c r="R28">
        <v>9.2307692307692313E-2</v>
      </c>
    </row>
    <row r="29" spans="2:20" x14ac:dyDescent="0.2">
      <c r="D29">
        <v>3</v>
      </c>
      <c r="E29">
        <v>3</v>
      </c>
      <c r="F29">
        <v>3.4036796536796539</v>
      </c>
      <c r="G29">
        <v>0.41666666666666669</v>
      </c>
      <c r="H29">
        <v>0.87987012987012991</v>
      </c>
      <c r="I29">
        <v>0.33333333333333331</v>
      </c>
      <c r="J29">
        <v>0.46103896103896103</v>
      </c>
      <c r="K29">
        <v>0.66666666666666663</v>
      </c>
      <c r="L29">
        <v>1.6266233766233766</v>
      </c>
      <c r="M29">
        <v>5.1428571428571432</v>
      </c>
      <c r="N29">
        <v>3.3384279475982535</v>
      </c>
      <c r="O29">
        <v>2.8571428571428572</v>
      </c>
      <c r="P29">
        <v>0.9126637554585153</v>
      </c>
      <c r="Q29">
        <v>0</v>
      </c>
      <c r="R29">
        <v>8.9519650655021835E-2</v>
      </c>
    </row>
    <row r="30" spans="2:20" x14ac:dyDescent="0.2">
      <c r="E30">
        <v>3</v>
      </c>
      <c r="F30">
        <v>3.1648471615720526</v>
      </c>
      <c r="G30">
        <v>8.3333333333333329E-2</v>
      </c>
      <c r="H30">
        <v>0.75109170305676853</v>
      </c>
      <c r="I30">
        <v>0.33333333333333331</v>
      </c>
      <c r="J30">
        <v>0.40829694323144106</v>
      </c>
      <c r="K30">
        <v>0.58333333333333337</v>
      </c>
      <c r="L30">
        <v>1.5502183406113537</v>
      </c>
      <c r="M30">
        <v>6.8571428571428568</v>
      </c>
      <c r="N30">
        <v>3.1684665226781856</v>
      </c>
      <c r="O30">
        <v>3.2857142857142856</v>
      </c>
      <c r="P30">
        <v>1.0064794816414686</v>
      </c>
      <c r="Q30">
        <v>0</v>
      </c>
      <c r="R30">
        <v>6.2634989200863925E-2</v>
      </c>
    </row>
    <row r="31" spans="2:20" x14ac:dyDescent="0.2">
      <c r="D31">
        <v>5</v>
      </c>
      <c r="E31">
        <v>3.25</v>
      </c>
      <c r="F31">
        <v>3.8730853391684903</v>
      </c>
      <c r="G31">
        <v>0.41666666666666669</v>
      </c>
      <c r="H31">
        <v>0.84682713347921224</v>
      </c>
      <c r="I31">
        <v>0.5</v>
      </c>
      <c r="J31">
        <v>0.49015317286652077</v>
      </c>
      <c r="K31">
        <v>0.16666666666666666</v>
      </c>
      <c r="L31">
        <v>1.8544857768052516</v>
      </c>
      <c r="M31">
        <v>8.7142857142857135</v>
      </c>
      <c r="N31">
        <v>3.3189655172413794</v>
      </c>
      <c r="O31">
        <v>2.8571428571428572</v>
      </c>
      <c r="P31">
        <v>1.3857758620689655</v>
      </c>
      <c r="Q31">
        <v>0</v>
      </c>
      <c r="R31">
        <v>0.11637931034482758</v>
      </c>
    </row>
    <row r="32" spans="2:20" x14ac:dyDescent="0.2">
      <c r="E32">
        <v>2.3333333333333335</v>
      </c>
      <c r="F32">
        <v>3.9450549450549453</v>
      </c>
      <c r="G32">
        <v>8.3333333333333329E-2</v>
      </c>
      <c r="H32">
        <v>0.88241758241758239</v>
      </c>
      <c r="I32">
        <v>0.16666666666666666</v>
      </c>
      <c r="J32">
        <v>0.48901098901098899</v>
      </c>
      <c r="K32">
        <v>0.41666666666666669</v>
      </c>
      <c r="L32">
        <v>1.9318681318681319</v>
      </c>
      <c r="M32">
        <v>4.4285714285714288</v>
      </c>
      <c r="N32">
        <v>3.1986899563318776</v>
      </c>
      <c r="O32">
        <v>2</v>
      </c>
      <c r="P32">
        <v>1.3842794759825328</v>
      </c>
      <c r="Q32">
        <v>0</v>
      </c>
      <c r="R32">
        <v>0.10262008733624454</v>
      </c>
    </row>
    <row r="33" spans="2:18" x14ac:dyDescent="0.2">
      <c r="D33">
        <v>7</v>
      </c>
      <c r="E33">
        <v>3.1666666666666665</v>
      </c>
      <c r="F33">
        <v>3.8676957001102537</v>
      </c>
      <c r="G33">
        <v>0.25</v>
      </c>
      <c r="H33">
        <v>0.88423373759647184</v>
      </c>
      <c r="I33">
        <v>0.58333333333333337</v>
      </c>
      <c r="J33">
        <v>0.55016538037486218</v>
      </c>
      <c r="K33">
        <v>0.33333333333333331</v>
      </c>
      <c r="L33">
        <v>1.9746416758544654</v>
      </c>
      <c r="M33">
        <v>3.5714285714285716</v>
      </c>
      <c r="N33">
        <v>3.4573304157549236</v>
      </c>
      <c r="O33">
        <v>2.4285714285714284</v>
      </c>
      <c r="P33">
        <v>0.9562363238512035</v>
      </c>
      <c r="Q33">
        <v>0</v>
      </c>
      <c r="R33">
        <v>0.12910284463894967</v>
      </c>
    </row>
    <row r="34" spans="2:18" x14ac:dyDescent="0.2">
      <c r="E34">
        <v>3</v>
      </c>
      <c r="F34">
        <v>3.9955849889624724</v>
      </c>
      <c r="G34">
        <v>8.3333333333333329E-2</v>
      </c>
      <c r="H34">
        <v>0.92494481236203085</v>
      </c>
      <c r="I34">
        <v>0.25</v>
      </c>
      <c r="J34">
        <v>0.46026490066225167</v>
      </c>
      <c r="K34">
        <v>0.5</v>
      </c>
      <c r="L34">
        <v>2.2097130242825607</v>
      </c>
      <c r="M34">
        <v>7</v>
      </c>
      <c r="N34">
        <v>3.6681222707423582</v>
      </c>
      <c r="O34">
        <v>1.5714285714285714</v>
      </c>
      <c r="P34">
        <v>0.64192139737991272</v>
      </c>
      <c r="Q34">
        <v>0</v>
      </c>
      <c r="R34">
        <v>0.16375545851528384</v>
      </c>
    </row>
    <row r="35" spans="2:18" x14ac:dyDescent="0.2">
      <c r="D35">
        <v>9</v>
      </c>
      <c r="E35">
        <v>2.75</v>
      </c>
      <c r="F35">
        <v>4.1843267108167774</v>
      </c>
      <c r="G35">
        <v>8.3333333333333329E-2</v>
      </c>
      <c r="H35">
        <v>0.80573951434878588</v>
      </c>
      <c r="I35">
        <v>8.3333333333333329E-2</v>
      </c>
      <c r="J35">
        <v>0.47792494481236203</v>
      </c>
      <c r="K35">
        <v>1.0833333333333333</v>
      </c>
      <c r="L35">
        <v>2.1876379690949226</v>
      </c>
      <c r="M35">
        <v>4.8571428571428568</v>
      </c>
      <c r="N35">
        <v>3.2265795206971677</v>
      </c>
      <c r="O35">
        <v>1</v>
      </c>
      <c r="P35">
        <v>0.4684095860566449</v>
      </c>
      <c r="Q35">
        <v>0</v>
      </c>
      <c r="R35">
        <v>0.13725490196078433</v>
      </c>
    </row>
    <row r="36" spans="2:18" x14ac:dyDescent="0.2">
      <c r="E36">
        <v>2.5833333333333335</v>
      </c>
      <c r="F36">
        <v>4.4488448844884489</v>
      </c>
      <c r="G36">
        <v>0.16666666666666666</v>
      </c>
      <c r="H36">
        <v>0.98899889988998901</v>
      </c>
      <c r="I36">
        <v>0.66666666666666663</v>
      </c>
      <c r="J36">
        <v>0.56105610561056107</v>
      </c>
      <c r="K36">
        <v>1.0833333333333333</v>
      </c>
      <c r="L36">
        <v>2.1793179317931792</v>
      </c>
      <c r="M36">
        <v>4.2857142857142856</v>
      </c>
      <c r="N36">
        <v>3.5393013100436681</v>
      </c>
      <c r="O36">
        <v>1</v>
      </c>
      <c r="P36">
        <v>0.71834061135371174</v>
      </c>
      <c r="Q36">
        <v>0</v>
      </c>
      <c r="R36">
        <v>0.13537117903930132</v>
      </c>
    </row>
    <row r="37" spans="2:18" x14ac:dyDescent="0.2">
      <c r="D37">
        <v>11</v>
      </c>
      <c r="E37">
        <v>3.3333333333333335</v>
      </c>
      <c r="F37">
        <v>3.8522601984564497</v>
      </c>
      <c r="G37">
        <v>8.3333333333333329E-2</v>
      </c>
      <c r="H37">
        <v>0.86659316427783906</v>
      </c>
      <c r="I37">
        <v>0.25</v>
      </c>
      <c r="J37">
        <v>0.48401323042998895</v>
      </c>
      <c r="K37">
        <v>0.83333333333333337</v>
      </c>
      <c r="L37">
        <v>1.8908489525909593</v>
      </c>
      <c r="M37">
        <v>6.5714285714285712</v>
      </c>
      <c r="N37">
        <v>3.482532751091703</v>
      </c>
      <c r="O37">
        <v>0.2857142857142857</v>
      </c>
      <c r="P37">
        <v>0.92139737991266379</v>
      </c>
      <c r="Q37">
        <v>0</v>
      </c>
      <c r="R37">
        <v>0.12445414847161572</v>
      </c>
    </row>
    <row r="38" spans="2:18" x14ac:dyDescent="0.2">
      <c r="E38">
        <v>3.9166666666666665</v>
      </c>
      <c r="F38">
        <v>3.5202628696604599</v>
      </c>
      <c r="G38">
        <v>8.3333333333333329E-2</v>
      </c>
      <c r="H38">
        <v>0.85104052573932087</v>
      </c>
      <c r="I38">
        <v>0.33333333333333331</v>
      </c>
      <c r="J38">
        <v>0.44140197152245347</v>
      </c>
      <c r="K38">
        <v>0.75</v>
      </c>
      <c r="L38">
        <v>1.9430449069003286</v>
      </c>
      <c r="M38">
        <v>4.8571428571428568</v>
      </c>
      <c r="N38">
        <v>3.3521739130434782</v>
      </c>
      <c r="O38">
        <v>1.4285714285714286</v>
      </c>
      <c r="P38">
        <v>1.2239130434782608</v>
      </c>
      <c r="Q38">
        <v>0</v>
      </c>
      <c r="R38">
        <v>0.10217391304347827</v>
      </c>
    </row>
    <row r="39" spans="2:18" x14ac:dyDescent="0.2">
      <c r="B39" t="s">
        <v>48</v>
      </c>
      <c r="C39">
        <v>2002</v>
      </c>
      <c r="D39">
        <v>1</v>
      </c>
      <c r="E39">
        <v>4.583333333333333</v>
      </c>
      <c r="F39">
        <v>3.75</v>
      </c>
      <c r="G39">
        <v>0.16666666666666666</v>
      </c>
      <c r="H39">
        <v>0.83</v>
      </c>
      <c r="I39">
        <v>0.16666666666666666</v>
      </c>
      <c r="J39">
        <v>0.49</v>
      </c>
      <c r="K39">
        <v>0.91666666666666663</v>
      </c>
      <c r="L39">
        <v>2.14</v>
      </c>
      <c r="M39">
        <v>5.7142857142857144</v>
      </c>
      <c r="N39">
        <v>3.8</v>
      </c>
      <c r="O39">
        <v>2</v>
      </c>
      <c r="P39">
        <v>1.06</v>
      </c>
      <c r="Q39">
        <v>0</v>
      </c>
      <c r="R39">
        <v>0.1</v>
      </c>
    </row>
    <row r="40" spans="2:18" x14ac:dyDescent="0.2">
      <c r="E40">
        <v>3.75</v>
      </c>
      <c r="F40">
        <v>3.51</v>
      </c>
      <c r="G40">
        <v>0.25</v>
      </c>
      <c r="H40">
        <v>0.75</v>
      </c>
      <c r="I40">
        <v>0.33333333333333331</v>
      </c>
      <c r="J40">
        <v>0.47</v>
      </c>
      <c r="K40">
        <v>1.1666666666666667</v>
      </c>
      <c r="L40">
        <v>1.77</v>
      </c>
      <c r="M40">
        <v>4.8571428571428568</v>
      </c>
      <c r="N40">
        <v>3.67</v>
      </c>
      <c r="O40">
        <v>1.2857142857142858</v>
      </c>
      <c r="P40">
        <v>1.01</v>
      </c>
      <c r="Q40">
        <v>0</v>
      </c>
      <c r="R40">
        <v>0.12</v>
      </c>
    </row>
    <row r="41" spans="2:18" x14ac:dyDescent="0.2">
      <c r="D41">
        <v>3</v>
      </c>
      <c r="E41">
        <v>4.25</v>
      </c>
      <c r="F41">
        <v>3.59</v>
      </c>
      <c r="G41">
        <v>0.41666666666666669</v>
      </c>
      <c r="H41">
        <v>0.92</v>
      </c>
      <c r="I41">
        <v>0.25</v>
      </c>
      <c r="J41">
        <v>0.53</v>
      </c>
      <c r="K41">
        <v>0.5</v>
      </c>
      <c r="L41">
        <v>1.91</v>
      </c>
      <c r="M41">
        <v>5.4285714285714288</v>
      </c>
      <c r="N41">
        <v>3.49</v>
      </c>
      <c r="O41">
        <v>0.5714285714285714</v>
      </c>
      <c r="P41">
        <v>1.05</v>
      </c>
      <c r="Q41">
        <v>0</v>
      </c>
      <c r="R41">
        <v>0.12</v>
      </c>
    </row>
    <row r="42" spans="2:18" x14ac:dyDescent="0.2">
      <c r="E42">
        <v>4.083333333333333</v>
      </c>
      <c r="F42">
        <v>3.74</v>
      </c>
      <c r="G42">
        <v>0.16666666666666666</v>
      </c>
      <c r="H42">
        <v>0.85</v>
      </c>
      <c r="I42">
        <v>0.33333333333333331</v>
      </c>
      <c r="J42">
        <v>0.49</v>
      </c>
      <c r="K42">
        <v>0.91666666666666663</v>
      </c>
      <c r="L42">
        <v>1.76</v>
      </c>
      <c r="M42">
        <v>5.2857142857142856</v>
      </c>
      <c r="N42">
        <v>3.48</v>
      </c>
      <c r="O42">
        <v>1.1428571428571428</v>
      </c>
      <c r="P42">
        <v>1.18</v>
      </c>
      <c r="Q42">
        <v>0</v>
      </c>
      <c r="R42">
        <v>0.14000000000000001</v>
      </c>
    </row>
    <row r="43" spans="2:18" x14ac:dyDescent="0.2">
      <c r="D43">
        <v>5</v>
      </c>
      <c r="E43">
        <v>4.583333333333333</v>
      </c>
      <c r="F43">
        <v>4.32</v>
      </c>
      <c r="G43">
        <v>8.3333333333333329E-2</v>
      </c>
      <c r="H43">
        <v>0.88</v>
      </c>
      <c r="I43">
        <v>0.33333333333333331</v>
      </c>
      <c r="J43">
        <v>0.52</v>
      </c>
      <c r="K43">
        <v>1.25</v>
      </c>
      <c r="L43">
        <v>2.0699999999999998</v>
      </c>
      <c r="M43">
        <v>3.4285714285714284</v>
      </c>
      <c r="N43">
        <v>3.53</v>
      </c>
      <c r="O43">
        <v>0.14285714285714285</v>
      </c>
      <c r="P43">
        <v>1.31</v>
      </c>
      <c r="Q43">
        <v>0</v>
      </c>
      <c r="R43">
        <v>0.14000000000000001</v>
      </c>
    </row>
    <row r="44" spans="2:18" x14ac:dyDescent="0.2">
      <c r="E44">
        <v>5.166666666666667</v>
      </c>
      <c r="F44">
        <v>4.26</v>
      </c>
      <c r="G44">
        <v>0.25</v>
      </c>
      <c r="H44">
        <v>0.86</v>
      </c>
      <c r="I44">
        <v>0.33333333333333331</v>
      </c>
      <c r="J44">
        <v>0.5</v>
      </c>
      <c r="K44">
        <v>1.0833333333333333</v>
      </c>
      <c r="L44">
        <v>2</v>
      </c>
      <c r="M44">
        <v>3.5714285714285716</v>
      </c>
      <c r="N44">
        <v>3.57</v>
      </c>
      <c r="O44">
        <v>0</v>
      </c>
      <c r="P44">
        <v>1.17</v>
      </c>
      <c r="Q44">
        <v>0</v>
      </c>
      <c r="R44">
        <v>0.09</v>
      </c>
    </row>
    <row r="45" spans="2:18" x14ac:dyDescent="0.2">
      <c r="D45">
        <v>7</v>
      </c>
      <c r="E45">
        <v>4.583333333333333</v>
      </c>
      <c r="F45">
        <v>4.5199999999999996</v>
      </c>
      <c r="G45">
        <v>8.3333333333333329E-2</v>
      </c>
      <c r="H45">
        <v>0.94</v>
      </c>
      <c r="I45">
        <v>0.5</v>
      </c>
      <c r="J45">
        <v>0.57999999999999996</v>
      </c>
      <c r="K45">
        <v>1.1666666666666667</v>
      </c>
      <c r="L45">
        <v>2.29</v>
      </c>
      <c r="M45">
        <v>4.7142857142857144</v>
      </c>
      <c r="N45">
        <v>3.98</v>
      </c>
      <c r="O45">
        <v>1</v>
      </c>
      <c r="P45">
        <v>1</v>
      </c>
      <c r="Q45">
        <v>0</v>
      </c>
      <c r="R45">
        <v>0.13</v>
      </c>
    </row>
    <row r="46" spans="2:18" x14ac:dyDescent="0.2">
      <c r="E46">
        <v>3.9166666666666665</v>
      </c>
      <c r="F46">
        <v>4.28</v>
      </c>
      <c r="G46">
        <v>0.41666666666666669</v>
      </c>
      <c r="H46">
        <v>0.91</v>
      </c>
      <c r="I46">
        <v>0.25</v>
      </c>
      <c r="J46">
        <v>0.55000000000000004</v>
      </c>
      <c r="K46">
        <v>0.41666666666666669</v>
      </c>
      <c r="L46">
        <v>2.27</v>
      </c>
      <c r="M46">
        <v>4</v>
      </c>
      <c r="N46">
        <v>4.12</v>
      </c>
      <c r="O46">
        <v>0</v>
      </c>
      <c r="P46">
        <v>0.75</v>
      </c>
      <c r="Q46">
        <v>0</v>
      </c>
      <c r="R46">
        <v>0.16</v>
      </c>
    </row>
    <row r="47" spans="2:18" x14ac:dyDescent="0.2">
      <c r="D47">
        <v>9</v>
      </c>
      <c r="E47">
        <v>4.666666666666667</v>
      </c>
      <c r="F47">
        <v>4.26</v>
      </c>
      <c r="G47">
        <v>0.16666666666666666</v>
      </c>
      <c r="H47">
        <v>0.95</v>
      </c>
      <c r="I47">
        <v>8.3333333333333329E-2</v>
      </c>
      <c r="J47">
        <v>0.54</v>
      </c>
      <c r="K47">
        <v>0.5</v>
      </c>
      <c r="L47">
        <v>2.0699999999999998</v>
      </c>
      <c r="M47">
        <v>4.1428571428571432</v>
      </c>
      <c r="N47">
        <v>3.36</v>
      </c>
      <c r="O47">
        <v>0</v>
      </c>
      <c r="P47">
        <v>0.61</v>
      </c>
      <c r="Q47">
        <v>0</v>
      </c>
      <c r="R47">
        <v>0.15</v>
      </c>
    </row>
    <row r="48" spans="2:18" x14ac:dyDescent="0.2">
      <c r="E48">
        <v>5.666666666666667</v>
      </c>
      <c r="F48">
        <v>4.3099999999999996</v>
      </c>
      <c r="G48">
        <v>0.33333333333333331</v>
      </c>
      <c r="H48">
        <v>0.89</v>
      </c>
      <c r="I48">
        <v>8.3333333333333329E-2</v>
      </c>
      <c r="J48">
        <v>0.56000000000000005</v>
      </c>
      <c r="K48">
        <v>0.33333333333333331</v>
      </c>
      <c r="L48">
        <v>1.99</v>
      </c>
      <c r="M48">
        <v>5.4285714285714288</v>
      </c>
      <c r="N48">
        <v>3.72</v>
      </c>
      <c r="O48">
        <v>0.14285714285714285</v>
      </c>
      <c r="P48">
        <v>1.1200000000000001</v>
      </c>
      <c r="Q48">
        <v>0</v>
      </c>
      <c r="R48">
        <v>0.16</v>
      </c>
    </row>
    <row r="49" spans="2:18" x14ac:dyDescent="0.2">
      <c r="D49">
        <v>11</v>
      </c>
      <c r="E49">
        <v>5.25</v>
      </c>
      <c r="F49">
        <v>3.77</v>
      </c>
      <c r="G49">
        <v>8.3333333333333329E-2</v>
      </c>
      <c r="H49">
        <v>0.89</v>
      </c>
      <c r="I49">
        <v>0.25</v>
      </c>
      <c r="J49">
        <v>0.51</v>
      </c>
      <c r="K49">
        <v>0.58333333333333337</v>
      </c>
      <c r="L49">
        <v>1.91</v>
      </c>
      <c r="M49">
        <v>3.8571428571428572</v>
      </c>
      <c r="N49">
        <v>3.43</v>
      </c>
      <c r="O49">
        <v>0.7142857142857143</v>
      </c>
      <c r="P49">
        <v>1.34</v>
      </c>
      <c r="Q49">
        <v>0</v>
      </c>
      <c r="R49">
        <v>0.1</v>
      </c>
    </row>
    <row r="50" spans="2:18" x14ac:dyDescent="0.2">
      <c r="E50">
        <v>4.5</v>
      </c>
      <c r="F50">
        <v>3.42</v>
      </c>
      <c r="G50">
        <v>0</v>
      </c>
      <c r="H50">
        <v>0.87</v>
      </c>
      <c r="I50">
        <v>0.33333333333333331</v>
      </c>
      <c r="J50">
        <v>0.48</v>
      </c>
      <c r="K50">
        <v>0.58333333333333337</v>
      </c>
      <c r="L50">
        <v>1.73</v>
      </c>
      <c r="M50">
        <v>4.1428571428571432</v>
      </c>
      <c r="N50">
        <v>3.31</v>
      </c>
      <c r="O50">
        <v>1</v>
      </c>
      <c r="P50">
        <v>1.58</v>
      </c>
      <c r="Q50">
        <v>0</v>
      </c>
      <c r="R50">
        <v>0.13</v>
      </c>
    </row>
    <row r="51" spans="2:18" x14ac:dyDescent="0.2">
      <c r="B51" t="s">
        <v>154</v>
      </c>
      <c r="C51">
        <v>2003</v>
      </c>
      <c r="D51">
        <v>1</v>
      </c>
      <c r="E51">
        <v>6.25</v>
      </c>
      <c r="F51">
        <v>3.66</v>
      </c>
      <c r="G51">
        <v>0.25</v>
      </c>
      <c r="H51">
        <v>0.84673913043478266</v>
      </c>
      <c r="I51">
        <v>0.41666666666666669</v>
      </c>
      <c r="J51">
        <v>0.47499999999999998</v>
      </c>
      <c r="K51">
        <v>0.83333333333333337</v>
      </c>
      <c r="L51">
        <v>1.875</v>
      </c>
      <c r="M51">
        <v>3</v>
      </c>
      <c r="N51">
        <v>3.8</v>
      </c>
      <c r="O51">
        <v>0.43</v>
      </c>
      <c r="P51">
        <v>1.06</v>
      </c>
      <c r="Q51">
        <v>0</v>
      </c>
      <c r="R51">
        <v>0.1</v>
      </c>
    </row>
    <row r="52" spans="2:18" x14ac:dyDescent="0.2">
      <c r="E52">
        <v>3.0833333333333335</v>
      </c>
      <c r="F52">
        <v>3.45</v>
      </c>
      <c r="G52">
        <v>0.42</v>
      </c>
      <c r="H52">
        <v>0.80434782608695654</v>
      </c>
      <c r="I52">
        <v>0.41666666666666669</v>
      </c>
      <c r="J52">
        <v>0.48369565217391303</v>
      </c>
      <c r="K52">
        <v>0.58333333333333337</v>
      </c>
      <c r="L52">
        <v>1.5239130434782608</v>
      </c>
      <c r="M52">
        <v>4.29</v>
      </c>
      <c r="N52">
        <v>3.67</v>
      </c>
      <c r="O52">
        <v>0</v>
      </c>
      <c r="P52">
        <v>1.01</v>
      </c>
      <c r="Q52">
        <v>0</v>
      </c>
      <c r="R52">
        <v>0.12</v>
      </c>
    </row>
    <row r="53" spans="2:18" x14ac:dyDescent="0.2">
      <c r="D53">
        <v>3</v>
      </c>
      <c r="E53">
        <v>4.333333333333333</v>
      </c>
      <c r="F53">
        <v>3.58</v>
      </c>
      <c r="G53">
        <v>0.33</v>
      </c>
      <c r="H53">
        <v>0.82499999999999996</v>
      </c>
      <c r="I53">
        <v>0.41666666666666669</v>
      </c>
      <c r="J53">
        <v>0.4891304347826087</v>
      </c>
      <c r="K53">
        <v>0.83333333333333337</v>
      </c>
      <c r="L53">
        <v>1.6641304347826087</v>
      </c>
      <c r="M53">
        <v>4.1399999999999997</v>
      </c>
      <c r="N53">
        <v>3.49</v>
      </c>
      <c r="O53">
        <v>0.56999999999999995</v>
      </c>
      <c r="P53">
        <v>1.05</v>
      </c>
      <c r="Q53">
        <v>0</v>
      </c>
      <c r="R53">
        <v>0.12</v>
      </c>
    </row>
    <row r="54" spans="2:18" x14ac:dyDescent="0.2">
      <c r="E54">
        <v>4.5</v>
      </c>
      <c r="F54">
        <v>3.58</v>
      </c>
      <c r="G54">
        <v>0.57999999999999996</v>
      </c>
      <c r="H54">
        <v>0.89021739130434785</v>
      </c>
      <c r="I54">
        <v>0.41666666666666669</v>
      </c>
      <c r="J54">
        <v>0.54456521739130437</v>
      </c>
      <c r="K54">
        <v>0.66666666666666663</v>
      </c>
      <c r="L54">
        <v>1.6760869565217391</v>
      </c>
      <c r="M54">
        <v>4.1399999999999997</v>
      </c>
      <c r="N54">
        <v>3.48</v>
      </c>
      <c r="O54">
        <v>0.71</v>
      </c>
      <c r="P54">
        <v>1.18</v>
      </c>
      <c r="Q54">
        <v>0</v>
      </c>
      <c r="R54">
        <v>0.14000000000000001</v>
      </c>
    </row>
    <row r="55" spans="2:18" x14ac:dyDescent="0.2">
      <c r="D55">
        <v>5</v>
      </c>
      <c r="E55">
        <v>5.583333333333333</v>
      </c>
      <c r="F55">
        <v>4.0599999999999996</v>
      </c>
      <c r="G55">
        <v>0.08</v>
      </c>
      <c r="H55">
        <v>0.92391304347826086</v>
      </c>
      <c r="I55">
        <v>0.25</v>
      </c>
      <c r="J55">
        <v>0.59565217391304348</v>
      </c>
      <c r="K55">
        <v>0.75</v>
      </c>
      <c r="L55">
        <v>1.9097826086956522</v>
      </c>
      <c r="M55">
        <v>4.1399999999999997</v>
      </c>
      <c r="N55">
        <v>3.53</v>
      </c>
      <c r="O55">
        <v>0.56999999999999995</v>
      </c>
      <c r="P55">
        <v>1.31</v>
      </c>
      <c r="Q55">
        <v>0</v>
      </c>
      <c r="R55">
        <v>0.14000000000000001</v>
      </c>
    </row>
    <row r="56" spans="2:18" x14ac:dyDescent="0.2">
      <c r="E56">
        <v>4.583333333333333</v>
      </c>
      <c r="F56">
        <v>4.17</v>
      </c>
      <c r="G56">
        <v>0.33</v>
      </c>
      <c r="H56">
        <v>0.93369565217391304</v>
      </c>
      <c r="I56">
        <v>0.66666666666666663</v>
      </c>
      <c r="J56">
        <v>0.67826086956521736</v>
      </c>
      <c r="K56">
        <v>0.75</v>
      </c>
      <c r="L56">
        <v>1.9532608695652174</v>
      </c>
      <c r="M56">
        <v>4.43</v>
      </c>
      <c r="N56">
        <v>3.57</v>
      </c>
      <c r="O56">
        <v>0.28999999999999998</v>
      </c>
      <c r="P56">
        <v>1.17</v>
      </c>
      <c r="Q56">
        <v>0</v>
      </c>
      <c r="R56">
        <v>0.09</v>
      </c>
    </row>
    <row r="57" spans="2:18" x14ac:dyDescent="0.2">
      <c r="D57">
        <v>7</v>
      </c>
      <c r="E57">
        <v>4.416666666666667</v>
      </c>
      <c r="F57">
        <v>4.24</v>
      </c>
      <c r="G57">
        <v>0.17</v>
      </c>
      <c r="H57">
        <v>0.92826086956521736</v>
      </c>
      <c r="I57">
        <v>0.33333333333333331</v>
      </c>
      <c r="J57">
        <v>0.60217391304347823</v>
      </c>
      <c r="K57">
        <v>1.0833333333333333</v>
      </c>
      <c r="L57">
        <v>2.1130434782608694</v>
      </c>
      <c r="M57">
        <v>3.43</v>
      </c>
      <c r="N57">
        <v>3.98</v>
      </c>
      <c r="O57">
        <v>0</v>
      </c>
      <c r="P57">
        <v>1</v>
      </c>
      <c r="Q57">
        <v>0</v>
      </c>
      <c r="R57">
        <v>0.13</v>
      </c>
    </row>
    <row r="58" spans="2:18" x14ac:dyDescent="0.2">
      <c r="E58">
        <v>6.666666666666667</v>
      </c>
      <c r="F58">
        <v>3.78</v>
      </c>
      <c r="G58">
        <v>0.25</v>
      </c>
      <c r="H58">
        <v>0.89891304347826084</v>
      </c>
      <c r="I58">
        <v>0.5</v>
      </c>
      <c r="J58">
        <v>0.56413043478260871</v>
      </c>
      <c r="K58">
        <v>1.25</v>
      </c>
      <c r="L58">
        <v>2.0043478260869567</v>
      </c>
      <c r="M58">
        <v>4.57</v>
      </c>
      <c r="N58">
        <v>4.12</v>
      </c>
      <c r="O58">
        <v>0.43</v>
      </c>
      <c r="P58">
        <v>0.75</v>
      </c>
      <c r="Q58">
        <v>0</v>
      </c>
      <c r="R58">
        <v>0.16</v>
      </c>
    </row>
    <row r="59" spans="2:18" x14ac:dyDescent="0.2">
      <c r="D59">
        <v>9</v>
      </c>
      <c r="E59">
        <v>4.083333333333333</v>
      </c>
      <c r="F59">
        <v>4.0199999999999996</v>
      </c>
      <c r="G59">
        <v>0.25</v>
      </c>
      <c r="H59">
        <v>0.92065217391304344</v>
      </c>
      <c r="I59">
        <v>0.41666666666666669</v>
      </c>
      <c r="J59">
        <v>0.62282608695652175</v>
      </c>
      <c r="K59">
        <v>1.5</v>
      </c>
      <c r="L59">
        <v>2.1021739130434782</v>
      </c>
      <c r="M59">
        <v>3.86</v>
      </c>
      <c r="N59">
        <v>3.36</v>
      </c>
      <c r="O59">
        <v>0.14000000000000001</v>
      </c>
      <c r="P59">
        <v>0.61</v>
      </c>
      <c r="Q59">
        <v>0</v>
      </c>
      <c r="R59">
        <v>0.15</v>
      </c>
    </row>
    <row r="60" spans="2:18" x14ac:dyDescent="0.2">
      <c r="E60">
        <v>5.916666666666667</v>
      </c>
      <c r="F60">
        <v>4.08</v>
      </c>
      <c r="G60">
        <v>0.33</v>
      </c>
      <c r="H60">
        <v>0.92500000000000004</v>
      </c>
      <c r="I60">
        <v>0.25</v>
      </c>
      <c r="J60">
        <v>0.61956521739130432</v>
      </c>
      <c r="K60">
        <v>1.1666666666666667</v>
      </c>
      <c r="L60">
        <v>2.0478260869565217</v>
      </c>
      <c r="M60">
        <v>2.57</v>
      </c>
      <c r="N60">
        <v>3.72</v>
      </c>
      <c r="O60">
        <v>0.56999999999999995</v>
      </c>
      <c r="P60">
        <v>1.1200000000000001</v>
      </c>
      <c r="Q60">
        <v>0</v>
      </c>
      <c r="R60">
        <v>0.16</v>
      </c>
    </row>
    <row r="61" spans="2:18" x14ac:dyDescent="0.2">
      <c r="D61">
        <v>11</v>
      </c>
      <c r="E61">
        <v>4.083333333333333</v>
      </c>
      <c r="F61">
        <v>3.53</v>
      </c>
      <c r="G61">
        <v>0.5</v>
      </c>
      <c r="H61">
        <v>0.87282608695652175</v>
      </c>
      <c r="I61">
        <v>0.25</v>
      </c>
      <c r="J61">
        <v>0.55217391304347829</v>
      </c>
      <c r="K61">
        <v>0.91666666666666663</v>
      </c>
      <c r="L61">
        <v>1.8902173913043478</v>
      </c>
      <c r="M61">
        <v>2.86</v>
      </c>
      <c r="N61">
        <v>3.43</v>
      </c>
      <c r="O61">
        <v>0.28999999999999998</v>
      </c>
      <c r="P61">
        <v>1.34</v>
      </c>
      <c r="Q61">
        <v>0</v>
      </c>
      <c r="R61">
        <v>0.1</v>
      </c>
    </row>
    <row r="62" spans="2:18" x14ac:dyDescent="0.2">
      <c r="E62">
        <v>5.166666666666667</v>
      </c>
      <c r="F62">
        <v>3.44</v>
      </c>
      <c r="G62">
        <v>0.25</v>
      </c>
      <c r="H62">
        <v>0.91739130434782612</v>
      </c>
      <c r="I62">
        <v>0.33333333333333331</v>
      </c>
      <c r="J62">
        <v>0.56956521739130439</v>
      </c>
      <c r="K62">
        <v>1.25</v>
      </c>
      <c r="L62">
        <v>1.7369565217391305</v>
      </c>
      <c r="M62">
        <v>1.86</v>
      </c>
      <c r="N62">
        <v>3.31</v>
      </c>
      <c r="O62">
        <v>0</v>
      </c>
      <c r="P62">
        <v>1.58</v>
      </c>
      <c r="Q62">
        <v>0.56999999999999995</v>
      </c>
      <c r="R62">
        <v>0.13</v>
      </c>
    </row>
    <row r="63" spans="2:18" x14ac:dyDescent="0.2">
      <c r="B63" t="s">
        <v>171</v>
      </c>
      <c r="C63">
        <v>2004</v>
      </c>
      <c r="D63">
        <v>1</v>
      </c>
      <c r="E63">
        <v>3.5833333333333335</v>
      </c>
      <c r="F63">
        <v>3.3755458515283845</v>
      </c>
      <c r="G63">
        <v>0.25</v>
      </c>
      <c r="H63">
        <v>0.8133187772925764</v>
      </c>
      <c r="I63">
        <v>0.25</v>
      </c>
      <c r="J63">
        <v>0.55131004366812231</v>
      </c>
      <c r="K63">
        <v>0.75</v>
      </c>
      <c r="L63">
        <v>1.8624454148471616</v>
      </c>
      <c r="M63">
        <v>2.5714285714285716</v>
      </c>
      <c r="N63">
        <v>3.9528907922912206</v>
      </c>
      <c r="O63">
        <v>0.2857142857142857</v>
      </c>
      <c r="P63">
        <v>1.1905781584582442</v>
      </c>
      <c r="Q63">
        <v>0.5714285714285714</v>
      </c>
      <c r="R63">
        <v>0.13704496788008566</v>
      </c>
    </row>
    <row r="64" spans="2:18" x14ac:dyDescent="0.2">
      <c r="E64">
        <v>3.75</v>
      </c>
      <c r="F64">
        <v>3.1626637554585151</v>
      </c>
      <c r="G64">
        <v>0.16666666666666666</v>
      </c>
      <c r="H64">
        <v>0.84606986899563319</v>
      </c>
      <c r="I64">
        <v>0.33333333333333331</v>
      </c>
      <c r="J64">
        <v>0.52510917030567683</v>
      </c>
      <c r="K64">
        <v>0.91666666666666663</v>
      </c>
      <c r="L64">
        <v>1.4246724890829694</v>
      </c>
      <c r="M64">
        <v>3.5714285714285716</v>
      </c>
      <c r="N64">
        <v>3.9850107066381155</v>
      </c>
      <c r="O64">
        <v>0.5714285714285714</v>
      </c>
      <c r="P64">
        <v>1.3897216274089936</v>
      </c>
      <c r="Q64">
        <v>0</v>
      </c>
      <c r="R64">
        <v>8.3511777301927201E-2</v>
      </c>
    </row>
    <row r="65" spans="2:18" x14ac:dyDescent="0.2">
      <c r="D65">
        <v>3</v>
      </c>
      <c r="E65">
        <v>3.9166666666666665</v>
      </c>
      <c r="F65">
        <v>3.3711790393013099</v>
      </c>
      <c r="G65">
        <v>0.75</v>
      </c>
      <c r="H65">
        <v>0.88537117903930129</v>
      </c>
      <c r="I65">
        <v>0.33333333333333331</v>
      </c>
      <c r="J65">
        <v>0.56441048034934493</v>
      </c>
      <c r="K65">
        <v>0.66666666666666663</v>
      </c>
      <c r="L65">
        <v>1.5032751091703056</v>
      </c>
      <c r="M65">
        <v>6</v>
      </c>
      <c r="N65">
        <v>4.2077087794432551</v>
      </c>
      <c r="O65">
        <v>1</v>
      </c>
      <c r="P65">
        <v>1.3426124197002141</v>
      </c>
      <c r="Q65">
        <v>0</v>
      </c>
      <c r="R65">
        <v>0.1006423982869379</v>
      </c>
    </row>
    <row r="66" spans="2:18" x14ac:dyDescent="0.2">
      <c r="E66">
        <v>2.1666666666666665</v>
      </c>
      <c r="F66">
        <v>3.2958515283842793</v>
      </c>
      <c r="G66">
        <v>0.41666666666666669</v>
      </c>
      <c r="H66">
        <v>0.89956331877729256</v>
      </c>
      <c r="I66">
        <v>0.25</v>
      </c>
      <c r="J66">
        <v>0.55349344978165937</v>
      </c>
      <c r="K66">
        <v>0.58333333333333337</v>
      </c>
      <c r="L66">
        <v>1.527292576419214</v>
      </c>
      <c r="M66">
        <v>5.5714285714285712</v>
      </c>
      <c r="N66">
        <v>3.8907922912205568</v>
      </c>
      <c r="O66">
        <v>0.42857142857142855</v>
      </c>
      <c r="P66">
        <v>1.4325481798715203</v>
      </c>
      <c r="Q66">
        <v>0</v>
      </c>
      <c r="R66">
        <v>0.12633832976445397</v>
      </c>
    </row>
    <row r="67" spans="2:18" x14ac:dyDescent="0.2">
      <c r="D67">
        <v>5</v>
      </c>
      <c r="E67">
        <v>3.5833333333333335</v>
      </c>
      <c r="F67">
        <v>3.4683406113537116</v>
      </c>
      <c r="G67">
        <v>0.41666666666666669</v>
      </c>
      <c r="H67">
        <v>0.85043668122270744</v>
      </c>
      <c r="I67">
        <v>0.33333333333333331</v>
      </c>
      <c r="J67">
        <v>0.60152838427947597</v>
      </c>
      <c r="K67">
        <v>0.83333333333333337</v>
      </c>
      <c r="L67">
        <v>1.4967248908296944</v>
      </c>
      <c r="M67">
        <v>4.4285714285714288</v>
      </c>
      <c r="N67">
        <v>3.3982869379014988</v>
      </c>
      <c r="O67">
        <v>0.7142857142857143</v>
      </c>
      <c r="P67">
        <v>1.3297644539614561</v>
      </c>
      <c r="Q67">
        <v>0</v>
      </c>
      <c r="R67">
        <v>8.7794432548179868E-2</v>
      </c>
    </row>
    <row r="68" spans="2:18" x14ac:dyDescent="0.2">
      <c r="E68">
        <v>3.25</v>
      </c>
      <c r="F68">
        <v>3.7161572052401746</v>
      </c>
      <c r="G68">
        <v>0.25</v>
      </c>
      <c r="H68">
        <v>0.94432314410480345</v>
      </c>
      <c r="I68">
        <v>0.25</v>
      </c>
      <c r="J68">
        <v>0.66157205240174677</v>
      </c>
      <c r="K68">
        <v>0.75</v>
      </c>
      <c r="L68">
        <v>1.5578602620087336</v>
      </c>
      <c r="M68">
        <v>4.2857142857142856</v>
      </c>
      <c r="N68">
        <v>3.9400428265524625</v>
      </c>
      <c r="O68">
        <v>1</v>
      </c>
      <c r="P68">
        <v>1.3404710920770877</v>
      </c>
      <c r="Q68">
        <v>0</v>
      </c>
      <c r="R68">
        <v>0.11991434689507495</v>
      </c>
    </row>
    <row r="69" spans="2:18" x14ac:dyDescent="0.2">
      <c r="D69">
        <v>7</v>
      </c>
      <c r="E69">
        <v>4.25</v>
      </c>
      <c r="F69">
        <v>3.8864628820960698</v>
      </c>
      <c r="G69">
        <v>0.16666666666666666</v>
      </c>
      <c r="H69">
        <v>0.92903930131004364</v>
      </c>
      <c r="I69">
        <v>0.41666666666666669</v>
      </c>
      <c r="J69">
        <v>0.67685589519650657</v>
      </c>
      <c r="K69">
        <v>0.91666666666666663</v>
      </c>
      <c r="L69">
        <v>1.7893013100436681</v>
      </c>
      <c r="M69">
        <v>5.8571428571428568</v>
      </c>
      <c r="N69">
        <v>3.7773019271948609</v>
      </c>
      <c r="O69">
        <v>0.2857142857142857</v>
      </c>
      <c r="P69">
        <v>0.84582441113490359</v>
      </c>
      <c r="Q69">
        <v>0.14285714285714285</v>
      </c>
      <c r="R69">
        <v>0.13918629550321199</v>
      </c>
    </row>
    <row r="70" spans="2:18" x14ac:dyDescent="0.2">
      <c r="E70">
        <v>3.0833333333333335</v>
      </c>
      <c r="F70">
        <v>3.5534934497816595</v>
      </c>
      <c r="G70">
        <v>0.25</v>
      </c>
      <c r="H70">
        <v>0.83624454148471616</v>
      </c>
      <c r="I70">
        <v>0.75</v>
      </c>
      <c r="J70">
        <v>0.61790393013100442</v>
      </c>
      <c r="K70">
        <v>0.66666666666666663</v>
      </c>
      <c r="L70">
        <v>1.7270742358078603</v>
      </c>
      <c r="M70">
        <v>5</v>
      </c>
      <c r="N70">
        <v>4.0385438972162744</v>
      </c>
      <c r="O70">
        <v>0.2857142857142857</v>
      </c>
      <c r="P70">
        <v>0.72591006423982873</v>
      </c>
      <c r="Q70">
        <v>0</v>
      </c>
      <c r="R70">
        <v>0.17130620985010706</v>
      </c>
    </row>
    <row r="71" spans="2:18" x14ac:dyDescent="0.2">
      <c r="D71">
        <v>9</v>
      </c>
      <c r="E71">
        <v>4.333333333333333</v>
      </c>
      <c r="F71">
        <v>3.5611353711790392</v>
      </c>
      <c r="G71">
        <v>0.25</v>
      </c>
      <c r="H71">
        <v>0.90283842794759828</v>
      </c>
      <c r="I71">
        <v>0.66666666666666663</v>
      </c>
      <c r="J71">
        <v>0.65174672489082974</v>
      </c>
      <c r="K71">
        <v>0.91666666666666663</v>
      </c>
      <c r="L71">
        <v>1.6124454148471616</v>
      </c>
      <c r="M71">
        <v>4.8571428571428568</v>
      </c>
      <c r="N71">
        <v>3.7644539614561028</v>
      </c>
      <c r="O71">
        <v>0.7142857142857143</v>
      </c>
      <c r="P71">
        <v>0.47537473233404709</v>
      </c>
      <c r="Q71">
        <v>0</v>
      </c>
      <c r="R71">
        <v>0.11991434689507495</v>
      </c>
    </row>
    <row r="72" spans="2:18" x14ac:dyDescent="0.2">
      <c r="E72">
        <v>3.1666666666666665</v>
      </c>
      <c r="F72">
        <v>3.2893013100436681</v>
      </c>
      <c r="G72">
        <v>0.16666666666666666</v>
      </c>
      <c r="H72">
        <v>0.8766375545851528</v>
      </c>
      <c r="I72">
        <v>0.33333333333333331</v>
      </c>
      <c r="J72">
        <v>0.58078602620087338</v>
      </c>
      <c r="K72">
        <v>0.66666666666666663</v>
      </c>
      <c r="L72">
        <v>1.5065502183406114</v>
      </c>
      <c r="M72">
        <v>3.8571428571428572</v>
      </c>
      <c r="N72">
        <v>3.6573875802997859</v>
      </c>
      <c r="O72">
        <v>1.1428571428571428</v>
      </c>
      <c r="P72">
        <v>1.0278372591006424</v>
      </c>
      <c r="Q72">
        <v>0</v>
      </c>
      <c r="R72">
        <v>0.13276231263383298</v>
      </c>
    </row>
    <row r="73" spans="2:18" x14ac:dyDescent="0.2">
      <c r="D73">
        <v>11</v>
      </c>
      <c r="E73">
        <v>3.8333333333333335</v>
      </c>
      <c r="F73">
        <v>3.1757641921397379</v>
      </c>
      <c r="G73">
        <v>0.25</v>
      </c>
      <c r="H73">
        <v>0.8493449781659389</v>
      </c>
      <c r="I73">
        <v>0.25</v>
      </c>
      <c r="J73">
        <v>0.5993449781659389</v>
      </c>
      <c r="K73">
        <v>1.0833333333333333</v>
      </c>
      <c r="L73">
        <v>1.4694323144104804</v>
      </c>
      <c r="M73">
        <v>2.5714285714285716</v>
      </c>
      <c r="N73">
        <v>3.7751605995717346</v>
      </c>
      <c r="O73">
        <v>1</v>
      </c>
      <c r="P73">
        <v>1.462526766595289</v>
      </c>
      <c r="Q73">
        <v>0</v>
      </c>
      <c r="R73">
        <v>0.11349036402569593</v>
      </c>
    </row>
    <row r="74" spans="2:18" x14ac:dyDescent="0.2">
      <c r="E74">
        <v>3.5833333333333335</v>
      </c>
      <c r="F74">
        <v>3.1539301310043668</v>
      </c>
      <c r="G74">
        <v>0.16666666666666666</v>
      </c>
      <c r="H74">
        <v>0.87882096069868998</v>
      </c>
      <c r="I74">
        <v>0.16666666666666666</v>
      </c>
      <c r="J74">
        <v>0.51091703056768556</v>
      </c>
      <c r="K74">
        <v>0.75</v>
      </c>
      <c r="L74">
        <v>1.4312227074235808</v>
      </c>
      <c r="M74">
        <v>4.1428571428571432</v>
      </c>
      <c r="N74">
        <v>3.8950749464668095</v>
      </c>
      <c r="O74">
        <v>0.8571428571428571</v>
      </c>
      <c r="P74">
        <v>1.7301927194860813</v>
      </c>
      <c r="Q74">
        <v>0</v>
      </c>
      <c r="R74">
        <v>9.2077087794432549E-2</v>
      </c>
    </row>
    <row r="75" spans="2:18" x14ac:dyDescent="0.2">
      <c r="B75" t="s">
        <v>223</v>
      </c>
      <c r="C75">
        <v>2005</v>
      </c>
      <c r="D75">
        <v>1</v>
      </c>
      <c r="E75">
        <v>2.75</v>
      </c>
      <c r="F75">
        <v>3.079484425349087</v>
      </c>
      <c r="G75">
        <v>0.25</v>
      </c>
      <c r="H75">
        <v>0.84103114930182599</v>
      </c>
      <c r="I75">
        <v>0.16666666666666666</v>
      </c>
      <c r="J75">
        <v>0.54564983888292162</v>
      </c>
      <c r="K75">
        <v>1.0833333333333333</v>
      </c>
      <c r="L75">
        <v>1.514500537056928</v>
      </c>
      <c r="M75">
        <v>4.7142857142857144</v>
      </c>
      <c r="N75">
        <v>4.0403397027600851</v>
      </c>
      <c r="O75">
        <v>0.2857142857142857</v>
      </c>
      <c r="P75">
        <v>1.1719745222929936</v>
      </c>
      <c r="Q75">
        <v>0</v>
      </c>
      <c r="R75">
        <v>9.9787685774946927E-2</v>
      </c>
    </row>
    <row r="76" spans="2:18" x14ac:dyDescent="0.2">
      <c r="E76">
        <v>3.5833333333333335</v>
      </c>
      <c r="F76">
        <v>2.80343716433942</v>
      </c>
      <c r="G76">
        <v>0.41666666666666669</v>
      </c>
      <c r="H76">
        <v>0.83458646616541354</v>
      </c>
      <c r="I76">
        <v>0.41666666666666669</v>
      </c>
      <c r="J76">
        <v>0.48120300751879697</v>
      </c>
      <c r="K76">
        <v>1.0833333333333333</v>
      </c>
      <c r="L76">
        <v>1.4607948442534908</v>
      </c>
      <c r="M76">
        <v>5.5714285714285712</v>
      </c>
      <c r="N76">
        <v>3.8726114649681529</v>
      </c>
      <c r="O76">
        <v>1</v>
      </c>
      <c r="P76">
        <v>1.1507430997876857</v>
      </c>
      <c r="Q76">
        <v>0</v>
      </c>
      <c r="R76">
        <v>8.0679405520169847E-2</v>
      </c>
    </row>
    <row r="77" spans="2:18" x14ac:dyDescent="0.2">
      <c r="D77">
        <v>3</v>
      </c>
      <c r="E77">
        <v>3.75</v>
      </c>
      <c r="F77">
        <v>2.9935553168635876</v>
      </c>
      <c r="G77">
        <v>0.25</v>
      </c>
      <c r="H77">
        <v>0.90762620837808805</v>
      </c>
      <c r="I77">
        <v>0.66666666666666663</v>
      </c>
      <c r="J77">
        <v>0.5714285714285714</v>
      </c>
      <c r="K77">
        <v>0.66666666666666663</v>
      </c>
      <c r="L77">
        <v>1.3114930182599356</v>
      </c>
      <c r="M77">
        <v>4.2857142857142856</v>
      </c>
      <c r="N77">
        <v>4.2993630573248405</v>
      </c>
      <c r="O77">
        <v>0.8571428571428571</v>
      </c>
      <c r="P77">
        <v>1.0042462845010616</v>
      </c>
      <c r="Q77">
        <v>0</v>
      </c>
      <c r="R77">
        <v>0.11040339702760085</v>
      </c>
    </row>
    <row r="78" spans="2:18" x14ac:dyDescent="0.2">
      <c r="E78">
        <v>2.8333333333333335</v>
      </c>
      <c r="F78">
        <v>2.8453276047261009</v>
      </c>
      <c r="G78">
        <v>0.25</v>
      </c>
      <c r="H78">
        <v>0.87325456498388832</v>
      </c>
      <c r="I78">
        <v>0.58333333333333337</v>
      </c>
      <c r="J78">
        <v>0.59720730397422128</v>
      </c>
      <c r="K78">
        <v>1.1666666666666667</v>
      </c>
      <c r="L78">
        <v>1.2212674543501612</v>
      </c>
      <c r="M78">
        <v>5.5714285714285712</v>
      </c>
      <c r="N78">
        <v>3.881104033970276</v>
      </c>
      <c r="O78">
        <v>1.2857142857142858</v>
      </c>
      <c r="P78">
        <v>1.1995753715498938</v>
      </c>
      <c r="Q78">
        <v>0</v>
      </c>
      <c r="R78">
        <v>9.3418259023354558E-2</v>
      </c>
    </row>
    <row r="79" spans="2:18" x14ac:dyDescent="0.2">
      <c r="D79">
        <v>5</v>
      </c>
      <c r="E79">
        <v>3.5</v>
      </c>
      <c r="F79">
        <v>3.0665950590762621</v>
      </c>
      <c r="G79">
        <v>8.3333333333333329E-2</v>
      </c>
      <c r="H79">
        <v>0.92051557465091305</v>
      </c>
      <c r="I79">
        <v>0.25</v>
      </c>
      <c r="J79">
        <v>0.57787325456498384</v>
      </c>
      <c r="K79">
        <v>1.3333333333333333</v>
      </c>
      <c r="L79">
        <v>1.317937701396348</v>
      </c>
      <c r="M79">
        <v>3.2857142857142856</v>
      </c>
      <c r="N79">
        <v>3.7473460721868364</v>
      </c>
      <c r="O79">
        <v>2.4285714285714284</v>
      </c>
      <c r="P79">
        <v>1.335456475583864</v>
      </c>
      <c r="Q79">
        <v>0</v>
      </c>
      <c r="R79">
        <v>8.0679405520169847E-2</v>
      </c>
    </row>
    <row r="80" spans="2:18" x14ac:dyDescent="0.2">
      <c r="E80">
        <v>4.416666666666667</v>
      </c>
      <c r="F80">
        <v>3.4296455424274974</v>
      </c>
      <c r="G80">
        <v>0.33333333333333331</v>
      </c>
      <c r="H80">
        <v>0.88077336197636946</v>
      </c>
      <c r="I80">
        <v>0.41666666666666669</v>
      </c>
      <c r="J80">
        <v>0.6713211600429646</v>
      </c>
      <c r="K80">
        <v>0.83333333333333337</v>
      </c>
      <c r="L80">
        <v>1.3383458646616542</v>
      </c>
      <c r="M80">
        <v>5.8571428571428568</v>
      </c>
      <c r="N80">
        <v>3.9660297239915074</v>
      </c>
      <c r="O80">
        <v>1.4285714285714286</v>
      </c>
      <c r="P80">
        <v>1.2186836518046709</v>
      </c>
      <c r="Q80">
        <v>0</v>
      </c>
      <c r="R80">
        <v>0.1040339702760085</v>
      </c>
    </row>
    <row r="81" spans="2:18" x14ac:dyDescent="0.2">
      <c r="D81">
        <v>7</v>
      </c>
      <c r="E81">
        <v>3.5</v>
      </c>
      <c r="F81">
        <v>3.335123523093448</v>
      </c>
      <c r="G81">
        <v>0.25</v>
      </c>
      <c r="H81">
        <v>0.94629430719656282</v>
      </c>
      <c r="I81">
        <v>0.41666666666666669</v>
      </c>
      <c r="J81">
        <v>0.64554242749731472</v>
      </c>
      <c r="K81">
        <v>0.58333333333333337</v>
      </c>
      <c r="L81">
        <v>1.372717508055854</v>
      </c>
      <c r="M81">
        <v>6.5714285714285712</v>
      </c>
      <c r="N81">
        <v>3.7600849256900211</v>
      </c>
      <c r="O81">
        <v>1.2857142857142858</v>
      </c>
      <c r="P81">
        <v>0.92781316348195331</v>
      </c>
      <c r="Q81">
        <v>0</v>
      </c>
      <c r="R81">
        <v>0.15074309978768577</v>
      </c>
    </row>
    <row r="82" spans="2:18" x14ac:dyDescent="0.2">
      <c r="E82">
        <v>3.0833333333333335</v>
      </c>
      <c r="F82">
        <v>3.4339419978517722</v>
      </c>
      <c r="G82">
        <v>0.58333333333333337</v>
      </c>
      <c r="H82">
        <v>1</v>
      </c>
      <c r="I82">
        <v>0.33333333333333331</v>
      </c>
      <c r="J82">
        <v>0.66917293233082709</v>
      </c>
      <c r="K82">
        <v>1.0833333333333333</v>
      </c>
      <c r="L82">
        <v>1.4726100966702471</v>
      </c>
      <c r="M82">
        <v>5.5714285714285712</v>
      </c>
      <c r="N82">
        <v>3.9660297239915074</v>
      </c>
      <c r="O82">
        <v>0.42857142857142855</v>
      </c>
      <c r="P82">
        <v>0.8004246284501062</v>
      </c>
      <c r="Q82">
        <v>0</v>
      </c>
      <c r="R82">
        <v>0.18046709129511676</v>
      </c>
    </row>
    <row r="83" spans="2:18" x14ac:dyDescent="0.2">
      <c r="D83">
        <v>9</v>
      </c>
      <c r="E83">
        <v>3.0833333333333335</v>
      </c>
      <c r="F83">
        <v>3.3952738990332976</v>
      </c>
      <c r="G83">
        <v>0.25</v>
      </c>
      <c r="H83">
        <v>0.93018259935553171</v>
      </c>
      <c r="I83">
        <v>0.83333333333333337</v>
      </c>
      <c r="J83">
        <v>0.66165413533834583</v>
      </c>
      <c r="K83">
        <v>0.41666666666666669</v>
      </c>
      <c r="L83">
        <v>1.3426423200859292</v>
      </c>
      <c r="M83">
        <v>5.4285714285714288</v>
      </c>
      <c r="N83">
        <v>3.6199575371549892</v>
      </c>
      <c r="O83">
        <v>0.5714285714285714</v>
      </c>
      <c r="P83">
        <v>0.60721868365180465</v>
      </c>
      <c r="Q83">
        <v>0</v>
      </c>
      <c r="R83">
        <v>0.15923566878980891</v>
      </c>
    </row>
    <row r="84" spans="2:18" x14ac:dyDescent="0.2">
      <c r="E84">
        <v>2.9166666666666665</v>
      </c>
      <c r="F84">
        <v>3.2019334049409238</v>
      </c>
      <c r="G84">
        <v>0.41666666666666669</v>
      </c>
      <c r="H84">
        <v>0.91407089151450049</v>
      </c>
      <c r="I84">
        <v>0.25</v>
      </c>
      <c r="J84">
        <v>0.64876476906552094</v>
      </c>
      <c r="K84">
        <v>0.66666666666666663</v>
      </c>
      <c r="L84">
        <v>1.435016111707841</v>
      </c>
      <c r="M84">
        <v>3</v>
      </c>
      <c r="N84">
        <v>3.7983014861995752</v>
      </c>
      <c r="O84">
        <v>0.5714285714285714</v>
      </c>
      <c r="P84">
        <v>0.88110403397027603</v>
      </c>
      <c r="Q84">
        <v>0</v>
      </c>
      <c r="R84">
        <v>0.14437367303609341</v>
      </c>
    </row>
    <row r="85" spans="2:18" x14ac:dyDescent="0.2">
      <c r="D85">
        <v>11</v>
      </c>
      <c r="E85">
        <v>4</v>
      </c>
      <c r="F85">
        <v>2.9301825993555317</v>
      </c>
      <c r="G85">
        <v>0.16666666666666666</v>
      </c>
      <c r="H85">
        <v>0.89903329752953809</v>
      </c>
      <c r="I85">
        <v>0.41666666666666669</v>
      </c>
      <c r="J85">
        <v>0.62728249194414609</v>
      </c>
      <c r="K85">
        <v>0.91666666666666663</v>
      </c>
      <c r="L85">
        <v>1.2255639097744362</v>
      </c>
      <c r="M85">
        <v>5.1428571428571432</v>
      </c>
      <c r="N85">
        <v>3.7940552016985136</v>
      </c>
      <c r="O85">
        <v>1.2857142857142858</v>
      </c>
      <c r="P85">
        <v>1.3057324840764331</v>
      </c>
      <c r="Q85">
        <v>0</v>
      </c>
      <c r="R85">
        <v>0.17197452229299362</v>
      </c>
    </row>
    <row r="86" spans="2:18" x14ac:dyDescent="0.2">
      <c r="E86">
        <v>2.9166666666666665</v>
      </c>
      <c r="F86">
        <v>2.6390977443609023</v>
      </c>
      <c r="G86">
        <v>0.5</v>
      </c>
      <c r="H86">
        <v>0.88077336197636946</v>
      </c>
      <c r="I86">
        <v>0.66666666666666663</v>
      </c>
      <c r="J86">
        <v>0.51127819548872178</v>
      </c>
      <c r="K86">
        <v>0.75</v>
      </c>
      <c r="L86">
        <v>1.171858216970999</v>
      </c>
      <c r="M86">
        <v>2.1428571428571428</v>
      </c>
      <c r="N86">
        <v>3.881104033970276</v>
      </c>
      <c r="O86">
        <v>2.1428571428571428</v>
      </c>
      <c r="P86">
        <v>1.2993630573248407</v>
      </c>
      <c r="Q86">
        <v>0</v>
      </c>
      <c r="R86">
        <v>0.1040339702760085</v>
      </c>
    </row>
    <row r="87" spans="2:18" x14ac:dyDescent="0.2">
      <c r="B87" t="s">
        <v>244</v>
      </c>
      <c r="C87">
        <v>2006</v>
      </c>
      <c r="D87">
        <v>1</v>
      </c>
      <c r="E87">
        <v>4.5</v>
      </c>
      <c r="F87">
        <v>2.8055853920515577</v>
      </c>
      <c r="G87">
        <v>8.3333333333333329E-2</v>
      </c>
      <c r="H87">
        <v>0.92266380236305046</v>
      </c>
      <c r="I87">
        <v>0.66666666666666663</v>
      </c>
      <c r="J87">
        <v>0.58216970998925888</v>
      </c>
      <c r="K87">
        <v>0.75</v>
      </c>
      <c r="L87">
        <v>1.2384532760472611</v>
      </c>
      <c r="M87">
        <v>3.2857142857142856</v>
      </c>
      <c r="N87">
        <v>3.9617834394904459</v>
      </c>
      <c r="O87">
        <v>1.5714285714285714</v>
      </c>
      <c r="P87">
        <v>1.0467091295116773</v>
      </c>
      <c r="Q87">
        <v>0</v>
      </c>
      <c r="R87">
        <v>8.7048832271762203E-2</v>
      </c>
    </row>
    <row r="88" spans="2:18" x14ac:dyDescent="0.2">
      <c r="E88">
        <v>3</v>
      </c>
      <c r="F88">
        <v>2.7411385606874328</v>
      </c>
      <c r="G88">
        <v>0.5</v>
      </c>
      <c r="H88">
        <v>0.83780880773361976</v>
      </c>
      <c r="I88">
        <v>0.16666666666666666</v>
      </c>
      <c r="J88">
        <v>0.5435016111707841</v>
      </c>
      <c r="K88">
        <v>0.41666666666666669</v>
      </c>
      <c r="L88">
        <v>1.1063372717508055</v>
      </c>
      <c r="M88">
        <v>4.2857142857142856</v>
      </c>
      <c r="N88">
        <v>3.9830148619957537</v>
      </c>
      <c r="O88">
        <v>1.4285714285714286</v>
      </c>
      <c r="P88">
        <v>0.96602972399150744</v>
      </c>
      <c r="Q88">
        <v>0</v>
      </c>
      <c r="R88">
        <v>9.3418259023354558E-2</v>
      </c>
    </row>
    <row r="89" spans="2:18" x14ac:dyDescent="0.2">
      <c r="D89">
        <v>3</v>
      </c>
      <c r="E89">
        <v>3.3333333333333335</v>
      </c>
      <c r="F89">
        <v>2.9548872180451129</v>
      </c>
      <c r="G89">
        <v>0.33333333333333331</v>
      </c>
      <c r="H89">
        <v>0.91192266380236309</v>
      </c>
      <c r="I89">
        <v>8.3333333333333329E-2</v>
      </c>
      <c r="J89">
        <v>0.56068743286788403</v>
      </c>
      <c r="K89">
        <v>0.58333333333333337</v>
      </c>
      <c r="L89">
        <v>1.1267454350161117</v>
      </c>
      <c r="M89">
        <v>4.4285714285714288</v>
      </c>
      <c r="N89">
        <v>3.9490445859872612</v>
      </c>
      <c r="O89">
        <v>0.7142857142857143</v>
      </c>
      <c r="P89">
        <v>0.9575371549893843</v>
      </c>
      <c r="Q89">
        <v>0</v>
      </c>
      <c r="R89">
        <v>7.6433121019108277E-2</v>
      </c>
    </row>
    <row r="90" spans="2:18" x14ac:dyDescent="0.2">
      <c r="E90">
        <v>3.3333333333333335</v>
      </c>
      <c r="F90">
        <v>2.795918367346939</v>
      </c>
      <c r="G90">
        <v>0.5</v>
      </c>
      <c r="H90">
        <v>0.91407089151450049</v>
      </c>
      <c r="I90">
        <v>0.41666666666666669</v>
      </c>
      <c r="J90">
        <v>0.53168635875402792</v>
      </c>
      <c r="K90">
        <v>0.5</v>
      </c>
      <c r="L90">
        <v>1.0784103114930184</v>
      </c>
      <c r="M90">
        <v>3.5714285714285716</v>
      </c>
      <c r="N90">
        <v>3.8874734607218682</v>
      </c>
      <c r="O90">
        <v>1.8571428571428572</v>
      </c>
      <c r="P90">
        <v>0.97876857749469215</v>
      </c>
      <c r="Q90">
        <v>0</v>
      </c>
      <c r="R90">
        <v>8.4925690021231418E-2</v>
      </c>
    </row>
    <row r="91" spans="2:18" x14ac:dyDescent="0.2">
      <c r="D91">
        <v>5</v>
      </c>
      <c r="E91">
        <v>2.9166666666666665</v>
      </c>
      <c r="F91">
        <v>3.059076262083781</v>
      </c>
      <c r="G91">
        <v>0.25</v>
      </c>
      <c r="H91">
        <v>0.96670247046186897</v>
      </c>
      <c r="I91">
        <v>1</v>
      </c>
      <c r="J91">
        <v>0.64124597207303979</v>
      </c>
      <c r="K91">
        <v>0.41666666666666669</v>
      </c>
      <c r="L91">
        <v>1.1761546723952738</v>
      </c>
      <c r="M91">
        <v>3.7142857142857144</v>
      </c>
      <c r="N91">
        <v>4.2165605095541405</v>
      </c>
      <c r="O91">
        <v>2.7142857142857144</v>
      </c>
      <c r="P91">
        <v>1.3248407643312101</v>
      </c>
      <c r="Q91">
        <v>0</v>
      </c>
      <c r="R91">
        <v>9.1295116772823773E-2</v>
      </c>
    </row>
    <row r="92" spans="2:18" x14ac:dyDescent="0.2">
      <c r="E92">
        <v>3.6666666666666665</v>
      </c>
      <c r="F92">
        <v>3.1138560687432868</v>
      </c>
      <c r="G92">
        <v>0.58333333333333337</v>
      </c>
      <c r="H92">
        <v>0.93340494092373794</v>
      </c>
      <c r="I92">
        <v>0.41666666666666669</v>
      </c>
      <c r="J92">
        <v>0.64661654135338342</v>
      </c>
      <c r="K92">
        <v>0.83333333333333337</v>
      </c>
      <c r="L92">
        <v>1.1428571428571428</v>
      </c>
      <c r="M92">
        <v>5.4285714285714288</v>
      </c>
      <c r="N92">
        <v>4.2186836518046711</v>
      </c>
      <c r="O92">
        <v>2.1428571428571428</v>
      </c>
      <c r="P92">
        <v>1.197452229299363</v>
      </c>
      <c r="Q92">
        <v>0</v>
      </c>
      <c r="R92">
        <v>0.12738853503184713</v>
      </c>
    </row>
    <row r="93" spans="2:18" x14ac:dyDescent="0.2">
      <c r="D93">
        <v>7</v>
      </c>
      <c r="E93">
        <v>3.25</v>
      </c>
      <c r="F93">
        <v>2.9989258861439314</v>
      </c>
      <c r="G93">
        <v>0.33333333333333331</v>
      </c>
      <c r="H93">
        <v>1.0225563909774436</v>
      </c>
      <c r="I93">
        <v>0</v>
      </c>
      <c r="J93">
        <v>0.6004296455424275</v>
      </c>
      <c r="K93">
        <v>0.33333333333333331</v>
      </c>
      <c r="L93">
        <v>1.1407089151450054</v>
      </c>
      <c r="M93">
        <v>5.8571428571428568</v>
      </c>
      <c r="N93">
        <v>4.2059447983014859</v>
      </c>
      <c r="O93">
        <v>2</v>
      </c>
      <c r="P93">
        <v>0.73248407643312097</v>
      </c>
      <c r="Q93">
        <v>0.2857142857142857</v>
      </c>
      <c r="R93">
        <v>0.1464968152866242</v>
      </c>
    </row>
    <row r="94" spans="2:18" x14ac:dyDescent="0.2">
      <c r="E94">
        <v>3.6666666666666665</v>
      </c>
      <c r="F94">
        <v>3</v>
      </c>
      <c r="G94">
        <v>0.33333333333333331</v>
      </c>
      <c r="H94">
        <v>0.94844253490870034</v>
      </c>
      <c r="I94">
        <v>0.33333333333333331</v>
      </c>
      <c r="J94">
        <v>0.58754027926960262</v>
      </c>
      <c r="K94">
        <v>0.66666666666666663</v>
      </c>
      <c r="L94">
        <v>1.2083780880773363</v>
      </c>
      <c r="M94">
        <v>4.4285714285714288</v>
      </c>
      <c r="N94">
        <v>4.1804670912951165</v>
      </c>
      <c r="O94">
        <v>2.4285714285714284</v>
      </c>
      <c r="P94">
        <v>0.63906581740976642</v>
      </c>
      <c r="Q94">
        <v>0.42857142857142855</v>
      </c>
      <c r="R94">
        <v>0.15074309978768577</v>
      </c>
    </row>
    <row r="95" spans="2:18" x14ac:dyDescent="0.2">
      <c r="D95">
        <v>9</v>
      </c>
      <c r="E95">
        <v>2.5</v>
      </c>
      <c r="F95">
        <v>2.941997851772288</v>
      </c>
      <c r="G95">
        <v>0.33333333333333331</v>
      </c>
      <c r="H95">
        <v>0.94522019334049412</v>
      </c>
      <c r="I95">
        <v>0.41666666666666669</v>
      </c>
      <c r="J95">
        <v>0.6004296455424275</v>
      </c>
      <c r="K95">
        <v>0.33333333333333331</v>
      </c>
      <c r="L95">
        <v>1.2158968850698173</v>
      </c>
      <c r="M95">
        <v>5.4285714285714288</v>
      </c>
      <c r="N95">
        <v>3.8683651804670913</v>
      </c>
      <c r="O95">
        <v>1.4285714285714286</v>
      </c>
      <c r="P95">
        <v>0.46921443736730362</v>
      </c>
      <c r="Q95">
        <v>0</v>
      </c>
      <c r="R95">
        <v>0.15074309978768577</v>
      </c>
    </row>
    <row r="96" spans="2:18" x14ac:dyDescent="0.2">
      <c r="E96">
        <v>3.4166666666666665</v>
      </c>
      <c r="F96">
        <v>2.8410311493018261</v>
      </c>
      <c r="G96">
        <v>0.66666666666666663</v>
      </c>
      <c r="H96">
        <v>0.98818474758324382</v>
      </c>
      <c r="I96">
        <v>0.41666666666666669</v>
      </c>
      <c r="J96">
        <v>0.58109559613319017</v>
      </c>
      <c r="K96">
        <v>0.33333333333333331</v>
      </c>
      <c r="L96">
        <v>1.0193340494092373</v>
      </c>
      <c r="M96">
        <v>4.8571428571428568</v>
      </c>
      <c r="N96">
        <v>4.0573248407643314</v>
      </c>
      <c r="O96">
        <v>1.1428571428571428</v>
      </c>
      <c r="P96">
        <v>0.83014861995753719</v>
      </c>
      <c r="Q96">
        <v>0</v>
      </c>
      <c r="R96">
        <v>0.2208067940552017</v>
      </c>
    </row>
    <row r="97" spans="2:18" x14ac:dyDescent="0.2">
      <c r="D97">
        <v>11</v>
      </c>
      <c r="E97">
        <v>1.9166666666666667</v>
      </c>
      <c r="F97">
        <v>2.6036519871106338</v>
      </c>
      <c r="G97">
        <v>0.25</v>
      </c>
      <c r="H97">
        <v>0.89581095596133187</v>
      </c>
      <c r="I97">
        <v>0.41666666666666669</v>
      </c>
      <c r="J97">
        <v>0.53276047261009662</v>
      </c>
      <c r="K97">
        <v>0.41666666666666669</v>
      </c>
      <c r="L97">
        <v>0.94844253490870034</v>
      </c>
      <c r="M97">
        <v>3.8571428571428572</v>
      </c>
      <c r="N97">
        <v>3.8704883227176219</v>
      </c>
      <c r="O97">
        <v>0.5714285714285714</v>
      </c>
      <c r="P97">
        <v>0.85350318471337583</v>
      </c>
      <c r="Q97">
        <v>0</v>
      </c>
      <c r="R97">
        <v>0.11040339702760085</v>
      </c>
    </row>
    <row r="98" spans="2:18" x14ac:dyDescent="0.2">
      <c r="E98">
        <v>3.5</v>
      </c>
      <c r="F98">
        <v>2.452201933404941</v>
      </c>
      <c r="G98">
        <v>0.33333333333333331</v>
      </c>
      <c r="H98">
        <v>0.86251342642320084</v>
      </c>
      <c r="I98">
        <v>0.41666666666666669</v>
      </c>
      <c r="J98">
        <v>0.48549946294307195</v>
      </c>
      <c r="K98">
        <v>0.58333333333333337</v>
      </c>
      <c r="L98">
        <v>0.97314715359828141</v>
      </c>
      <c r="M98">
        <v>1.7142857142857142</v>
      </c>
      <c r="N98">
        <v>3.9193205944798302</v>
      </c>
      <c r="O98">
        <v>0.7142857142857143</v>
      </c>
      <c r="P98">
        <v>0.99150743099787686</v>
      </c>
      <c r="Q98">
        <v>0</v>
      </c>
      <c r="R98">
        <v>7.0063694267515922E-2</v>
      </c>
    </row>
    <row r="99" spans="2:18" x14ac:dyDescent="0.2">
      <c r="B99" t="s">
        <v>243</v>
      </c>
      <c r="C99">
        <v>2007</v>
      </c>
      <c r="D99">
        <v>1</v>
      </c>
      <c r="E99">
        <v>3.5833333333333335</v>
      </c>
      <c r="F99">
        <v>2.4900000000000002</v>
      </c>
      <c r="G99">
        <v>0.33333333333333331</v>
      </c>
      <c r="H99">
        <v>0.86</v>
      </c>
      <c r="I99">
        <v>0.16666666666666666</v>
      </c>
      <c r="J99">
        <v>0.56000000000000005</v>
      </c>
      <c r="K99">
        <v>0.66666666666666663</v>
      </c>
      <c r="L99">
        <v>1.06</v>
      </c>
      <c r="M99">
        <v>2.4285714285714284</v>
      </c>
      <c r="N99">
        <v>4.29</v>
      </c>
      <c r="O99">
        <v>2.1428571428571428</v>
      </c>
      <c r="P99">
        <v>0.9</v>
      </c>
      <c r="Q99">
        <v>0</v>
      </c>
      <c r="R99">
        <v>7.0000000000000007E-2</v>
      </c>
    </row>
    <row r="100" spans="2:18" x14ac:dyDescent="0.2">
      <c r="E100">
        <v>2.6666666666666665</v>
      </c>
      <c r="F100">
        <v>2.34</v>
      </c>
      <c r="G100">
        <v>0.33333333333333331</v>
      </c>
      <c r="H100">
        <v>0.82</v>
      </c>
      <c r="I100">
        <v>0.16666666666666666</v>
      </c>
      <c r="J100">
        <v>0.5</v>
      </c>
      <c r="K100">
        <v>0.66666666666666663</v>
      </c>
      <c r="L100">
        <v>0.87</v>
      </c>
      <c r="M100">
        <v>4.5714285714285712</v>
      </c>
      <c r="N100">
        <v>4.1399999999999997</v>
      </c>
      <c r="O100">
        <v>1.2857142857142858</v>
      </c>
      <c r="P100">
        <v>0.79</v>
      </c>
      <c r="Q100">
        <v>0</v>
      </c>
      <c r="R100">
        <v>0.1</v>
      </c>
    </row>
    <row r="101" spans="2:18" x14ac:dyDescent="0.2">
      <c r="D101">
        <v>3</v>
      </c>
      <c r="E101">
        <v>2.8333333333333335</v>
      </c>
      <c r="F101">
        <v>2.5099999999999998</v>
      </c>
      <c r="G101">
        <v>8.3333333333333329E-2</v>
      </c>
      <c r="H101">
        <v>0.87</v>
      </c>
      <c r="I101">
        <v>0.58333333333333337</v>
      </c>
      <c r="J101">
        <v>0.56000000000000005</v>
      </c>
      <c r="K101">
        <v>0.75</v>
      </c>
      <c r="L101">
        <v>0.92</v>
      </c>
      <c r="M101">
        <v>5.4285714285714288</v>
      </c>
      <c r="N101">
        <v>4.26</v>
      </c>
      <c r="O101">
        <v>2.2857142857142856</v>
      </c>
      <c r="P101">
        <v>0.78</v>
      </c>
      <c r="Q101">
        <v>0</v>
      </c>
      <c r="R101">
        <v>0.1</v>
      </c>
    </row>
    <row r="102" spans="2:18" x14ac:dyDescent="0.2">
      <c r="E102">
        <v>1.8333333333333333</v>
      </c>
      <c r="F102">
        <v>2.39</v>
      </c>
      <c r="G102">
        <v>0.16666666666666666</v>
      </c>
      <c r="H102">
        <v>0.84</v>
      </c>
      <c r="I102">
        <v>0.58333333333333337</v>
      </c>
      <c r="J102">
        <v>0.48</v>
      </c>
      <c r="K102">
        <v>0.41666666666666669</v>
      </c>
      <c r="L102">
        <v>0.9</v>
      </c>
      <c r="M102">
        <v>4</v>
      </c>
      <c r="N102">
        <v>4.0599999999999996</v>
      </c>
      <c r="O102">
        <v>1.5714285714285714</v>
      </c>
      <c r="P102">
        <v>0.84</v>
      </c>
      <c r="Q102">
        <v>0.14285714285714285</v>
      </c>
      <c r="R102">
        <v>0.09</v>
      </c>
    </row>
    <row r="103" spans="2:18" x14ac:dyDescent="0.2">
      <c r="D103">
        <v>5</v>
      </c>
      <c r="E103">
        <v>3</v>
      </c>
      <c r="F103">
        <v>2.77</v>
      </c>
      <c r="G103">
        <v>0.25</v>
      </c>
      <c r="H103">
        <v>0.95</v>
      </c>
      <c r="I103">
        <v>0.58333333333333337</v>
      </c>
      <c r="J103">
        <v>0.57999999999999996</v>
      </c>
      <c r="K103">
        <v>0.25</v>
      </c>
      <c r="L103">
        <v>1.04</v>
      </c>
      <c r="M103">
        <v>3.8571428571428572</v>
      </c>
      <c r="N103">
        <v>4.2</v>
      </c>
      <c r="O103">
        <v>2</v>
      </c>
      <c r="P103">
        <v>1.17</v>
      </c>
      <c r="Q103">
        <v>0</v>
      </c>
      <c r="R103">
        <v>0.08</v>
      </c>
    </row>
    <row r="104" spans="2:18" x14ac:dyDescent="0.2">
      <c r="E104">
        <v>1.5833333333333333</v>
      </c>
      <c r="F104">
        <v>2.76</v>
      </c>
      <c r="G104">
        <v>8.3333333333333329E-2</v>
      </c>
      <c r="H104">
        <v>0.8</v>
      </c>
      <c r="I104">
        <v>0.75</v>
      </c>
      <c r="J104">
        <v>0.59</v>
      </c>
      <c r="K104">
        <v>0.33333333333333331</v>
      </c>
      <c r="L104">
        <v>0.94</v>
      </c>
      <c r="M104">
        <v>4.5714285714285712</v>
      </c>
      <c r="N104">
        <v>4.4000000000000004</v>
      </c>
      <c r="O104">
        <v>2.2857142857142856</v>
      </c>
      <c r="P104">
        <v>1.01</v>
      </c>
      <c r="Q104">
        <v>0</v>
      </c>
      <c r="R104">
        <v>0.11</v>
      </c>
    </row>
    <row r="105" spans="2:18" x14ac:dyDescent="0.2">
      <c r="D105">
        <v>7</v>
      </c>
      <c r="E105">
        <v>2.5</v>
      </c>
      <c r="F105">
        <v>2.8</v>
      </c>
      <c r="G105">
        <v>0</v>
      </c>
      <c r="H105">
        <v>0.84</v>
      </c>
      <c r="I105">
        <v>0.25</v>
      </c>
      <c r="J105">
        <v>0.56999999999999995</v>
      </c>
      <c r="K105">
        <v>1.1666666666666667</v>
      </c>
      <c r="L105">
        <v>1</v>
      </c>
      <c r="M105">
        <v>3.4285714285714284</v>
      </c>
      <c r="N105">
        <v>4.42</v>
      </c>
      <c r="O105">
        <v>1.1428571428571428</v>
      </c>
      <c r="P105">
        <v>0.76</v>
      </c>
      <c r="Q105">
        <v>0</v>
      </c>
      <c r="R105">
        <v>0.11</v>
      </c>
    </row>
    <row r="106" spans="2:18" x14ac:dyDescent="0.2">
      <c r="E106">
        <v>2.9166666666666665</v>
      </c>
      <c r="F106">
        <v>2.6291322314049586</v>
      </c>
      <c r="G106">
        <v>0.16666666666666666</v>
      </c>
      <c r="H106">
        <v>0.77479338842975209</v>
      </c>
      <c r="I106">
        <v>8.3333333333333329E-2</v>
      </c>
      <c r="J106">
        <v>0.55785123966942152</v>
      </c>
      <c r="K106">
        <v>0.75</v>
      </c>
      <c r="L106">
        <v>1.0826446280991735</v>
      </c>
      <c r="M106">
        <v>3.1428571428571428</v>
      </c>
      <c r="N106">
        <v>4.935205183585313</v>
      </c>
      <c r="O106">
        <v>2.2857142857142856</v>
      </c>
      <c r="P106">
        <v>0.58531317494600432</v>
      </c>
      <c r="Q106">
        <v>0</v>
      </c>
      <c r="R106">
        <v>0.14038876889848811</v>
      </c>
    </row>
    <row r="107" spans="2:18" x14ac:dyDescent="0.2">
      <c r="D107">
        <v>9</v>
      </c>
      <c r="E107">
        <v>2.1666666666666665</v>
      </c>
      <c r="F107">
        <v>2.6497933884297522</v>
      </c>
      <c r="G107">
        <v>0.33333333333333331</v>
      </c>
      <c r="H107">
        <v>0.71694214876033058</v>
      </c>
      <c r="I107">
        <v>0.5</v>
      </c>
      <c r="J107">
        <v>0.49896694214876031</v>
      </c>
      <c r="K107">
        <v>1</v>
      </c>
      <c r="L107">
        <v>0.96177685950413228</v>
      </c>
      <c r="M107">
        <v>2.8571428571428572</v>
      </c>
      <c r="N107">
        <v>4.1965442764578835</v>
      </c>
      <c r="O107">
        <v>1.5714285714285714</v>
      </c>
      <c r="P107">
        <v>0.50539956803455721</v>
      </c>
      <c r="Q107">
        <v>0</v>
      </c>
      <c r="R107">
        <v>0.1101511879049676</v>
      </c>
    </row>
    <row r="108" spans="2:18" x14ac:dyDescent="0.2">
      <c r="E108">
        <v>2.5833333333333335</v>
      </c>
      <c r="F108">
        <v>2.8047520661157024</v>
      </c>
      <c r="G108">
        <v>0.16666666666666666</v>
      </c>
      <c r="H108">
        <v>0.76136363636363635</v>
      </c>
      <c r="I108">
        <v>0.58333333333333337</v>
      </c>
      <c r="J108">
        <v>0.54648760330578516</v>
      </c>
      <c r="K108">
        <v>0.41666666666666669</v>
      </c>
      <c r="L108">
        <v>1.0227272727272727</v>
      </c>
      <c r="M108">
        <v>3.8571428571428572</v>
      </c>
      <c r="N108">
        <v>4.7321814254859609</v>
      </c>
      <c r="O108">
        <v>2.8571428571428572</v>
      </c>
      <c r="P108">
        <v>0.82505399568034554</v>
      </c>
      <c r="Q108">
        <v>0.14285714285714285</v>
      </c>
      <c r="R108">
        <v>0.14254859611231102</v>
      </c>
    </row>
    <row r="109" spans="2:18" x14ac:dyDescent="0.2">
      <c r="D109">
        <v>11</v>
      </c>
      <c r="E109">
        <v>2.5</v>
      </c>
      <c r="F109">
        <v>2.4121900826446283</v>
      </c>
      <c r="G109">
        <v>0.25</v>
      </c>
      <c r="H109">
        <v>0.67458677685950408</v>
      </c>
      <c r="I109">
        <v>0.41666666666666669</v>
      </c>
      <c r="J109">
        <v>0.4762396694214876</v>
      </c>
      <c r="K109">
        <v>0.25</v>
      </c>
      <c r="L109">
        <v>0.88946280991735538</v>
      </c>
      <c r="M109">
        <v>7.7142857142857144</v>
      </c>
      <c r="N109">
        <v>4.4967602591792657</v>
      </c>
      <c r="O109">
        <v>1.5714285714285714</v>
      </c>
      <c r="P109">
        <v>0.99352051835853128</v>
      </c>
      <c r="Q109">
        <v>0.14285714285714285</v>
      </c>
      <c r="R109">
        <v>9.0712742980561561E-2</v>
      </c>
    </row>
    <row r="110" spans="2:18" x14ac:dyDescent="0.2">
      <c r="E110">
        <v>1.5</v>
      </c>
      <c r="F110">
        <v>2.2262396694214877</v>
      </c>
      <c r="G110">
        <v>0.25</v>
      </c>
      <c r="H110">
        <v>0.67458677685950408</v>
      </c>
      <c r="I110">
        <v>0.41666666666666669</v>
      </c>
      <c r="J110">
        <v>0.45041322314049587</v>
      </c>
      <c r="K110">
        <v>0.41666666666666669</v>
      </c>
      <c r="L110">
        <v>0.79855371900826444</v>
      </c>
      <c r="M110">
        <v>5</v>
      </c>
      <c r="N110">
        <v>4.3153347732181428</v>
      </c>
      <c r="O110">
        <v>1.2857142857142858</v>
      </c>
      <c r="P110">
        <v>1.1555075593952484</v>
      </c>
      <c r="Q110">
        <v>0</v>
      </c>
      <c r="R110">
        <v>7.9913606911447083E-2</v>
      </c>
    </row>
    <row r="111" spans="2:18" x14ac:dyDescent="0.2">
      <c r="B111" t="s">
        <v>263</v>
      </c>
      <c r="C111">
        <v>2008</v>
      </c>
      <c r="D111">
        <v>1</v>
      </c>
      <c r="E111">
        <v>2.75</v>
      </c>
      <c r="F111">
        <v>2.3481404958677685</v>
      </c>
      <c r="G111">
        <v>8.3333333333333329E-2</v>
      </c>
      <c r="H111">
        <v>0.7076446280991735</v>
      </c>
      <c r="I111">
        <v>0.41666666666666669</v>
      </c>
      <c r="J111">
        <v>0.47417355371900827</v>
      </c>
      <c r="K111">
        <v>0.58333333333333337</v>
      </c>
      <c r="L111">
        <v>0.9576446280991735</v>
      </c>
      <c r="M111">
        <v>3.8571428571428572</v>
      </c>
      <c r="N111">
        <v>4.5248380129589636</v>
      </c>
      <c r="O111">
        <v>2.5714285714285716</v>
      </c>
      <c r="P111">
        <v>0.83801295896328298</v>
      </c>
      <c r="Q111">
        <v>0.2857142857142857</v>
      </c>
      <c r="R111">
        <v>6.6954643628509725E-2</v>
      </c>
    </row>
    <row r="112" spans="2:18" x14ac:dyDescent="0.2">
      <c r="E112">
        <v>3.4166666666666665</v>
      </c>
      <c r="F112">
        <v>2.205578512396694</v>
      </c>
      <c r="G112">
        <v>0.25</v>
      </c>
      <c r="H112">
        <v>0.68904958677685946</v>
      </c>
      <c r="I112">
        <v>0.58333333333333337</v>
      </c>
      <c r="J112">
        <v>0.50309917355371903</v>
      </c>
      <c r="K112">
        <v>0.16666666666666666</v>
      </c>
      <c r="L112">
        <v>0.80991735537190079</v>
      </c>
      <c r="M112">
        <v>3.2857142857142856</v>
      </c>
      <c r="N112">
        <v>4.4233261339092875</v>
      </c>
      <c r="O112">
        <v>2.4285714285714284</v>
      </c>
      <c r="P112">
        <v>0.82721382289416845</v>
      </c>
      <c r="Q112">
        <v>0.14285714285714285</v>
      </c>
      <c r="R112">
        <v>6.4794816414686832E-2</v>
      </c>
    </row>
    <row r="113" spans="2:18" x14ac:dyDescent="0.2">
      <c r="D113">
        <v>3</v>
      </c>
      <c r="E113">
        <v>2.3333333333333335</v>
      </c>
      <c r="F113">
        <v>2.3223140495867769</v>
      </c>
      <c r="G113">
        <v>0.33333333333333331</v>
      </c>
      <c r="H113">
        <v>0.69524793388429751</v>
      </c>
      <c r="I113">
        <v>0.25</v>
      </c>
      <c r="J113">
        <v>0.51859504132231404</v>
      </c>
      <c r="K113">
        <v>0.41666666666666669</v>
      </c>
      <c r="L113">
        <v>0.80991735537190079</v>
      </c>
      <c r="M113">
        <v>6.4285714285714288</v>
      </c>
      <c r="N113">
        <v>4.3477321814254859</v>
      </c>
      <c r="O113">
        <v>3.5714285714285716</v>
      </c>
      <c r="P113">
        <v>0.87904967602591788</v>
      </c>
      <c r="Q113">
        <v>0</v>
      </c>
      <c r="R113">
        <v>8.8552915766738655E-2</v>
      </c>
    </row>
    <row r="114" spans="2:18" x14ac:dyDescent="0.2">
      <c r="E114">
        <v>3.5</v>
      </c>
      <c r="F114">
        <v>2.2706611570247932</v>
      </c>
      <c r="G114">
        <v>0.16666666666666666</v>
      </c>
      <c r="H114">
        <v>0.67355371900826444</v>
      </c>
      <c r="I114">
        <v>0.41666666666666669</v>
      </c>
      <c r="J114">
        <v>0.48863636363636365</v>
      </c>
      <c r="K114">
        <v>0.25</v>
      </c>
      <c r="L114">
        <v>0.82954545454545459</v>
      </c>
      <c r="M114">
        <v>3.2857142857142856</v>
      </c>
      <c r="N114">
        <v>4.4060475161987043</v>
      </c>
      <c r="O114">
        <v>2.2857142857142856</v>
      </c>
      <c r="P114">
        <v>1.0021598272138228</v>
      </c>
      <c r="Q114">
        <v>0</v>
      </c>
      <c r="R114">
        <v>6.6954643628509725E-2</v>
      </c>
    </row>
    <row r="115" spans="2:18" x14ac:dyDescent="0.2">
      <c r="D115">
        <v>5</v>
      </c>
      <c r="E115">
        <v>3.5833333333333335</v>
      </c>
      <c r="F115">
        <v>2.5630165289256199</v>
      </c>
      <c r="G115">
        <v>8.3333333333333329E-2</v>
      </c>
      <c r="H115">
        <v>0.78099173553719003</v>
      </c>
      <c r="I115">
        <v>0.66666666666666663</v>
      </c>
      <c r="J115">
        <v>0.52892561983471076</v>
      </c>
      <c r="K115">
        <v>0.41666666666666669</v>
      </c>
      <c r="L115">
        <v>0.88636363636363635</v>
      </c>
      <c r="M115">
        <v>7.8571428571428568</v>
      </c>
      <c r="N115">
        <v>4.1274298056155505</v>
      </c>
      <c r="O115">
        <v>1.7142857142857142</v>
      </c>
      <c r="P115">
        <v>1.0777537796976242</v>
      </c>
      <c r="Q115">
        <v>0</v>
      </c>
      <c r="R115">
        <v>7.3434125269978404E-2</v>
      </c>
    </row>
    <row r="116" spans="2:18" x14ac:dyDescent="0.2">
      <c r="E116">
        <v>2.5833333333333335</v>
      </c>
      <c r="F116">
        <v>2.7334710743801653</v>
      </c>
      <c r="G116">
        <v>0.16666666666666666</v>
      </c>
      <c r="H116">
        <v>0.75</v>
      </c>
      <c r="I116">
        <v>0.16666666666666666</v>
      </c>
      <c r="J116">
        <v>0.52066115702479343</v>
      </c>
      <c r="K116">
        <v>0.75</v>
      </c>
      <c r="L116">
        <v>0.84400826446280997</v>
      </c>
      <c r="M116">
        <v>6</v>
      </c>
      <c r="N116">
        <v>4.4146868250539955</v>
      </c>
      <c r="O116">
        <v>1.5714285714285714</v>
      </c>
      <c r="P116">
        <v>1.1015118790496761</v>
      </c>
      <c r="Q116">
        <v>0</v>
      </c>
      <c r="R116">
        <v>9.0712742980561561E-2</v>
      </c>
    </row>
    <row r="117" spans="2:18" x14ac:dyDescent="0.2">
      <c r="D117">
        <v>7</v>
      </c>
      <c r="E117">
        <v>3.6666666666666665</v>
      </c>
      <c r="F117">
        <v>2.6425619834710745</v>
      </c>
      <c r="G117">
        <v>0.16666666666666666</v>
      </c>
      <c r="H117">
        <v>0.75619834710743805</v>
      </c>
      <c r="I117">
        <v>0.5</v>
      </c>
      <c r="J117">
        <v>0.57954545454545459</v>
      </c>
      <c r="K117">
        <v>0.5</v>
      </c>
      <c r="L117">
        <v>0.91942148760330578</v>
      </c>
      <c r="M117">
        <v>5.4285714285714288</v>
      </c>
      <c r="N117">
        <v>4.3218142548596115</v>
      </c>
      <c r="O117">
        <v>0.42857142857142855</v>
      </c>
      <c r="P117">
        <v>0.74082073434125273</v>
      </c>
      <c r="Q117">
        <v>0</v>
      </c>
      <c r="R117">
        <v>9.2872570194384454E-2</v>
      </c>
    </row>
    <row r="118" spans="2:18" x14ac:dyDescent="0.2">
      <c r="E118">
        <v>3.1666666666666665</v>
      </c>
      <c r="F118">
        <v>2.5588842975206614</v>
      </c>
      <c r="G118">
        <v>0.25</v>
      </c>
      <c r="H118">
        <v>0.70351239669421484</v>
      </c>
      <c r="I118">
        <v>0.5</v>
      </c>
      <c r="J118">
        <v>0.55681818181818177</v>
      </c>
      <c r="K118">
        <v>0.41666666666666669</v>
      </c>
      <c r="L118">
        <v>0.94318181818181823</v>
      </c>
      <c r="M118">
        <v>10</v>
      </c>
      <c r="N118">
        <v>4.4319654427645787</v>
      </c>
      <c r="O118">
        <v>1</v>
      </c>
      <c r="P118">
        <v>0.61123110151187909</v>
      </c>
      <c r="Q118">
        <v>0</v>
      </c>
      <c r="R118">
        <v>7.775377969762419E-2</v>
      </c>
    </row>
    <row r="119" spans="2:18" x14ac:dyDescent="0.2">
      <c r="D119">
        <v>9</v>
      </c>
      <c r="E119">
        <v>2.3333333333333335</v>
      </c>
      <c r="F119">
        <v>2.6818181818181817</v>
      </c>
      <c r="G119">
        <v>8.3333333333333329E-2</v>
      </c>
      <c r="H119">
        <v>0.67665289256198347</v>
      </c>
      <c r="I119">
        <v>0.25</v>
      </c>
      <c r="J119">
        <v>0.54958677685950408</v>
      </c>
      <c r="K119">
        <v>0.41666666666666669</v>
      </c>
      <c r="L119">
        <v>0.9173553719008265</v>
      </c>
      <c r="M119">
        <v>7.2857142857142856</v>
      </c>
      <c r="N119">
        <v>4.2030237580993521</v>
      </c>
      <c r="O119">
        <v>0.8571428571428571</v>
      </c>
      <c r="P119">
        <v>0.59179265658747304</v>
      </c>
      <c r="Q119">
        <v>0</v>
      </c>
      <c r="R119">
        <v>9.5032397408207347E-2</v>
      </c>
    </row>
    <row r="120" spans="2:18" x14ac:dyDescent="0.2">
      <c r="E120">
        <v>3.0833333333333335</v>
      </c>
      <c r="F120">
        <v>2.4793388429752068</v>
      </c>
      <c r="G120">
        <v>8.3333333333333329E-2</v>
      </c>
      <c r="H120">
        <v>0.74690082644628097</v>
      </c>
      <c r="I120">
        <v>0.16666666666666666</v>
      </c>
      <c r="J120">
        <v>0.52892561983471076</v>
      </c>
      <c r="K120">
        <v>1</v>
      </c>
      <c r="L120">
        <v>0.93904958677685946</v>
      </c>
      <c r="M120">
        <v>9.4285714285714288</v>
      </c>
      <c r="N120">
        <v>4.2203023758099354</v>
      </c>
      <c r="O120">
        <v>0.2857142857142857</v>
      </c>
      <c r="P120">
        <v>1.0323974082073435</v>
      </c>
      <c r="Q120">
        <v>0.14285714285714285</v>
      </c>
      <c r="R120">
        <v>0.11231101511879049</v>
      </c>
    </row>
    <row r="121" spans="2:18" x14ac:dyDescent="0.2">
      <c r="D121">
        <v>11</v>
      </c>
      <c r="E121">
        <v>2.5833333333333335</v>
      </c>
      <c r="F121">
        <v>2.0361570247933884</v>
      </c>
      <c r="G121">
        <v>0.16666666666666666</v>
      </c>
      <c r="H121">
        <v>0.60123966942148765</v>
      </c>
      <c r="I121">
        <v>8.3333333333333329E-2</v>
      </c>
      <c r="J121">
        <v>0.40805785123966942</v>
      </c>
      <c r="K121">
        <v>0.41666666666666669</v>
      </c>
      <c r="L121">
        <v>0.76549586776859502</v>
      </c>
      <c r="M121">
        <v>6</v>
      </c>
      <c r="N121">
        <v>4.0410367170626351</v>
      </c>
      <c r="O121">
        <v>1.4285714285714286</v>
      </c>
      <c r="P121">
        <v>1.1079913606911447</v>
      </c>
      <c r="Q121">
        <v>0</v>
      </c>
      <c r="R121">
        <v>6.0475161987041039E-2</v>
      </c>
    </row>
    <row r="122" spans="2:18" x14ac:dyDescent="0.2">
      <c r="E122">
        <v>2.25</v>
      </c>
      <c r="F122">
        <v>2.1683884297520661</v>
      </c>
      <c r="G122">
        <v>8.3333333333333329E-2</v>
      </c>
      <c r="H122">
        <v>0.64876033057851235</v>
      </c>
      <c r="I122">
        <v>0.25</v>
      </c>
      <c r="J122">
        <v>0.40702479338842973</v>
      </c>
      <c r="K122">
        <v>0.33333333333333331</v>
      </c>
      <c r="L122">
        <v>0.82024793388429751</v>
      </c>
      <c r="M122">
        <v>4.7142857142857144</v>
      </c>
      <c r="N122">
        <v>4.291576673866091</v>
      </c>
      <c r="O122">
        <v>2.7142857142857144</v>
      </c>
      <c r="P122">
        <v>1.2958963282937366</v>
      </c>
      <c r="Q122">
        <v>1.7142857142857142</v>
      </c>
      <c r="R122">
        <v>8.4233261339092869E-2</v>
      </c>
    </row>
    <row r="123" spans="2:18" x14ac:dyDescent="0.2">
      <c r="B123" t="s">
        <v>268</v>
      </c>
      <c r="C123">
        <v>2009</v>
      </c>
      <c r="D123">
        <v>1</v>
      </c>
      <c r="E123">
        <v>2.5833333333333335</v>
      </c>
      <c r="F123">
        <v>2.2320499479708635</v>
      </c>
      <c r="G123">
        <v>0.16666666666666666</v>
      </c>
      <c r="H123">
        <v>0.66597294484911551</v>
      </c>
      <c r="I123">
        <v>0.25</v>
      </c>
      <c r="J123">
        <v>0.41519250780437045</v>
      </c>
      <c r="K123">
        <v>0.41666666666666669</v>
      </c>
      <c r="L123">
        <v>0.86888657648283041</v>
      </c>
      <c r="M123">
        <v>7.8571428571428568</v>
      </c>
      <c r="N123">
        <v>4.2413793103448274</v>
      </c>
      <c r="O123">
        <v>0.42857142857142855</v>
      </c>
      <c r="P123">
        <v>0.82543103448275867</v>
      </c>
      <c r="Q123">
        <v>0</v>
      </c>
      <c r="R123">
        <v>8.1896551724137928E-2</v>
      </c>
    </row>
    <row r="124" spans="2:18" x14ac:dyDescent="0.2">
      <c r="E124">
        <v>2.6666666666666665</v>
      </c>
      <c r="F124">
        <v>2.162303664921466</v>
      </c>
      <c r="G124">
        <v>8.3333333333333329E-2</v>
      </c>
      <c r="H124">
        <v>0.64083769633507859</v>
      </c>
      <c r="I124">
        <v>0.16666666666666666</v>
      </c>
      <c r="J124">
        <v>0.41151832460732984</v>
      </c>
      <c r="K124">
        <v>0.66666666666666663</v>
      </c>
      <c r="L124">
        <v>0.7445026178010471</v>
      </c>
      <c r="M124">
        <v>10.142857142857142</v>
      </c>
      <c r="N124">
        <v>4.2414529914529915</v>
      </c>
      <c r="O124">
        <v>0.42857142857142855</v>
      </c>
      <c r="P124">
        <v>0.67307692307692313</v>
      </c>
      <c r="Q124">
        <v>0</v>
      </c>
      <c r="R124">
        <v>5.5555555555555552E-2</v>
      </c>
    </row>
    <row r="125" spans="2:18" x14ac:dyDescent="0.2">
      <c r="D125">
        <v>3</v>
      </c>
      <c r="E125">
        <v>1.8333333333333333</v>
      </c>
      <c r="F125">
        <v>2.1189979123173277</v>
      </c>
      <c r="G125">
        <v>0.16666666666666666</v>
      </c>
      <c r="H125">
        <v>0.6544885177453027</v>
      </c>
      <c r="I125">
        <v>0.16666666666666666</v>
      </c>
      <c r="J125">
        <v>0.40918580375782881</v>
      </c>
      <c r="K125">
        <v>0.25</v>
      </c>
      <c r="L125">
        <v>0.76200417536534448</v>
      </c>
      <c r="M125">
        <v>9.7142857142857135</v>
      </c>
      <c r="N125">
        <v>4.4055793991416312</v>
      </c>
      <c r="O125">
        <v>1</v>
      </c>
      <c r="P125">
        <v>0.72103004291845496</v>
      </c>
      <c r="Q125">
        <v>0.14285714285714285</v>
      </c>
      <c r="R125">
        <v>7.2961373390557943E-2</v>
      </c>
    </row>
    <row r="126" spans="2:18" x14ac:dyDescent="0.2">
      <c r="E126">
        <v>2.9166666666666665</v>
      </c>
      <c r="F126">
        <v>2.1700105596620909</v>
      </c>
      <c r="G126">
        <v>0.25</v>
      </c>
      <c r="H126">
        <v>0.63252375923970428</v>
      </c>
      <c r="I126">
        <v>0.41666666666666669</v>
      </c>
      <c r="J126">
        <v>0.46673706441393875</v>
      </c>
      <c r="K126">
        <v>0</v>
      </c>
      <c r="L126">
        <v>0.6874340021119324</v>
      </c>
      <c r="M126">
        <v>9.4285714285714288</v>
      </c>
      <c r="N126">
        <v>4.2060737527114966</v>
      </c>
      <c r="O126">
        <v>2.1428571428571428</v>
      </c>
      <c r="P126">
        <v>0.78958785249457697</v>
      </c>
      <c r="Q126">
        <v>0.14285714285714285</v>
      </c>
      <c r="R126">
        <v>7.8091106290672452E-2</v>
      </c>
    </row>
    <row r="127" spans="2:18" x14ac:dyDescent="0.2">
      <c r="D127">
        <v>5</v>
      </c>
      <c r="E127">
        <v>2.8333333333333335</v>
      </c>
      <c r="F127">
        <v>2.2629904559915164</v>
      </c>
      <c r="G127">
        <v>0.33333333333333331</v>
      </c>
      <c r="H127">
        <v>0.67444326617179218</v>
      </c>
      <c r="I127">
        <v>0.41666666666666669</v>
      </c>
      <c r="J127">
        <v>0.46341463414634149</v>
      </c>
      <c r="K127">
        <v>0.58333333333333337</v>
      </c>
      <c r="L127">
        <v>0.823966065747614</v>
      </c>
      <c r="M127">
        <v>9.2857142857142865</v>
      </c>
      <c r="N127">
        <v>3.7648351648351648</v>
      </c>
      <c r="O127">
        <v>1.5714285714285714</v>
      </c>
      <c r="P127">
        <v>1.1604395604395605</v>
      </c>
      <c r="Q127">
        <v>0.14285714285714285</v>
      </c>
      <c r="R127">
        <v>4.8351648351648353E-2</v>
      </c>
    </row>
    <row r="128" spans="2:18" x14ac:dyDescent="0.2">
      <c r="E128">
        <v>3.1666666666666665</v>
      </c>
      <c r="F128">
        <v>2.4060860440713534</v>
      </c>
      <c r="G128">
        <v>0.25</v>
      </c>
      <c r="H128">
        <v>0.7187827911857293</v>
      </c>
      <c r="I128">
        <v>0.41666666666666669</v>
      </c>
      <c r="J128">
        <v>0.46799580272822666</v>
      </c>
      <c r="K128">
        <v>0.33333333333333331</v>
      </c>
      <c r="L128">
        <v>0.80587618048268628</v>
      </c>
      <c r="M128">
        <v>11.428571428571429</v>
      </c>
      <c r="N128">
        <v>4.2099567099567103</v>
      </c>
      <c r="O128">
        <v>1.2857142857142858</v>
      </c>
      <c r="P128">
        <v>1.0346320346320346</v>
      </c>
      <c r="Q128">
        <v>0.8571428571428571</v>
      </c>
      <c r="R128">
        <v>8.0086580086580081E-2</v>
      </c>
    </row>
    <row r="129" spans="2:18" x14ac:dyDescent="0.2">
      <c r="D129">
        <v>7</v>
      </c>
      <c r="E129">
        <v>3.25</v>
      </c>
      <c r="F129">
        <v>2.485355648535565</v>
      </c>
      <c r="G129">
        <v>8.3333333333333329E-2</v>
      </c>
      <c r="H129">
        <v>0.70292887029288698</v>
      </c>
      <c r="I129">
        <v>0.25</v>
      </c>
      <c r="J129">
        <v>0.54288702928870292</v>
      </c>
      <c r="K129">
        <v>0.25</v>
      </c>
      <c r="L129">
        <v>0.88807531380753135</v>
      </c>
      <c r="M129">
        <v>13.428571428571429</v>
      </c>
      <c r="N129">
        <v>4.0519480519480515</v>
      </c>
      <c r="O129">
        <v>1.7142857142857142</v>
      </c>
      <c r="P129">
        <v>0.87445887445887449</v>
      </c>
      <c r="Q129">
        <v>0.14285714285714285</v>
      </c>
      <c r="R129">
        <v>9.9567099567099568E-2</v>
      </c>
    </row>
    <row r="130" spans="2:18" x14ac:dyDescent="0.2">
      <c r="E130">
        <v>3.3333333333333335</v>
      </c>
      <c r="F130">
        <v>2.3525708289611753</v>
      </c>
      <c r="G130">
        <v>0.33333333333333331</v>
      </c>
      <c r="H130">
        <v>0.66421825813221402</v>
      </c>
      <c r="I130">
        <v>0.33333333333333331</v>
      </c>
      <c r="J130">
        <v>0.49003147953830012</v>
      </c>
      <c r="K130">
        <v>0.41666666666666669</v>
      </c>
      <c r="L130">
        <v>0.87827911857292762</v>
      </c>
      <c r="M130">
        <v>10.714285714285714</v>
      </c>
      <c r="N130">
        <v>4.1982758620689653</v>
      </c>
      <c r="O130">
        <v>1.5714285714285714</v>
      </c>
      <c r="P130">
        <v>0.75862068965517238</v>
      </c>
      <c r="Q130">
        <v>0.42857142857142855</v>
      </c>
      <c r="R130">
        <v>9.4827586206896547E-2</v>
      </c>
    </row>
    <row r="131" spans="2:18" x14ac:dyDescent="0.2">
      <c r="D131">
        <v>9</v>
      </c>
      <c r="E131">
        <v>2.9166666666666665</v>
      </c>
      <c r="F131">
        <v>2.3743427970557307</v>
      </c>
      <c r="G131">
        <v>0.16666666666666666</v>
      </c>
      <c r="H131">
        <v>0.66351209253417454</v>
      </c>
      <c r="I131">
        <v>0.33333333333333331</v>
      </c>
      <c r="J131">
        <v>0.46898002103049424</v>
      </c>
      <c r="K131">
        <v>0.25</v>
      </c>
      <c r="L131">
        <v>0.82544689800210302</v>
      </c>
      <c r="M131">
        <v>10.857142857142858</v>
      </c>
      <c r="N131">
        <v>3.9934354485776806</v>
      </c>
      <c r="O131">
        <v>1.4285714285714286</v>
      </c>
      <c r="P131">
        <v>0.70459518599562365</v>
      </c>
      <c r="Q131">
        <v>0</v>
      </c>
      <c r="R131">
        <v>9.1903719912472648E-2</v>
      </c>
    </row>
    <row r="132" spans="2:18" x14ac:dyDescent="0.2">
      <c r="E132">
        <v>3</v>
      </c>
      <c r="F132">
        <v>2.3192834562697575</v>
      </c>
      <c r="G132">
        <v>0.33333333333333331</v>
      </c>
      <c r="H132">
        <v>0.69757639620653322</v>
      </c>
      <c r="I132">
        <v>0.25</v>
      </c>
      <c r="J132">
        <v>0.45521601685985247</v>
      </c>
      <c r="K132">
        <v>8.3333333333333329E-2</v>
      </c>
      <c r="L132">
        <v>0.81559536354056905</v>
      </c>
      <c r="M132">
        <v>9.8571428571428577</v>
      </c>
      <c r="N132">
        <v>3.7434782608695651</v>
      </c>
      <c r="O132">
        <v>0.5714285714285714</v>
      </c>
      <c r="P132">
        <v>0.7456521739130435</v>
      </c>
      <c r="Q132">
        <v>0</v>
      </c>
      <c r="R132">
        <v>7.3913043478260873E-2</v>
      </c>
    </row>
    <row r="133" spans="2:18" x14ac:dyDescent="0.2">
      <c r="D133">
        <v>11</v>
      </c>
      <c r="E133">
        <v>1.6666666666666667</v>
      </c>
      <c r="F133">
        <v>2.040880503144654</v>
      </c>
      <c r="G133">
        <v>0.33333333333333331</v>
      </c>
      <c r="H133">
        <v>0.64675052410901468</v>
      </c>
      <c r="I133">
        <v>0.25</v>
      </c>
      <c r="J133">
        <v>0.41719077568134172</v>
      </c>
      <c r="K133">
        <v>0.25</v>
      </c>
      <c r="L133">
        <v>0.77568134171907754</v>
      </c>
      <c r="M133">
        <v>8.8571428571428577</v>
      </c>
      <c r="N133">
        <v>3.8086021505376344</v>
      </c>
      <c r="O133">
        <v>1.1428571428571428</v>
      </c>
      <c r="P133">
        <v>0.85806451612903223</v>
      </c>
      <c r="Q133">
        <v>0</v>
      </c>
      <c r="R133">
        <v>8.1720430107526887E-2</v>
      </c>
    </row>
    <row r="134" spans="2:18" x14ac:dyDescent="0.2">
      <c r="E134">
        <v>2.4166666666666665</v>
      </c>
      <c r="F134">
        <v>2.0197916666666669</v>
      </c>
      <c r="G134">
        <v>0.16666666666666666</v>
      </c>
      <c r="H134">
        <v>0.6645833333333333</v>
      </c>
      <c r="I134">
        <v>8.3333333333333329E-2</v>
      </c>
      <c r="J134">
        <v>0.42395833333333333</v>
      </c>
      <c r="K134">
        <v>0.16666666666666666</v>
      </c>
      <c r="L134">
        <v>0.7739583333333333</v>
      </c>
      <c r="M134">
        <v>9.5714285714285712</v>
      </c>
      <c r="N134">
        <v>3.9170212765957446</v>
      </c>
      <c r="O134">
        <v>0.7142857142857143</v>
      </c>
      <c r="P134">
        <v>0.91702127659574473</v>
      </c>
      <c r="Q134">
        <v>0</v>
      </c>
      <c r="R134">
        <v>8.5106382978723402E-2</v>
      </c>
    </row>
    <row r="135" spans="2:18" x14ac:dyDescent="0.2">
      <c r="B135" t="s">
        <v>269</v>
      </c>
      <c r="C135">
        <v>2010</v>
      </c>
      <c r="D135">
        <v>1</v>
      </c>
      <c r="E135">
        <v>2</v>
      </c>
      <c r="F135">
        <v>2.1031249999999999</v>
      </c>
      <c r="G135">
        <v>0.33333333333333331</v>
      </c>
      <c r="H135">
        <v>0.71979166666666672</v>
      </c>
      <c r="I135">
        <v>0</v>
      </c>
      <c r="J135">
        <v>0.43125000000000002</v>
      </c>
      <c r="K135">
        <v>0.25</v>
      </c>
      <c r="L135">
        <v>0.88541666666666663</v>
      </c>
      <c r="M135">
        <v>9.8571428571428577</v>
      </c>
      <c r="N135">
        <v>3.9763440860215056</v>
      </c>
      <c r="O135">
        <v>1.7142857142857142</v>
      </c>
      <c r="P135">
        <v>0.90752688172043006</v>
      </c>
      <c r="Q135">
        <v>0</v>
      </c>
      <c r="R135">
        <v>5.3763440860215055E-2</v>
      </c>
    </row>
    <row r="136" spans="2:18" x14ac:dyDescent="0.2">
      <c r="E136">
        <v>2.25</v>
      </c>
      <c r="F136">
        <v>2.047569803516029</v>
      </c>
      <c r="G136">
        <v>0.25</v>
      </c>
      <c r="H136">
        <v>0.66701137538779731</v>
      </c>
      <c r="I136">
        <v>0.33333333333333331</v>
      </c>
      <c r="J136">
        <v>0.41778697001034126</v>
      </c>
      <c r="K136">
        <v>0.41666666666666669</v>
      </c>
      <c r="L136">
        <v>0.80558428128231641</v>
      </c>
      <c r="M136">
        <v>9.7142857142857135</v>
      </c>
      <c r="N136">
        <v>3.8879310344827585</v>
      </c>
      <c r="O136">
        <v>2.8571428571428572</v>
      </c>
      <c r="P136">
        <v>1.0129310344827587</v>
      </c>
      <c r="Q136">
        <v>0.14285714285714285</v>
      </c>
      <c r="R136">
        <v>5.8189655172413791E-2</v>
      </c>
    </row>
    <row r="137" spans="2:18" x14ac:dyDescent="0.2">
      <c r="D137">
        <v>3</v>
      </c>
      <c r="E137">
        <v>2.3333333333333335</v>
      </c>
      <c r="F137">
        <v>2.2299687825182102</v>
      </c>
      <c r="G137">
        <v>0</v>
      </c>
      <c r="H137">
        <v>0.71383975026014568</v>
      </c>
      <c r="I137">
        <v>0.41666666666666669</v>
      </c>
      <c r="J137">
        <v>0.4380853277835588</v>
      </c>
      <c r="K137">
        <v>0.33333333333333331</v>
      </c>
      <c r="L137">
        <v>0.87929240374609785</v>
      </c>
      <c r="M137">
        <v>10.142857142857142</v>
      </c>
      <c r="N137">
        <v>3.9784017278617712</v>
      </c>
      <c r="O137">
        <v>1</v>
      </c>
      <c r="P137">
        <v>0.95032397408207347</v>
      </c>
      <c r="Q137">
        <v>0</v>
      </c>
      <c r="R137">
        <v>6.0475161987041039E-2</v>
      </c>
    </row>
    <row r="138" spans="2:18" x14ac:dyDescent="0.2">
      <c r="E138">
        <v>2.75</v>
      </c>
      <c r="F138">
        <v>2.2440041710114702</v>
      </c>
      <c r="G138">
        <v>0.25</v>
      </c>
      <c r="H138">
        <v>0.76225234619395199</v>
      </c>
      <c r="I138">
        <v>8.3333333333333329E-2</v>
      </c>
      <c r="J138">
        <v>0.43795620437956206</v>
      </c>
      <c r="K138">
        <v>0.41666666666666669</v>
      </c>
      <c r="L138">
        <v>0.82481751824817517</v>
      </c>
      <c r="M138">
        <v>8.7142857142857135</v>
      </c>
      <c r="N138">
        <v>4.2430107526881722</v>
      </c>
      <c r="O138">
        <v>1.5714285714285714</v>
      </c>
      <c r="P138">
        <v>1.0301075268817204</v>
      </c>
      <c r="Q138">
        <v>0</v>
      </c>
      <c r="R138">
        <v>5.8064516129032261E-2</v>
      </c>
    </row>
    <row r="139" spans="2:18" x14ac:dyDescent="0.2">
      <c r="D139">
        <v>5</v>
      </c>
      <c r="E139">
        <v>2.1666666666666665</v>
      </c>
      <c r="F139">
        <v>2.1958115183246072</v>
      </c>
      <c r="G139">
        <v>0.33333333333333331</v>
      </c>
      <c r="H139">
        <v>0.71518324607329842</v>
      </c>
      <c r="I139">
        <v>0.16666666666666666</v>
      </c>
      <c r="J139">
        <v>0.46282722513089003</v>
      </c>
      <c r="K139">
        <v>0.16666666666666666</v>
      </c>
      <c r="L139">
        <v>0.84083769633507854</v>
      </c>
      <c r="M139">
        <v>11.142857142857142</v>
      </c>
      <c r="N139">
        <v>4.2918454935622314</v>
      </c>
      <c r="O139">
        <v>0.42857142857142855</v>
      </c>
      <c r="P139">
        <v>1.3862660944206009</v>
      </c>
      <c r="Q139">
        <v>0</v>
      </c>
      <c r="R139">
        <v>0.10085836909871244</v>
      </c>
    </row>
    <row r="140" spans="2:18" x14ac:dyDescent="0.2">
      <c r="E140">
        <v>1.3333333333333333</v>
      </c>
      <c r="F140">
        <v>2.3847758081334725</v>
      </c>
      <c r="G140">
        <v>0.41666666666666669</v>
      </c>
      <c r="H140">
        <v>0.75599582898852968</v>
      </c>
      <c r="I140">
        <v>0.25</v>
      </c>
      <c r="J140">
        <v>0.48070907194994789</v>
      </c>
      <c r="K140">
        <v>0.33333333333333331</v>
      </c>
      <c r="L140">
        <v>0.82064650677789364</v>
      </c>
      <c r="M140">
        <v>10.428571428571429</v>
      </c>
      <c r="N140">
        <v>4.6099137931034484</v>
      </c>
      <c r="O140">
        <v>0.8571428571428571</v>
      </c>
      <c r="P140">
        <v>1.2068965517241379</v>
      </c>
      <c r="Q140">
        <v>0</v>
      </c>
      <c r="R140">
        <v>7.3275862068965511E-2</v>
      </c>
    </row>
    <row r="141" spans="2:18" x14ac:dyDescent="0.2">
      <c r="D141">
        <v>7</v>
      </c>
      <c r="E141">
        <v>1.9166666666666667</v>
      </c>
      <c r="F141">
        <v>2.3862212943632568</v>
      </c>
      <c r="G141">
        <v>8.3333333333333329E-2</v>
      </c>
      <c r="H141">
        <v>0.76513569937369519</v>
      </c>
      <c r="I141">
        <v>0.16666666666666666</v>
      </c>
      <c r="J141">
        <v>0.50521920668058451</v>
      </c>
      <c r="K141">
        <v>0.25</v>
      </c>
      <c r="L141">
        <v>0.99060542797494777</v>
      </c>
      <c r="M141">
        <v>11.428571428571429</v>
      </c>
      <c r="N141">
        <v>4.4721030042918457</v>
      </c>
      <c r="O141">
        <v>0.5714285714285714</v>
      </c>
      <c r="P141">
        <v>0.98927038626609443</v>
      </c>
      <c r="Q141">
        <v>0.14285714285714285</v>
      </c>
      <c r="R141">
        <v>8.7982832618025753E-2</v>
      </c>
    </row>
    <row r="142" spans="2:18" x14ac:dyDescent="0.2">
      <c r="E142">
        <v>1.5833333333333333</v>
      </c>
      <c r="F142">
        <v>2.3786307053941909</v>
      </c>
      <c r="G142">
        <v>8.3333333333333329E-2</v>
      </c>
      <c r="H142">
        <v>0.77385892116182575</v>
      </c>
      <c r="I142">
        <v>0.33333333333333331</v>
      </c>
      <c r="J142">
        <v>0.45850622406639002</v>
      </c>
      <c r="K142">
        <v>0.33333333333333331</v>
      </c>
      <c r="L142">
        <v>1.008298755186722</v>
      </c>
      <c r="M142">
        <v>11.285714285714286</v>
      </c>
      <c r="N142">
        <v>4.6239316239316235</v>
      </c>
      <c r="O142">
        <v>1</v>
      </c>
      <c r="P142">
        <v>0.72649572649572647</v>
      </c>
      <c r="Q142">
        <v>0.14285714285714285</v>
      </c>
      <c r="R142">
        <v>0.12606837606837606</v>
      </c>
    </row>
    <row r="143" spans="2:18" x14ac:dyDescent="0.2">
      <c r="D143">
        <v>9</v>
      </c>
      <c r="E143">
        <v>2</v>
      </c>
      <c r="F143">
        <v>2.3952033368091761</v>
      </c>
      <c r="G143">
        <v>8.3333333333333329E-2</v>
      </c>
      <c r="H143">
        <v>0.67674661105318035</v>
      </c>
      <c r="I143">
        <v>0.16666666666666666</v>
      </c>
      <c r="J143">
        <v>0.46715328467153283</v>
      </c>
      <c r="K143">
        <v>0.41666666666666669</v>
      </c>
      <c r="L143">
        <v>1.0250260688216892</v>
      </c>
      <c r="M143">
        <v>8.1428571428571423</v>
      </c>
      <c r="N143">
        <v>4.1263383297644536</v>
      </c>
      <c r="O143">
        <v>0</v>
      </c>
      <c r="P143">
        <v>0.60813704496788012</v>
      </c>
      <c r="Q143">
        <v>0</v>
      </c>
      <c r="R143">
        <v>0.11777301927194861</v>
      </c>
    </row>
    <row r="144" spans="2:18" x14ac:dyDescent="0.2">
      <c r="E144">
        <v>3.1666666666666665</v>
      </c>
      <c r="F144">
        <v>2.4622543950361946</v>
      </c>
      <c r="G144">
        <v>0.25</v>
      </c>
      <c r="H144">
        <v>0.70217166494312311</v>
      </c>
      <c r="I144">
        <v>0.16666666666666666</v>
      </c>
      <c r="J144">
        <v>0.49431230610134436</v>
      </c>
      <c r="K144">
        <v>0.16666666666666666</v>
      </c>
      <c r="L144">
        <v>0.9648397104446742</v>
      </c>
      <c r="M144">
        <v>10.142857142857142</v>
      </c>
      <c r="N144">
        <v>4.0257510729613735</v>
      </c>
      <c r="O144">
        <v>0</v>
      </c>
      <c r="P144">
        <v>0.83047210300429186</v>
      </c>
      <c r="Q144">
        <v>0</v>
      </c>
      <c r="R144">
        <v>8.7982832618025753E-2</v>
      </c>
    </row>
    <row r="145" spans="2:18" x14ac:dyDescent="0.2">
      <c r="D145">
        <v>11</v>
      </c>
      <c r="E145">
        <v>2.8333333333333335</v>
      </c>
      <c r="F145">
        <v>2.2026887280248189</v>
      </c>
      <c r="G145">
        <v>8.3333333333333329E-2</v>
      </c>
      <c r="H145">
        <v>0.70734229576008278</v>
      </c>
      <c r="I145">
        <v>0</v>
      </c>
      <c r="J145">
        <v>0.44157187176835572</v>
      </c>
      <c r="K145">
        <v>8.3333333333333329E-2</v>
      </c>
      <c r="L145">
        <v>0.81489141675284382</v>
      </c>
      <c r="M145">
        <v>6.8571428571428568</v>
      </c>
      <c r="N145">
        <v>4.0643776824034337</v>
      </c>
      <c r="O145">
        <v>0</v>
      </c>
      <c r="P145">
        <v>1.0107296137339057</v>
      </c>
      <c r="Q145">
        <v>0.14285714285714285</v>
      </c>
      <c r="R145">
        <v>0.11158798283261803</v>
      </c>
    </row>
    <row r="146" spans="2:18" x14ac:dyDescent="0.2">
      <c r="E146">
        <v>1.0833333333333333</v>
      </c>
      <c r="F146">
        <v>1.9958634953464323</v>
      </c>
      <c r="G146">
        <v>0.33333333333333331</v>
      </c>
      <c r="H146">
        <v>0.73</v>
      </c>
      <c r="I146">
        <v>0.5</v>
      </c>
      <c r="J146">
        <v>0.38572905894519133</v>
      </c>
      <c r="K146">
        <v>0.16666666666666666</v>
      </c>
      <c r="L146">
        <v>0.83247156153050672</v>
      </c>
      <c r="M146">
        <v>9.5714285714285712</v>
      </c>
      <c r="N146">
        <v>3.7970085470085468</v>
      </c>
      <c r="O146">
        <v>0</v>
      </c>
      <c r="P146">
        <v>1.1858974358974359</v>
      </c>
      <c r="Q146">
        <v>0</v>
      </c>
      <c r="R146">
        <v>9.6153846153846159E-2</v>
      </c>
    </row>
    <row r="147" spans="2:18" x14ac:dyDescent="0.2">
      <c r="B147" t="s">
        <v>276</v>
      </c>
      <c r="C147">
        <v>2011</v>
      </c>
      <c r="D147">
        <v>1</v>
      </c>
      <c r="E147">
        <v>2.4166666666666665</v>
      </c>
      <c r="F147">
        <v>2.1880165289256199</v>
      </c>
      <c r="G147">
        <v>8.3333333333333329E-2</v>
      </c>
      <c r="H147">
        <v>0.63636363636363635</v>
      </c>
      <c r="I147">
        <v>0.33333333333333331</v>
      </c>
      <c r="J147">
        <v>0.46384297520661155</v>
      </c>
      <c r="K147">
        <v>0.5</v>
      </c>
      <c r="L147">
        <v>0.91528925619834711</v>
      </c>
      <c r="M147">
        <v>10.571428571428571</v>
      </c>
      <c r="N147">
        <v>4.0345572354211665</v>
      </c>
      <c r="O147">
        <v>0</v>
      </c>
      <c r="P147">
        <v>0.95248380129589638</v>
      </c>
      <c r="Q147">
        <v>0</v>
      </c>
      <c r="R147">
        <v>0.10151187904967603</v>
      </c>
    </row>
    <row r="148" spans="2:18" x14ac:dyDescent="0.2">
      <c r="E148">
        <v>2.5</v>
      </c>
      <c r="F148">
        <v>2.02</v>
      </c>
      <c r="G148">
        <v>0.33333333333333331</v>
      </c>
      <c r="H148">
        <v>0.67</v>
      </c>
      <c r="I148">
        <v>0.25</v>
      </c>
      <c r="J148">
        <v>0.41</v>
      </c>
      <c r="K148">
        <v>0.5</v>
      </c>
      <c r="L148">
        <v>0.73</v>
      </c>
      <c r="M148">
        <v>9.8571428571428577</v>
      </c>
      <c r="N148">
        <v>3.88</v>
      </c>
      <c r="O148">
        <v>0</v>
      </c>
      <c r="P148">
        <v>0.81</v>
      </c>
      <c r="Q148">
        <v>0</v>
      </c>
      <c r="R148">
        <v>0.06</v>
      </c>
    </row>
    <row r="149" spans="2:18" x14ac:dyDescent="0.2">
      <c r="D149">
        <v>3</v>
      </c>
      <c r="E149">
        <v>1.25</v>
      </c>
      <c r="F149">
        <v>2.09</v>
      </c>
      <c r="G149">
        <v>0.41666666666666669</v>
      </c>
      <c r="H149">
        <v>0.69</v>
      </c>
      <c r="I149">
        <v>0.58333333333333337</v>
      </c>
      <c r="J149">
        <v>0.43</v>
      </c>
      <c r="K149">
        <v>0.16666666666666666</v>
      </c>
      <c r="L149">
        <v>0.77</v>
      </c>
      <c r="M149">
        <v>8.5714285714285712</v>
      </c>
      <c r="N149">
        <v>3.91</v>
      </c>
      <c r="O149">
        <v>0</v>
      </c>
      <c r="P149">
        <v>0.71</v>
      </c>
      <c r="Q149">
        <v>0</v>
      </c>
      <c r="R149">
        <v>0.06</v>
      </c>
    </row>
    <row r="150" spans="2:18" x14ac:dyDescent="0.2">
      <c r="E150">
        <v>2</v>
      </c>
      <c r="F150">
        <v>2.0299999999999998</v>
      </c>
      <c r="G150">
        <v>8.3333333333333329E-2</v>
      </c>
      <c r="H150">
        <v>0.66</v>
      </c>
      <c r="I150">
        <v>0.33333333333333331</v>
      </c>
      <c r="J150">
        <v>0.47</v>
      </c>
      <c r="K150">
        <v>0.16666666666666666</v>
      </c>
      <c r="L150">
        <v>0.8</v>
      </c>
      <c r="M150">
        <v>12</v>
      </c>
      <c r="N150">
        <v>3.94</v>
      </c>
      <c r="O150">
        <v>0.2857142857142857</v>
      </c>
      <c r="P150">
        <v>0.88</v>
      </c>
      <c r="Q150">
        <v>0.14285714285714285</v>
      </c>
      <c r="R150">
        <v>0.06</v>
      </c>
    </row>
    <row r="151" spans="2:18" x14ac:dyDescent="0.2">
      <c r="D151">
        <v>5</v>
      </c>
      <c r="E151">
        <v>2.8333333333333335</v>
      </c>
      <c r="F151">
        <v>2.11</v>
      </c>
      <c r="G151">
        <v>0</v>
      </c>
      <c r="H151">
        <v>0.72</v>
      </c>
      <c r="I151">
        <v>0.16666666666666666</v>
      </c>
      <c r="J151">
        <v>0.45</v>
      </c>
      <c r="K151">
        <v>0.16666666666666666</v>
      </c>
      <c r="L151">
        <v>0.83</v>
      </c>
      <c r="M151">
        <v>11.571428571428571</v>
      </c>
      <c r="N151">
        <v>4.2300000000000004</v>
      </c>
      <c r="O151">
        <v>0</v>
      </c>
      <c r="P151">
        <v>1.05</v>
      </c>
      <c r="Q151">
        <v>0.42857142857142855</v>
      </c>
      <c r="R151">
        <v>0.08</v>
      </c>
    </row>
    <row r="152" spans="2:18" x14ac:dyDescent="0.2">
      <c r="E152">
        <v>2.8333333333333335</v>
      </c>
      <c r="F152">
        <v>2.4500000000000002</v>
      </c>
      <c r="G152">
        <v>0.41666666666666669</v>
      </c>
      <c r="H152">
        <v>0.72</v>
      </c>
      <c r="I152">
        <v>0</v>
      </c>
      <c r="J152">
        <v>0.47</v>
      </c>
      <c r="K152">
        <v>0.41666666666666669</v>
      </c>
      <c r="L152">
        <v>0.85</v>
      </c>
      <c r="M152">
        <v>10</v>
      </c>
      <c r="N152">
        <v>4.28</v>
      </c>
      <c r="O152">
        <v>0</v>
      </c>
      <c r="P152">
        <v>0.97</v>
      </c>
      <c r="Q152">
        <v>0</v>
      </c>
      <c r="R152">
        <v>7.0000000000000007E-2</v>
      </c>
    </row>
    <row r="153" spans="2:18" x14ac:dyDescent="0.2">
      <c r="D153">
        <v>7</v>
      </c>
      <c r="E153">
        <v>1.1666666666666667</v>
      </c>
      <c r="F153">
        <v>2.2799999999999998</v>
      </c>
      <c r="G153">
        <v>8.3333333333333329E-2</v>
      </c>
      <c r="H153">
        <v>0.75</v>
      </c>
      <c r="I153">
        <v>0.33333333333333331</v>
      </c>
      <c r="J153">
        <v>0.44</v>
      </c>
      <c r="K153">
        <v>0.16666666666666666</v>
      </c>
      <c r="L153">
        <v>0.97</v>
      </c>
      <c r="M153">
        <v>10.285714285714286</v>
      </c>
      <c r="N153">
        <v>4.04</v>
      </c>
      <c r="O153">
        <v>0.14285714285714285</v>
      </c>
      <c r="P153">
        <v>0.68</v>
      </c>
      <c r="Q153">
        <v>0.2857142857142857</v>
      </c>
      <c r="R153">
        <v>0.11</v>
      </c>
    </row>
    <row r="154" spans="2:18" x14ac:dyDescent="0.2">
      <c r="E154">
        <v>3.25</v>
      </c>
      <c r="F154">
        <v>2.4</v>
      </c>
      <c r="G154">
        <v>0.66666666666666663</v>
      </c>
      <c r="H154">
        <v>0.77</v>
      </c>
      <c r="I154">
        <v>0.25</v>
      </c>
      <c r="J154">
        <v>0.5</v>
      </c>
      <c r="K154">
        <v>0.33333333333333331</v>
      </c>
      <c r="L154">
        <v>1.07</v>
      </c>
      <c r="M154">
        <v>11</v>
      </c>
      <c r="N154">
        <v>4.5999999999999996</v>
      </c>
      <c r="O154">
        <v>0</v>
      </c>
      <c r="P154">
        <v>0.67</v>
      </c>
      <c r="Q154">
        <v>0</v>
      </c>
      <c r="R154">
        <v>0.1</v>
      </c>
    </row>
    <row r="155" spans="2:18" x14ac:dyDescent="0.2">
      <c r="D155">
        <v>9</v>
      </c>
      <c r="E155">
        <v>3</v>
      </c>
      <c r="F155">
        <v>2.46</v>
      </c>
      <c r="G155">
        <v>0.25</v>
      </c>
      <c r="H155">
        <v>0.75</v>
      </c>
      <c r="I155">
        <v>0.16666666666666666</v>
      </c>
      <c r="J155">
        <v>0.49</v>
      </c>
      <c r="K155">
        <v>0.16666666666666666</v>
      </c>
      <c r="L155">
        <v>1.03</v>
      </c>
      <c r="M155">
        <v>12.571428571428571</v>
      </c>
      <c r="N155">
        <v>4.0199999999999996</v>
      </c>
      <c r="O155">
        <v>0</v>
      </c>
      <c r="P155">
        <v>0.56000000000000005</v>
      </c>
      <c r="Q155">
        <v>0.14285714285714285</v>
      </c>
      <c r="R155">
        <v>0.12</v>
      </c>
    </row>
    <row r="156" spans="2:18" x14ac:dyDescent="0.2">
      <c r="E156">
        <v>2.1666666666666665</v>
      </c>
      <c r="F156">
        <v>2.36</v>
      </c>
      <c r="G156">
        <v>0.41666666666666669</v>
      </c>
      <c r="H156">
        <v>0.73</v>
      </c>
      <c r="I156">
        <v>0.33333333333333331</v>
      </c>
      <c r="J156">
        <v>0.44</v>
      </c>
      <c r="K156">
        <v>0.16666666666666666</v>
      </c>
      <c r="L156">
        <v>0.92</v>
      </c>
      <c r="M156">
        <v>11.142857142857142</v>
      </c>
      <c r="N156">
        <v>4.3099999999999996</v>
      </c>
      <c r="O156">
        <v>0</v>
      </c>
      <c r="P156">
        <v>0.76</v>
      </c>
      <c r="Q156">
        <v>0.14285714285714285</v>
      </c>
      <c r="R156">
        <v>0.11</v>
      </c>
    </row>
    <row r="157" spans="2:18" x14ac:dyDescent="0.2">
      <c r="D157">
        <v>11</v>
      </c>
      <c r="E157">
        <v>1.75</v>
      </c>
      <c r="F157">
        <v>2.0699999999999998</v>
      </c>
      <c r="G157">
        <v>0.5</v>
      </c>
      <c r="H157">
        <v>0.72</v>
      </c>
      <c r="I157">
        <v>8.3333333333333329E-2</v>
      </c>
      <c r="J157">
        <v>0.42</v>
      </c>
      <c r="K157">
        <v>8.3333333333333329E-2</v>
      </c>
      <c r="L157">
        <v>0.8600000000000001</v>
      </c>
      <c r="M157">
        <v>11.571428571428571</v>
      </c>
      <c r="N157">
        <v>4.1500000000000004</v>
      </c>
      <c r="O157">
        <v>0</v>
      </c>
      <c r="P157">
        <v>0.89</v>
      </c>
      <c r="Q157">
        <v>0.14285714285714285</v>
      </c>
      <c r="R157">
        <v>7.0000000000000007E-2</v>
      </c>
    </row>
    <row r="158" spans="2:18" x14ac:dyDescent="0.2">
      <c r="E158">
        <v>2.0833333333333335</v>
      </c>
      <c r="F158">
        <v>2.04</v>
      </c>
      <c r="G158">
        <v>0.41666666666666669</v>
      </c>
      <c r="H158">
        <v>0.69</v>
      </c>
      <c r="I158">
        <v>0.33333333333333331</v>
      </c>
      <c r="J158">
        <v>0.41</v>
      </c>
      <c r="K158">
        <v>8.3333333333333329E-2</v>
      </c>
      <c r="L158">
        <v>0.85</v>
      </c>
      <c r="M158">
        <v>9</v>
      </c>
      <c r="N158">
        <v>4</v>
      </c>
      <c r="O158">
        <v>0</v>
      </c>
      <c r="P158">
        <v>0.88</v>
      </c>
      <c r="Q158">
        <v>0.42857142857142855</v>
      </c>
      <c r="R158">
        <v>7.0000000000000007E-2</v>
      </c>
    </row>
    <row r="159" spans="2:18" x14ac:dyDescent="0.2">
      <c r="B159" t="s">
        <v>290</v>
      </c>
      <c r="C159">
        <v>2012</v>
      </c>
      <c r="D159">
        <v>1</v>
      </c>
      <c r="E159">
        <v>1.1666666666666667</v>
      </c>
      <c r="F159">
        <v>1.92</v>
      </c>
      <c r="G159">
        <v>0.41666666666666669</v>
      </c>
      <c r="H159">
        <v>0.74</v>
      </c>
      <c r="I159">
        <v>0</v>
      </c>
      <c r="J159">
        <v>0.44</v>
      </c>
      <c r="K159">
        <v>0.33333333333333331</v>
      </c>
      <c r="L159">
        <v>0.87</v>
      </c>
      <c r="M159">
        <v>10.428571428571429</v>
      </c>
      <c r="N159">
        <v>4.09</v>
      </c>
      <c r="O159">
        <v>0</v>
      </c>
      <c r="P159">
        <v>0.76</v>
      </c>
      <c r="Q159">
        <v>0.14285714285714285</v>
      </c>
      <c r="R159">
        <v>7.0000000000000007E-2</v>
      </c>
    </row>
    <row r="160" spans="2:18" x14ac:dyDescent="0.2">
      <c r="E160">
        <v>1.8333333333333333</v>
      </c>
      <c r="F160">
        <v>1.84</v>
      </c>
      <c r="G160">
        <v>0.16666666666666666</v>
      </c>
      <c r="H160">
        <v>0.67</v>
      </c>
      <c r="I160">
        <v>8.3333333333333329E-2</v>
      </c>
      <c r="J160">
        <v>0.41</v>
      </c>
      <c r="K160">
        <v>0.25</v>
      </c>
      <c r="L160">
        <v>0.75</v>
      </c>
      <c r="M160">
        <v>9.5714285714285712</v>
      </c>
      <c r="N160">
        <v>4.1900000000000004</v>
      </c>
      <c r="O160">
        <v>0</v>
      </c>
      <c r="P160">
        <v>0.63</v>
      </c>
      <c r="Q160">
        <v>0.2857142857142857</v>
      </c>
      <c r="R160">
        <v>0.08</v>
      </c>
    </row>
    <row r="161" spans="2:18" x14ac:dyDescent="0.2">
      <c r="D161">
        <v>3</v>
      </c>
      <c r="E161">
        <v>2.1666666666666665</v>
      </c>
      <c r="F161">
        <v>2.04</v>
      </c>
      <c r="G161">
        <v>0.33333333333333331</v>
      </c>
      <c r="H161">
        <v>0.73</v>
      </c>
      <c r="I161">
        <v>0.16666666666666666</v>
      </c>
      <c r="J161">
        <v>0.43</v>
      </c>
      <c r="K161">
        <v>0.5</v>
      </c>
      <c r="L161">
        <v>0.76</v>
      </c>
      <c r="M161">
        <v>8.7142857142857135</v>
      </c>
      <c r="N161">
        <v>4.0999999999999996</v>
      </c>
      <c r="O161">
        <v>0.14285714285714285</v>
      </c>
      <c r="P161">
        <v>0.6</v>
      </c>
      <c r="Q161">
        <v>0.42857142857142855</v>
      </c>
      <c r="R161">
        <v>0.11</v>
      </c>
    </row>
    <row r="162" spans="2:18" x14ac:dyDescent="0.2">
      <c r="E162">
        <v>1.75</v>
      </c>
      <c r="F162">
        <v>1.84</v>
      </c>
      <c r="G162">
        <v>0.58333333333333337</v>
      </c>
      <c r="H162">
        <v>0.7</v>
      </c>
      <c r="I162">
        <v>0.58333333333333337</v>
      </c>
      <c r="J162">
        <v>0.39</v>
      </c>
      <c r="K162">
        <v>8.3333333333333329E-2</v>
      </c>
      <c r="L162">
        <v>0.69</v>
      </c>
      <c r="M162">
        <v>7.4285714285714288</v>
      </c>
      <c r="N162">
        <v>3.62</v>
      </c>
      <c r="O162">
        <v>0.14285714285714285</v>
      </c>
      <c r="P162">
        <v>0.7</v>
      </c>
      <c r="Q162">
        <v>0.14285714285714285</v>
      </c>
      <c r="R162">
        <v>0.06</v>
      </c>
    </row>
    <row r="163" spans="2:18" x14ac:dyDescent="0.2">
      <c r="D163">
        <v>5</v>
      </c>
      <c r="E163">
        <v>1.5833333333333333</v>
      </c>
      <c r="F163">
        <v>2.21</v>
      </c>
      <c r="G163">
        <v>0.58333333333333337</v>
      </c>
      <c r="H163">
        <v>0.79</v>
      </c>
      <c r="I163">
        <v>0.41666666666666669</v>
      </c>
      <c r="J163">
        <v>0.5</v>
      </c>
      <c r="K163">
        <v>0.33333333333333331</v>
      </c>
      <c r="L163">
        <v>0.75</v>
      </c>
      <c r="M163">
        <v>7</v>
      </c>
      <c r="N163">
        <v>3.85</v>
      </c>
      <c r="O163">
        <v>0</v>
      </c>
      <c r="P163">
        <v>0.66</v>
      </c>
      <c r="Q163">
        <v>0</v>
      </c>
      <c r="R163">
        <v>0.08</v>
      </c>
    </row>
    <row r="164" spans="2:18" x14ac:dyDescent="0.2">
      <c r="E164">
        <v>2.25</v>
      </c>
      <c r="F164">
        <v>2.23</v>
      </c>
      <c r="G164">
        <v>0.25</v>
      </c>
      <c r="H164">
        <v>0.77</v>
      </c>
      <c r="I164">
        <v>0.5</v>
      </c>
      <c r="J164">
        <v>0.47</v>
      </c>
      <c r="K164">
        <v>8.3333333333333329E-2</v>
      </c>
      <c r="L164">
        <v>0.73</v>
      </c>
      <c r="M164">
        <v>8.1428571428571423</v>
      </c>
      <c r="N164">
        <v>3.59</v>
      </c>
      <c r="O164">
        <v>0</v>
      </c>
      <c r="P164">
        <v>0.66</v>
      </c>
      <c r="Q164">
        <v>0.14285714285714285</v>
      </c>
      <c r="R164">
        <v>0.05</v>
      </c>
    </row>
    <row r="165" spans="2:18" x14ac:dyDescent="0.2">
      <c r="D165">
        <v>7</v>
      </c>
      <c r="E165">
        <v>1.1666666666666667</v>
      </c>
      <c r="F165">
        <v>2.3199999999999998</v>
      </c>
      <c r="G165">
        <v>0.25</v>
      </c>
      <c r="H165">
        <v>0.75</v>
      </c>
      <c r="I165">
        <v>0.16666666666666666</v>
      </c>
      <c r="J165">
        <v>0.46</v>
      </c>
      <c r="K165">
        <v>8.3333333333333329E-2</v>
      </c>
      <c r="L165">
        <v>0.85</v>
      </c>
      <c r="M165">
        <v>9.5714285714285712</v>
      </c>
      <c r="N165">
        <v>3.84</v>
      </c>
      <c r="O165">
        <v>0.14285714285714285</v>
      </c>
      <c r="P165">
        <v>0.53</v>
      </c>
      <c r="Q165">
        <v>0</v>
      </c>
      <c r="R165">
        <v>0.06</v>
      </c>
    </row>
    <row r="166" spans="2:18" x14ac:dyDescent="0.2">
      <c r="E166">
        <v>1.5</v>
      </c>
      <c r="F166">
        <v>2.25</v>
      </c>
      <c r="G166">
        <v>0.66666666666666663</v>
      </c>
      <c r="H166">
        <v>0.75</v>
      </c>
      <c r="I166">
        <v>0.5</v>
      </c>
      <c r="J166">
        <v>0.5</v>
      </c>
      <c r="K166">
        <v>0.5</v>
      </c>
      <c r="L166">
        <v>0.87</v>
      </c>
      <c r="M166">
        <v>6.5714285714285712</v>
      </c>
      <c r="N166">
        <v>3.98</v>
      </c>
      <c r="O166">
        <v>0.2857142857142857</v>
      </c>
      <c r="P166">
        <v>0.46</v>
      </c>
      <c r="Q166">
        <v>0.14285714285714285</v>
      </c>
      <c r="R166">
        <v>7.0000000000000007E-2</v>
      </c>
    </row>
    <row r="167" spans="2:18" x14ac:dyDescent="0.2">
      <c r="D167">
        <v>9</v>
      </c>
      <c r="E167">
        <v>2</v>
      </c>
      <c r="F167">
        <v>2.21</v>
      </c>
      <c r="G167">
        <v>0.5</v>
      </c>
      <c r="H167">
        <v>0.72</v>
      </c>
      <c r="I167">
        <v>0.33333333333333331</v>
      </c>
      <c r="J167">
        <v>0.49</v>
      </c>
      <c r="K167">
        <v>0</v>
      </c>
      <c r="L167">
        <v>0.83</v>
      </c>
      <c r="M167">
        <v>9.5714285714285712</v>
      </c>
      <c r="N167">
        <v>3.63</v>
      </c>
      <c r="O167">
        <v>0</v>
      </c>
      <c r="P167">
        <v>0.47</v>
      </c>
      <c r="Q167">
        <v>0</v>
      </c>
      <c r="R167">
        <v>0.05</v>
      </c>
    </row>
    <row r="168" spans="2:18" x14ac:dyDescent="0.2">
      <c r="E168">
        <v>1.8333333333333333</v>
      </c>
      <c r="F168">
        <v>2.29</v>
      </c>
      <c r="G168">
        <v>0.16666666666666666</v>
      </c>
      <c r="H168">
        <v>0.79</v>
      </c>
      <c r="I168">
        <v>0.25</v>
      </c>
      <c r="J168">
        <v>0.56000000000000005</v>
      </c>
      <c r="K168">
        <v>0.25</v>
      </c>
      <c r="L168">
        <v>0.88</v>
      </c>
      <c r="M168">
        <v>7.1428571428571432</v>
      </c>
      <c r="N168">
        <v>3.85</v>
      </c>
      <c r="O168">
        <v>0</v>
      </c>
      <c r="P168">
        <v>0.55000000000000004</v>
      </c>
      <c r="Q168">
        <v>0.14285714285714285</v>
      </c>
      <c r="R168">
        <v>0.08</v>
      </c>
    </row>
    <row r="169" spans="2:18" x14ac:dyDescent="0.2">
      <c r="D169">
        <v>11</v>
      </c>
      <c r="E169">
        <v>1.1666666666666667</v>
      </c>
      <c r="F169">
        <v>2.04</v>
      </c>
      <c r="G169">
        <v>8.3333333333333329E-2</v>
      </c>
      <c r="H169">
        <v>0.73</v>
      </c>
      <c r="I169">
        <v>8.3333333333333329E-2</v>
      </c>
      <c r="J169">
        <v>0.49</v>
      </c>
      <c r="K169">
        <v>0.16666666666666666</v>
      </c>
      <c r="L169">
        <v>0.77</v>
      </c>
      <c r="M169">
        <v>8.1428571428571423</v>
      </c>
      <c r="N169">
        <v>3.79</v>
      </c>
      <c r="O169">
        <v>0</v>
      </c>
      <c r="P169">
        <v>0.72</v>
      </c>
      <c r="Q169">
        <v>0</v>
      </c>
      <c r="R169">
        <v>0.08</v>
      </c>
    </row>
    <row r="170" spans="2:18" x14ac:dyDescent="0.2">
      <c r="E170">
        <v>1.4166666666666667</v>
      </c>
      <c r="F170">
        <v>1.89</v>
      </c>
      <c r="G170">
        <v>0.5</v>
      </c>
      <c r="H170">
        <v>0.71</v>
      </c>
      <c r="I170">
        <v>0.41666666666666669</v>
      </c>
      <c r="J170">
        <v>0.46</v>
      </c>
      <c r="K170">
        <v>0.16666666666666666</v>
      </c>
      <c r="L170">
        <v>0.75</v>
      </c>
      <c r="M170">
        <v>8.7142857142857135</v>
      </c>
      <c r="N170">
        <v>3.68</v>
      </c>
      <c r="O170">
        <v>0.14285714285714285</v>
      </c>
      <c r="P170">
        <v>0.64</v>
      </c>
      <c r="Q170">
        <v>0</v>
      </c>
      <c r="R170">
        <v>0.04</v>
      </c>
    </row>
    <row r="171" spans="2:18" x14ac:dyDescent="0.2">
      <c r="B171" t="s">
        <v>292</v>
      </c>
      <c r="C171">
        <v>2013</v>
      </c>
      <c r="D171">
        <v>1</v>
      </c>
      <c r="E171">
        <v>1.4166666666666667</v>
      </c>
      <c r="F171">
        <v>2.09</v>
      </c>
      <c r="G171">
        <v>0.75</v>
      </c>
      <c r="H171">
        <v>0.72</v>
      </c>
      <c r="I171">
        <v>0.16666666666666666</v>
      </c>
      <c r="J171">
        <v>0.49</v>
      </c>
      <c r="K171">
        <v>0.41666666666666669</v>
      </c>
      <c r="L171">
        <v>0.8</v>
      </c>
      <c r="M171">
        <v>7.8571428571428568</v>
      </c>
      <c r="N171">
        <v>3.88</v>
      </c>
      <c r="O171">
        <v>0</v>
      </c>
      <c r="P171">
        <v>0.56000000000000005</v>
      </c>
      <c r="Q171">
        <v>0</v>
      </c>
      <c r="R171">
        <v>0.05</v>
      </c>
    </row>
    <row r="172" spans="2:18" x14ac:dyDescent="0.2">
      <c r="E172">
        <v>1.25</v>
      </c>
      <c r="F172">
        <v>1.92</v>
      </c>
      <c r="G172">
        <v>0.41666666666666669</v>
      </c>
      <c r="H172">
        <v>0.7</v>
      </c>
      <c r="I172">
        <v>0.16666666666666666</v>
      </c>
      <c r="J172">
        <v>0.44</v>
      </c>
      <c r="K172">
        <v>8.3333333333333329E-2</v>
      </c>
      <c r="L172">
        <v>0.75</v>
      </c>
      <c r="M172">
        <v>9.5714285714285712</v>
      </c>
      <c r="N172">
        <v>3.37</v>
      </c>
      <c r="O172">
        <v>0</v>
      </c>
      <c r="P172">
        <v>0.46</v>
      </c>
      <c r="Q172">
        <v>0.14285714285714285</v>
      </c>
      <c r="R172">
        <v>0.05</v>
      </c>
    </row>
    <row r="173" spans="2:18" x14ac:dyDescent="0.2">
      <c r="D173">
        <v>3</v>
      </c>
      <c r="E173">
        <v>1.8333333333333333</v>
      </c>
      <c r="F173">
        <v>2.09</v>
      </c>
      <c r="G173">
        <v>0.75</v>
      </c>
      <c r="H173">
        <v>0.76</v>
      </c>
      <c r="I173">
        <v>0</v>
      </c>
      <c r="J173">
        <v>0.46</v>
      </c>
      <c r="K173">
        <v>0.33333333333333331</v>
      </c>
      <c r="L173">
        <v>0.74</v>
      </c>
      <c r="M173">
        <v>5.1428571428571432</v>
      </c>
      <c r="N173">
        <v>3.37</v>
      </c>
      <c r="O173">
        <v>0.8571428571428571</v>
      </c>
      <c r="P173">
        <v>0.43</v>
      </c>
      <c r="Q173">
        <v>0</v>
      </c>
      <c r="R173">
        <v>0.03</v>
      </c>
    </row>
    <row r="174" spans="2:18" x14ac:dyDescent="0.2">
      <c r="E174">
        <v>1.5</v>
      </c>
      <c r="F174">
        <v>2.16</v>
      </c>
      <c r="G174">
        <v>0.58333333333333337</v>
      </c>
      <c r="H174">
        <v>0.74</v>
      </c>
      <c r="I174">
        <v>0.5</v>
      </c>
      <c r="J174">
        <v>0.46</v>
      </c>
      <c r="K174">
        <v>0.33333333333333331</v>
      </c>
      <c r="L174">
        <v>0.79</v>
      </c>
      <c r="M174">
        <v>7.7142857142857144</v>
      </c>
      <c r="N174">
        <v>3.64</v>
      </c>
      <c r="O174">
        <v>1</v>
      </c>
      <c r="P174">
        <v>0.65</v>
      </c>
      <c r="Q174">
        <v>0</v>
      </c>
      <c r="R174">
        <v>0.04</v>
      </c>
    </row>
    <row r="175" spans="2:18" x14ac:dyDescent="0.2">
      <c r="D175">
        <v>5</v>
      </c>
      <c r="E175">
        <v>1.75</v>
      </c>
      <c r="F175">
        <v>2.2599999999999998</v>
      </c>
      <c r="G175">
        <v>0.58333333333333337</v>
      </c>
      <c r="H175">
        <v>0.81</v>
      </c>
      <c r="I175">
        <v>0.25</v>
      </c>
      <c r="J175">
        <v>0.49</v>
      </c>
      <c r="K175">
        <v>8.3333333333333329E-2</v>
      </c>
      <c r="L175">
        <v>0.75</v>
      </c>
      <c r="M175">
        <v>5</v>
      </c>
      <c r="N175">
        <v>3.51</v>
      </c>
      <c r="O175">
        <v>1.2857142857142858</v>
      </c>
      <c r="P175">
        <v>0.7</v>
      </c>
      <c r="Q175">
        <v>0</v>
      </c>
      <c r="R175">
        <v>0.06</v>
      </c>
    </row>
    <row r="176" spans="2:18" x14ac:dyDescent="0.2">
      <c r="E176">
        <v>1.1666666666666667</v>
      </c>
      <c r="F176">
        <v>2.27</v>
      </c>
      <c r="G176">
        <v>0.33333333333333331</v>
      </c>
      <c r="H176">
        <v>0.75</v>
      </c>
      <c r="I176">
        <v>0.16666666666666666</v>
      </c>
      <c r="J176">
        <v>0.52</v>
      </c>
      <c r="K176">
        <v>0.33333333333333331</v>
      </c>
      <c r="L176">
        <v>0.81</v>
      </c>
      <c r="M176">
        <v>6.1428571428571432</v>
      </c>
      <c r="N176">
        <v>3.32</v>
      </c>
      <c r="O176">
        <v>0.5714285714285714</v>
      </c>
      <c r="P176">
        <v>0.51</v>
      </c>
      <c r="Q176">
        <v>0.2857142857142857</v>
      </c>
      <c r="R176">
        <v>0.08</v>
      </c>
    </row>
    <row r="177" spans="2:18" x14ac:dyDescent="0.2">
      <c r="D177">
        <v>7</v>
      </c>
      <c r="E177">
        <v>1.75</v>
      </c>
      <c r="F177">
        <v>2.4</v>
      </c>
      <c r="G177">
        <v>8.3333333333333329E-2</v>
      </c>
      <c r="H177">
        <v>0.79</v>
      </c>
      <c r="I177">
        <v>0.25</v>
      </c>
      <c r="J177">
        <v>0.55000000000000004</v>
      </c>
      <c r="K177">
        <v>0.58333333333333337</v>
      </c>
      <c r="L177">
        <v>0.9</v>
      </c>
      <c r="M177">
        <v>6.7142857142857144</v>
      </c>
      <c r="N177">
        <v>3.57</v>
      </c>
      <c r="O177">
        <v>0.8571428571428571</v>
      </c>
      <c r="P177">
        <v>0.54</v>
      </c>
      <c r="Q177">
        <v>0</v>
      </c>
      <c r="R177">
        <v>0.09</v>
      </c>
    </row>
    <row r="178" spans="2:18" x14ac:dyDescent="0.2">
      <c r="E178">
        <v>1.25</v>
      </c>
      <c r="F178">
        <v>2.34</v>
      </c>
      <c r="G178">
        <v>0.41666666666666669</v>
      </c>
      <c r="H178">
        <v>0.82</v>
      </c>
      <c r="I178">
        <v>0.25</v>
      </c>
      <c r="J178">
        <v>0.51</v>
      </c>
      <c r="K178">
        <v>0.66666666666666663</v>
      </c>
      <c r="L178">
        <v>0.88</v>
      </c>
      <c r="M178">
        <v>6.7142857142857144</v>
      </c>
      <c r="N178">
        <v>3.67</v>
      </c>
      <c r="O178">
        <v>1.2857142857142858</v>
      </c>
      <c r="P178">
        <v>0.47</v>
      </c>
      <c r="Q178">
        <v>0.14285714285714285</v>
      </c>
      <c r="R178">
        <v>7.0000000000000007E-2</v>
      </c>
    </row>
    <row r="179" spans="2:18" x14ac:dyDescent="0.2">
      <c r="D179">
        <v>9</v>
      </c>
      <c r="E179">
        <v>1.25</v>
      </c>
      <c r="F179">
        <v>2.27</v>
      </c>
      <c r="G179">
        <v>0.41666666666666669</v>
      </c>
      <c r="H179">
        <v>0.7</v>
      </c>
      <c r="I179">
        <v>0.25</v>
      </c>
      <c r="J179">
        <v>0.48</v>
      </c>
      <c r="K179">
        <v>0.5</v>
      </c>
      <c r="L179">
        <v>0.83</v>
      </c>
      <c r="M179">
        <v>5.2857142857142856</v>
      </c>
      <c r="N179">
        <v>3.46</v>
      </c>
      <c r="O179">
        <v>1.2857142857142858</v>
      </c>
      <c r="P179">
        <v>0.43</v>
      </c>
      <c r="Q179">
        <v>0</v>
      </c>
      <c r="R179">
        <v>0.05</v>
      </c>
    </row>
    <row r="180" spans="2:18" x14ac:dyDescent="0.2">
      <c r="E180">
        <v>0.83333333333333337</v>
      </c>
      <c r="F180">
        <v>2.2599999999999998</v>
      </c>
      <c r="G180">
        <v>0.41666666666666669</v>
      </c>
      <c r="H180">
        <v>0.75</v>
      </c>
      <c r="I180">
        <v>0.16666666666666666</v>
      </c>
      <c r="J180">
        <v>0.52</v>
      </c>
      <c r="K180">
        <v>0.41666666666666669</v>
      </c>
      <c r="L180">
        <v>0.89</v>
      </c>
      <c r="M180">
        <v>7.5714285714285712</v>
      </c>
      <c r="N180">
        <v>3.54</v>
      </c>
      <c r="O180">
        <v>0.42857142857142855</v>
      </c>
      <c r="P180">
        <v>0.53</v>
      </c>
      <c r="Q180">
        <v>0</v>
      </c>
      <c r="R180">
        <v>0.06</v>
      </c>
    </row>
    <row r="181" spans="2:18" x14ac:dyDescent="0.2">
      <c r="D181">
        <v>11</v>
      </c>
      <c r="E181">
        <v>1.4166666666666667</v>
      </c>
      <c r="F181">
        <v>2.13</v>
      </c>
      <c r="G181">
        <v>0.33333333333333331</v>
      </c>
      <c r="H181">
        <v>0.72</v>
      </c>
      <c r="I181">
        <v>0.25</v>
      </c>
      <c r="J181">
        <v>0.47</v>
      </c>
      <c r="K181">
        <v>8.3333333333333329E-2</v>
      </c>
      <c r="L181">
        <v>0.82</v>
      </c>
      <c r="M181">
        <v>6.5714285714285712</v>
      </c>
      <c r="N181">
        <v>3.28</v>
      </c>
      <c r="O181">
        <v>0.2857142857142857</v>
      </c>
      <c r="P181">
        <v>0.55000000000000004</v>
      </c>
      <c r="Q181">
        <v>0.14285714285714285</v>
      </c>
      <c r="R181">
        <v>0.06</v>
      </c>
    </row>
    <row r="182" spans="2:18" x14ac:dyDescent="0.2">
      <c r="E182">
        <v>1.5</v>
      </c>
      <c r="F182">
        <v>1.95</v>
      </c>
      <c r="G182">
        <v>0.5</v>
      </c>
      <c r="H182">
        <v>0.74</v>
      </c>
      <c r="I182">
        <v>0.33333333333333331</v>
      </c>
      <c r="J182">
        <v>0.46</v>
      </c>
      <c r="K182">
        <v>0.16666666666666666</v>
      </c>
      <c r="L182">
        <v>0.75</v>
      </c>
      <c r="M182">
        <v>7</v>
      </c>
      <c r="N182">
        <v>3.29</v>
      </c>
      <c r="O182">
        <v>1.1428571428571428</v>
      </c>
      <c r="P182">
        <v>0.56999999999999995</v>
      </c>
      <c r="Q182">
        <v>0</v>
      </c>
      <c r="R182">
        <v>0.04</v>
      </c>
    </row>
    <row r="183" spans="2:18" x14ac:dyDescent="0.2">
      <c r="B183" t="s">
        <v>295</v>
      </c>
      <c r="C183">
        <v>2014</v>
      </c>
      <c r="D183">
        <v>1</v>
      </c>
      <c r="E183">
        <v>1.6666666666666667</v>
      </c>
      <c r="F183">
        <v>2.08</v>
      </c>
      <c r="G183">
        <v>0.75</v>
      </c>
      <c r="H183">
        <v>0.71</v>
      </c>
      <c r="I183">
        <v>0.33333333333333331</v>
      </c>
      <c r="J183">
        <v>0.48</v>
      </c>
      <c r="K183">
        <v>0.16666666666666666</v>
      </c>
      <c r="L183">
        <v>0.86</v>
      </c>
      <c r="M183">
        <v>8.8571428571428577</v>
      </c>
      <c r="N183">
        <v>3.45</v>
      </c>
      <c r="O183">
        <v>2</v>
      </c>
      <c r="P183">
        <v>0.39</v>
      </c>
      <c r="Q183">
        <v>0</v>
      </c>
      <c r="R183">
        <v>0.04</v>
      </c>
    </row>
    <row r="184" spans="2:18" x14ac:dyDescent="0.2">
      <c r="E184">
        <v>0.5</v>
      </c>
      <c r="F184">
        <v>1.94</v>
      </c>
      <c r="G184">
        <v>0.41666666666666669</v>
      </c>
      <c r="H184">
        <v>0.68</v>
      </c>
      <c r="I184">
        <v>0</v>
      </c>
      <c r="J184">
        <v>0.43</v>
      </c>
      <c r="K184">
        <v>0.16666666666666666</v>
      </c>
      <c r="L184">
        <v>0.81</v>
      </c>
      <c r="M184">
        <v>7</v>
      </c>
      <c r="N184">
        <v>3.19</v>
      </c>
      <c r="O184">
        <v>0.7142857142857143</v>
      </c>
      <c r="P184">
        <v>0.4</v>
      </c>
      <c r="Q184">
        <v>0.14285714285714285</v>
      </c>
      <c r="R184">
        <v>0.04</v>
      </c>
    </row>
    <row r="185" spans="2:18" x14ac:dyDescent="0.2">
      <c r="D185">
        <v>3</v>
      </c>
      <c r="E185">
        <v>1.3333333333333333</v>
      </c>
      <c r="F185">
        <v>1.98</v>
      </c>
      <c r="G185">
        <v>0.25</v>
      </c>
      <c r="H185">
        <v>0.72</v>
      </c>
      <c r="I185">
        <v>8.3333333333333329E-2</v>
      </c>
      <c r="J185">
        <v>0.44</v>
      </c>
      <c r="K185">
        <v>0.33333333333333331</v>
      </c>
      <c r="L185">
        <v>0.78</v>
      </c>
      <c r="M185">
        <v>5</v>
      </c>
      <c r="N185">
        <v>3.11</v>
      </c>
      <c r="O185">
        <v>1.1428571428571428</v>
      </c>
      <c r="P185">
        <v>0.36</v>
      </c>
      <c r="Q185">
        <v>0.14285714285714285</v>
      </c>
      <c r="R185">
        <v>0.05</v>
      </c>
    </row>
    <row r="186" spans="2:18" x14ac:dyDescent="0.2">
      <c r="E186">
        <v>1</v>
      </c>
      <c r="F186">
        <v>2.08</v>
      </c>
      <c r="G186">
        <v>0.33333333333333331</v>
      </c>
      <c r="H186">
        <v>0.73</v>
      </c>
      <c r="I186">
        <v>0.25</v>
      </c>
      <c r="J186">
        <v>0.48</v>
      </c>
      <c r="K186">
        <v>8.3333333333333329E-2</v>
      </c>
      <c r="L186">
        <v>0.77</v>
      </c>
      <c r="M186">
        <v>3.2857142857142856</v>
      </c>
      <c r="N186">
        <v>3.15</v>
      </c>
      <c r="O186">
        <v>2.4285714285714284</v>
      </c>
      <c r="P186">
        <v>0.45</v>
      </c>
      <c r="Q186">
        <v>0.2857142857142857</v>
      </c>
      <c r="R186">
        <v>0.03</v>
      </c>
    </row>
    <row r="187" spans="2:18" x14ac:dyDescent="0.2">
      <c r="D187">
        <v>5</v>
      </c>
      <c r="E187">
        <v>0.75</v>
      </c>
      <c r="F187">
        <v>2.31</v>
      </c>
      <c r="G187">
        <v>0.25</v>
      </c>
      <c r="H187">
        <v>0.78</v>
      </c>
      <c r="I187">
        <v>0</v>
      </c>
      <c r="J187">
        <v>0.5</v>
      </c>
      <c r="K187">
        <v>0</v>
      </c>
      <c r="L187">
        <v>0.9</v>
      </c>
      <c r="M187">
        <v>3</v>
      </c>
      <c r="N187">
        <v>3.07</v>
      </c>
      <c r="O187">
        <v>2.5714285714285716</v>
      </c>
      <c r="P187">
        <v>0.46</v>
      </c>
      <c r="Q187">
        <v>0</v>
      </c>
      <c r="R187">
        <v>0.05</v>
      </c>
    </row>
    <row r="188" spans="2:18" x14ac:dyDescent="0.2">
      <c r="E188">
        <v>1.6666666666666667</v>
      </c>
      <c r="F188">
        <v>2.21</v>
      </c>
      <c r="G188">
        <v>0.33333333333333331</v>
      </c>
      <c r="H188">
        <v>0.72</v>
      </c>
      <c r="I188">
        <v>0.16666666666666666</v>
      </c>
      <c r="J188">
        <v>0.52</v>
      </c>
      <c r="K188">
        <v>0.16666666666666666</v>
      </c>
      <c r="L188">
        <v>0.83</v>
      </c>
      <c r="M188">
        <v>2.8571428571428572</v>
      </c>
      <c r="N188">
        <v>3.03</v>
      </c>
      <c r="O188">
        <v>2.8571428571428572</v>
      </c>
      <c r="P188">
        <v>0.43</v>
      </c>
      <c r="Q188">
        <v>0</v>
      </c>
      <c r="R188">
        <v>0.06</v>
      </c>
    </row>
    <row r="189" spans="2:18" x14ac:dyDescent="0.2">
      <c r="D189">
        <v>7</v>
      </c>
      <c r="E189">
        <v>0.66666666666666663</v>
      </c>
      <c r="F189">
        <v>2.3199999999999998</v>
      </c>
      <c r="G189">
        <v>0</v>
      </c>
      <c r="H189">
        <v>0.79</v>
      </c>
      <c r="I189">
        <v>8.3333333333333329E-2</v>
      </c>
      <c r="J189">
        <v>0.55000000000000004</v>
      </c>
      <c r="K189">
        <v>0.16666666666666666</v>
      </c>
      <c r="L189">
        <v>0.91</v>
      </c>
      <c r="M189">
        <v>3.4285714285714284</v>
      </c>
      <c r="N189">
        <v>3.21</v>
      </c>
      <c r="O189">
        <v>3.4285714285714284</v>
      </c>
      <c r="P189">
        <v>0.38</v>
      </c>
      <c r="Q189">
        <v>0.2857142857142857</v>
      </c>
      <c r="R189">
        <v>0.05</v>
      </c>
    </row>
    <row r="190" spans="2:18" x14ac:dyDescent="0.2">
      <c r="E190">
        <v>0.73</v>
      </c>
      <c r="F190">
        <v>2.1</v>
      </c>
      <c r="G190">
        <v>0</v>
      </c>
      <c r="H190">
        <v>0.78</v>
      </c>
      <c r="I190">
        <v>0.18</v>
      </c>
      <c r="J190">
        <v>0.54</v>
      </c>
      <c r="K190">
        <v>0</v>
      </c>
      <c r="L190">
        <v>0.93</v>
      </c>
      <c r="M190">
        <v>3.2857142857142856</v>
      </c>
      <c r="N190">
        <v>3.07</v>
      </c>
      <c r="O190">
        <v>2.4285714285714284</v>
      </c>
      <c r="P190">
        <v>0.33</v>
      </c>
      <c r="Q190">
        <v>0.42857142857142855</v>
      </c>
      <c r="R190">
        <v>0.08</v>
      </c>
    </row>
    <row r="191" spans="2:18" x14ac:dyDescent="0.2">
      <c r="D191">
        <v>9</v>
      </c>
      <c r="E191">
        <v>0.63636363636363635</v>
      </c>
      <c r="F191">
        <v>2.31</v>
      </c>
      <c r="G191">
        <v>0.36363636363636365</v>
      </c>
      <c r="H191">
        <v>0.78</v>
      </c>
      <c r="I191">
        <v>0</v>
      </c>
      <c r="J191">
        <v>0.5</v>
      </c>
      <c r="K191">
        <v>0.36363636363636365</v>
      </c>
      <c r="L191">
        <v>0.94</v>
      </c>
      <c r="M191">
        <v>3.7142857142857144</v>
      </c>
      <c r="N191">
        <v>3.2</v>
      </c>
      <c r="O191">
        <v>0.8571428571428571</v>
      </c>
      <c r="P191">
        <v>0.3</v>
      </c>
      <c r="Q191">
        <v>0.5714285714285714</v>
      </c>
      <c r="R191">
        <v>0.05</v>
      </c>
    </row>
    <row r="192" spans="2:18" x14ac:dyDescent="0.2">
      <c r="E192">
        <v>0.73</v>
      </c>
      <c r="F192">
        <v>2.27</v>
      </c>
      <c r="G192">
        <v>0.18</v>
      </c>
      <c r="H192">
        <v>0.77</v>
      </c>
      <c r="I192">
        <v>0.36</v>
      </c>
      <c r="J192">
        <v>0.5</v>
      </c>
      <c r="K192">
        <v>0</v>
      </c>
      <c r="L192">
        <v>0.87</v>
      </c>
      <c r="M192">
        <v>3</v>
      </c>
      <c r="N192">
        <v>3.03</v>
      </c>
      <c r="O192">
        <v>1.57</v>
      </c>
      <c r="P192">
        <v>0.37</v>
      </c>
      <c r="Q192">
        <v>0</v>
      </c>
      <c r="R192">
        <v>0.04</v>
      </c>
    </row>
    <row r="193" spans="2:18" x14ac:dyDescent="0.2">
      <c r="D193">
        <v>11</v>
      </c>
      <c r="E193">
        <v>0.91</v>
      </c>
      <c r="F193">
        <v>1.98</v>
      </c>
      <c r="G193">
        <v>0</v>
      </c>
      <c r="H193">
        <v>0.71</v>
      </c>
      <c r="I193">
        <v>0.45</v>
      </c>
      <c r="J193">
        <v>0.47</v>
      </c>
      <c r="K193">
        <v>0</v>
      </c>
      <c r="L193">
        <v>0.7</v>
      </c>
      <c r="M193">
        <v>3.14</v>
      </c>
      <c r="N193">
        <v>2.89</v>
      </c>
      <c r="O193">
        <v>1.43</v>
      </c>
      <c r="P193">
        <v>0.38</v>
      </c>
      <c r="Q193">
        <v>0</v>
      </c>
      <c r="R193">
        <v>0.03</v>
      </c>
    </row>
    <row r="194" spans="2:18" x14ac:dyDescent="0.2">
      <c r="E194">
        <v>0.36</v>
      </c>
      <c r="F194">
        <v>1.86</v>
      </c>
      <c r="G194">
        <v>0.36</v>
      </c>
      <c r="H194">
        <v>0.69</v>
      </c>
      <c r="I194">
        <v>0.27</v>
      </c>
      <c r="J194">
        <v>0.4</v>
      </c>
      <c r="K194">
        <v>0</v>
      </c>
      <c r="L194">
        <v>0.74</v>
      </c>
      <c r="M194">
        <v>2.71</v>
      </c>
      <c r="N194">
        <v>2.93</v>
      </c>
      <c r="O194">
        <v>1.86</v>
      </c>
      <c r="P194">
        <v>0.43</v>
      </c>
      <c r="Q194">
        <v>0</v>
      </c>
      <c r="R194">
        <v>0.03</v>
      </c>
    </row>
    <row r="195" spans="2:18" x14ac:dyDescent="0.2">
      <c r="B195" t="s">
        <v>301</v>
      </c>
      <c r="C195" s="976">
        <v>2015</v>
      </c>
      <c r="D195">
        <v>1</v>
      </c>
      <c r="E195">
        <v>0.82</v>
      </c>
      <c r="F195">
        <v>2.11</v>
      </c>
      <c r="G195">
        <v>0.18</v>
      </c>
      <c r="H195">
        <v>0.79</v>
      </c>
      <c r="I195">
        <v>0.09</v>
      </c>
      <c r="J195">
        <v>0.47</v>
      </c>
      <c r="K195">
        <v>0.27</v>
      </c>
      <c r="L195">
        <v>0.85</v>
      </c>
      <c r="M195">
        <v>3.71</v>
      </c>
      <c r="N195">
        <v>3.04</v>
      </c>
      <c r="O195">
        <v>2.14</v>
      </c>
      <c r="P195">
        <v>0.39</v>
      </c>
      <c r="Q195">
        <v>0</v>
      </c>
      <c r="R195">
        <v>0.04</v>
      </c>
    </row>
    <row r="196" spans="2:18" x14ac:dyDescent="0.2">
      <c r="C196" s="976"/>
      <c r="D196">
        <v>2</v>
      </c>
      <c r="E196">
        <v>0.73</v>
      </c>
      <c r="F196">
        <v>1.92</v>
      </c>
      <c r="G196">
        <v>0</v>
      </c>
      <c r="H196">
        <v>0.74</v>
      </c>
      <c r="I196">
        <v>0.18</v>
      </c>
      <c r="J196">
        <v>0.48</v>
      </c>
      <c r="K196">
        <v>0</v>
      </c>
      <c r="L196">
        <v>0.71</v>
      </c>
      <c r="M196">
        <v>3.14</v>
      </c>
      <c r="N196">
        <v>3.05</v>
      </c>
      <c r="O196">
        <v>1.86</v>
      </c>
      <c r="P196">
        <v>0.34</v>
      </c>
      <c r="Q196">
        <v>0</v>
      </c>
      <c r="R196">
        <v>0.04</v>
      </c>
    </row>
    <row r="197" spans="2:18" x14ac:dyDescent="0.2">
      <c r="C197" s="976"/>
      <c r="D197">
        <v>3</v>
      </c>
      <c r="E197">
        <v>1.73</v>
      </c>
      <c r="F197">
        <v>2.02</v>
      </c>
      <c r="G197">
        <v>0.18</v>
      </c>
      <c r="H197">
        <v>0.84</v>
      </c>
      <c r="I197">
        <v>0.27</v>
      </c>
      <c r="J197">
        <v>0.51</v>
      </c>
      <c r="K197">
        <v>0.27</v>
      </c>
      <c r="L197">
        <v>0.73</v>
      </c>
      <c r="M197">
        <v>3.29</v>
      </c>
      <c r="N197">
        <v>3.06</v>
      </c>
      <c r="O197">
        <v>1</v>
      </c>
      <c r="P197">
        <v>0.32</v>
      </c>
      <c r="Q197">
        <v>0.14000000000000001</v>
      </c>
      <c r="R197">
        <v>0.04</v>
      </c>
    </row>
    <row r="198" spans="2:18" x14ac:dyDescent="0.2">
      <c r="C198" s="976"/>
      <c r="D198">
        <v>4</v>
      </c>
      <c r="E198">
        <v>1.33</v>
      </c>
      <c r="F198">
        <v>1.93</v>
      </c>
      <c r="G198">
        <v>0.08</v>
      </c>
      <c r="H198">
        <v>0.74</v>
      </c>
      <c r="I198">
        <v>0.25</v>
      </c>
      <c r="J198">
        <v>0.47</v>
      </c>
      <c r="K198">
        <v>0.08</v>
      </c>
      <c r="L198">
        <v>0.63</v>
      </c>
      <c r="M198">
        <v>4.29</v>
      </c>
      <c r="N198">
        <v>2.77</v>
      </c>
      <c r="O198">
        <v>2.4300000000000002</v>
      </c>
      <c r="P198">
        <v>0.36</v>
      </c>
      <c r="Q198">
        <v>0</v>
      </c>
      <c r="R198">
        <v>0.04</v>
      </c>
    </row>
    <row r="199" spans="2:18" x14ac:dyDescent="0.2">
      <c r="C199" s="976"/>
      <c r="D199">
        <v>5</v>
      </c>
      <c r="E199">
        <v>1</v>
      </c>
      <c r="F199">
        <v>2.0099999999999998</v>
      </c>
      <c r="G199">
        <v>0.57999999999999996</v>
      </c>
      <c r="H199">
        <v>0.81</v>
      </c>
      <c r="I199">
        <v>0.17</v>
      </c>
      <c r="J199">
        <v>0.5</v>
      </c>
      <c r="K199">
        <v>0.25</v>
      </c>
      <c r="L199">
        <v>0.68</v>
      </c>
      <c r="M199">
        <v>5.14</v>
      </c>
      <c r="N199">
        <v>2.71</v>
      </c>
      <c r="O199">
        <v>2.86</v>
      </c>
      <c r="P199">
        <v>0.39</v>
      </c>
      <c r="Q199">
        <v>0</v>
      </c>
      <c r="R199">
        <v>0.04</v>
      </c>
    </row>
    <row r="200" spans="2:18" x14ac:dyDescent="0.2">
      <c r="C200" s="976"/>
      <c r="D200">
        <v>6</v>
      </c>
      <c r="E200">
        <v>0.92</v>
      </c>
      <c r="F200">
        <v>2.09</v>
      </c>
      <c r="G200">
        <v>0.83</v>
      </c>
      <c r="H200">
        <v>0.8</v>
      </c>
      <c r="I200">
        <v>0.17</v>
      </c>
      <c r="J200">
        <v>0.48</v>
      </c>
      <c r="K200">
        <v>0.17</v>
      </c>
      <c r="L200">
        <v>0.69</v>
      </c>
      <c r="M200">
        <v>5.57</v>
      </c>
      <c r="N200">
        <v>2.87</v>
      </c>
      <c r="O200">
        <v>1.57</v>
      </c>
      <c r="P200">
        <v>0.38</v>
      </c>
      <c r="Q200">
        <v>0</v>
      </c>
      <c r="R200">
        <v>0.04</v>
      </c>
    </row>
    <row r="201" spans="2:18" x14ac:dyDescent="0.2">
      <c r="C201" s="976"/>
      <c r="D201">
        <v>7</v>
      </c>
      <c r="E201">
        <v>2.08</v>
      </c>
      <c r="F201">
        <v>2.2200000000000002</v>
      </c>
      <c r="G201">
        <v>0.08</v>
      </c>
      <c r="H201">
        <v>0.75</v>
      </c>
      <c r="I201">
        <v>0.17</v>
      </c>
      <c r="J201">
        <v>0.52</v>
      </c>
      <c r="K201">
        <v>0.08</v>
      </c>
      <c r="L201">
        <v>0.83</v>
      </c>
      <c r="M201">
        <v>4.1399999999999997</v>
      </c>
      <c r="N201">
        <v>2.93</v>
      </c>
      <c r="O201">
        <v>1.1399999999999999</v>
      </c>
      <c r="P201">
        <v>0.34</v>
      </c>
      <c r="Q201">
        <v>0</v>
      </c>
      <c r="R201">
        <v>0.06</v>
      </c>
    </row>
    <row r="202" spans="2:18" x14ac:dyDescent="0.2">
      <c r="C202" s="976"/>
      <c r="D202">
        <v>8</v>
      </c>
      <c r="E202">
        <v>1.33</v>
      </c>
      <c r="F202">
        <v>2.09</v>
      </c>
      <c r="G202">
        <v>0.25</v>
      </c>
      <c r="H202">
        <v>0.73</v>
      </c>
      <c r="I202">
        <v>0.25</v>
      </c>
      <c r="J202">
        <v>0.48</v>
      </c>
      <c r="K202">
        <v>0.17</v>
      </c>
      <c r="L202">
        <v>0.78</v>
      </c>
      <c r="M202">
        <v>4.29</v>
      </c>
      <c r="N202">
        <v>3.09</v>
      </c>
      <c r="O202">
        <v>1.43</v>
      </c>
      <c r="P202">
        <v>0.27</v>
      </c>
      <c r="Q202">
        <v>0</v>
      </c>
      <c r="R202">
        <v>0.05</v>
      </c>
    </row>
    <row r="203" spans="2:18" x14ac:dyDescent="0.2">
      <c r="C203" s="976"/>
      <c r="D203">
        <v>9</v>
      </c>
      <c r="E203">
        <v>1.17</v>
      </c>
      <c r="F203">
        <v>2.0299999999999998</v>
      </c>
      <c r="G203">
        <v>0.5</v>
      </c>
      <c r="H203">
        <v>0.77</v>
      </c>
      <c r="I203">
        <v>0.08</v>
      </c>
      <c r="J203">
        <v>0.5</v>
      </c>
      <c r="K203">
        <v>0.17</v>
      </c>
      <c r="L203">
        <v>0.77</v>
      </c>
      <c r="M203">
        <v>5.14</v>
      </c>
      <c r="N203">
        <v>2.99</v>
      </c>
      <c r="O203">
        <v>1.29</v>
      </c>
      <c r="P203">
        <v>0.27</v>
      </c>
      <c r="Q203">
        <v>0</v>
      </c>
      <c r="R203">
        <v>0.05</v>
      </c>
    </row>
    <row r="204" spans="2:18" x14ac:dyDescent="0.2">
      <c r="C204" s="976"/>
      <c r="D204">
        <v>10</v>
      </c>
      <c r="E204">
        <v>1.33</v>
      </c>
      <c r="F204">
        <v>2.23</v>
      </c>
      <c r="G204">
        <v>0.17</v>
      </c>
      <c r="H204">
        <v>0.73</v>
      </c>
      <c r="I204" t="s">
        <v>300</v>
      </c>
      <c r="J204">
        <v>0.54</v>
      </c>
      <c r="K204">
        <v>0.08</v>
      </c>
      <c r="L204">
        <v>0.72</v>
      </c>
      <c r="M204">
        <v>2.29</v>
      </c>
      <c r="N204">
        <v>2.91</v>
      </c>
      <c r="O204">
        <v>1.57</v>
      </c>
      <c r="P204">
        <v>0.36</v>
      </c>
      <c r="Q204">
        <v>0</v>
      </c>
      <c r="R204">
        <v>0.03</v>
      </c>
    </row>
    <row r="205" spans="2:18" x14ac:dyDescent="0.2">
      <c r="C205" s="976"/>
      <c r="D205">
        <v>11</v>
      </c>
      <c r="E205">
        <v>0.83</v>
      </c>
      <c r="F205">
        <v>2.02</v>
      </c>
      <c r="G205">
        <v>0.5</v>
      </c>
      <c r="H205">
        <v>0.68</v>
      </c>
      <c r="I205">
        <v>0.42</v>
      </c>
      <c r="J205">
        <v>0.5</v>
      </c>
      <c r="K205">
        <v>0.08</v>
      </c>
      <c r="L205">
        <v>0.74</v>
      </c>
      <c r="M205">
        <v>3.86</v>
      </c>
      <c r="N205">
        <v>2.82</v>
      </c>
      <c r="O205">
        <v>0.86</v>
      </c>
      <c r="P205">
        <v>0.34</v>
      </c>
      <c r="Q205">
        <v>0</v>
      </c>
      <c r="R205">
        <v>0.04</v>
      </c>
    </row>
    <row r="206" spans="2:18" x14ac:dyDescent="0.2">
      <c r="C206" s="976"/>
      <c r="D206">
        <v>12</v>
      </c>
      <c r="E206">
        <v>1.08</v>
      </c>
      <c r="F206">
        <v>1.99</v>
      </c>
      <c r="G206">
        <v>0.25</v>
      </c>
      <c r="H206">
        <v>0.74</v>
      </c>
      <c r="I206">
        <v>0.33</v>
      </c>
      <c r="J206">
        <v>0.44</v>
      </c>
      <c r="K206">
        <v>0.17</v>
      </c>
      <c r="L206">
        <v>0.71</v>
      </c>
      <c r="M206">
        <v>4.29</v>
      </c>
      <c r="N206">
        <v>2.87</v>
      </c>
      <c r="O206">
        <v>1.71</v>
      </c>
      <c r="P206">
        <v>0.41</v>
      </c>
      <c r="Q206">
        <v>0.14000000000000001</v>
      </c>
      <c r="R206">
        <v>0.03</v>
      </c>
    </row>
    <row r="207" spans="2:18" x14ac:dyDescent="0.2">
      <c r="B207" t="s">
        <v>307</v>
      </c>
      <c r="C207" s="976">
        <v>2016</v>
      </c>
      <c r="D207">
        <v>1</v>
      </c>
      <c r="E207">
        <v>1.17</v>
      </c>
      <c r="F207">
        <v>2</v>
      </c>
      <c r="G207">
        <v>0.42</v>
      </c>
      <c r="H207">
        <v>0.7</v>
      </c>
      <c r="I207">
        <v>0</v>
      </c>
      <c r="J207">
        <v>0.45</v>
      </c>
      <c r="K207">
        <v>0.17</v>
      </c>
      <c r="L207">
        <v>0.75</v>
      </c>
      <c r="M207">
        <v>5</v>
      </c>
      <c r="N207">
        <v>2.84</v>
      </c>
      <c r="O207">
        <v>2</v>
      </c>
      <c r="P207">
        <v>0.36</v>
      </c>
      <c r="Q207">
        <v>0</v>
      </c>
      <c r="R207">
        <v>0.02</v>
      </c>
    </row>
    <row r="208" spans="2:18" x14ac:dyDescent="0.2">
      <c r="C208" s="976"/>
      <c r="D208">
        <v>2</v>
      </c>
      <c r="E208">
        <v>0.25</v>
      </c>
      <c r="F208">
        <v>1.95</v>
      </c>
      <c r="G208">
        <v>0.08</v>
      </c>
      <c r="H208">
        <v>0.76</v>
      </c>
      <c r="I208">
        <v>0.17</v>
      </c>
      <c r="J208">
        <v>0.44</v>
      </c>
      <c r="K208">
        <v>0</v>
      </c>
      <c r="L208">
        <v>0.66</v>
      </c>
      <c r="M208">
        <v>5.14</v>
      </c>
      <c r="N208">
        <v>2.85</v>
      </c>
      <c r="O208">
        <v>2.29</v>
      </c>
      <c r="P208">
        <v>0.36</v>
      </c>
      <c r="Q208">
        <v>0</v>
      </c>
      <c r="R208">
        <v>0.02</v>
      </c>
    </row>
    <row r="209" spans="2:18" x14ac:dyDescent="0.2">
      <c r="C209" s="976"/>
      <c r="D209">
        <v>3</v>
      </c>
      <c r="E209">
        <v>0.75</v>
      </c>
      <c r="F209">
        <v>2.0299999999999998</v>
      </c>
      <c r="G209">
        <v>0.08</v>
      </c>
      <c r="H209">
        <v>0.76</v>
      </c>
      <c r="I209">
        <v>0.08</v>
      </c>
      <c r="J209">
        <v>0.46</v>
      </c>
      <c r="K209">
        <v>0.17</v>
      </c>
      <c r="L209">
        <v>0.67</v>
      </c>
      <c r="M209">
        <v>3</v>
      </c>
      <c r="N209">
        <v>2.92</v>
      </c>
      <c r="O209">
        <v>2</v>
      </c>
      <c r="P209">
        <v>0.3</v>
      </c>
      <c r="Q209">
        <v>0</v>
      </c>
      <c r="R209">
        <v>0.02</v>
      </c>
    </row>
    <row r="210" spans="2:18" x14ac:dyDescent="0.2">
      <c r="C210" s="976"/>
      <c r="D210">
        <v>4</v>
      </c>
      <c r="E210">
        <v>1</v>
      </c>
      <c r="F210">
        <v>1.86</v>
      </c>
      <c r="G210">
        <v>0.33</v>
      </c>
      <c r="H210">
        <v>0.73</v>
      </c>
      <c r="I210">
        <v>0.08</v>
      </c>
      <c r="J210">
        <v>0.46</v>
      </c>
      <c r="K210">
        <v>0.5</v>
      </c>
      <c r="L210">
        <v>0.65</v>
      </c>
      <c r="M210">
        <v>3.57</v>
      </c>
      <c r="N210">
        <v>2.68</v>
      </c>
      <c r="O210">
        <v>1.43</v>
      </c>
      <c r="P210">
        <v>0.37</v>
      </c>
      <c r="Q210">
        <v>0</v>
      </c>
      <c r="R210">
        <v>0.02</v>
      </c>
    </row>
    <row r="211" spans="2:18" x14ac:dyDescent="0.2">
      <c r="C211" s="976"/>
      <c r="D211">
        <v>5</v>
      </c>
      <c r="E211">
        <v>0.83</v>
      </c>
      <c r="F211">
        <v>1.98</v>
      </c>
      <c r="G211">
        <v>0.33</v>
      </c>
      <c r="H211">
        <v>0.77</v>
      </c>
      <c r="I211">
        <v>0.17</v>
      </c>
      <c r="J211">
        <v>0.55000000000000004</v>
      </c>
      <c r="K211">
        <v>0.25</v>
      </c>
      <c r="L211">
        <v>0.66</v>
      </c>
      <c r="M211">
        <v>5.14</v>
      </c>
      <c r="N211">
        <v>2.77</v>
      </c>
      <c r="O211">
        <v>1.57</v>
      </c>
      <c r="P211">
        <v>0.35</v>
      </c>
      <c r="Q211">
        <v>0</v>
      </c>
      <c r="R211">
        <v>0.02</v>
      </c>
    </row>
    <row r="212" spans="2:18" x14ac:dyDescent="0.2">
      <c r="C212" s="976"/>
      <c r="D212">
        <v>6</v>
      </c>
      <c r="E212">
        <v>1.25</v>
      </c>
      <c r="F212">
        <v>2.1800000000000002</v>
      </c>
      <c r="G212">
        <v>0.33</v>
      </c>
      <c r="H212">
        <v>0.82</v>
      </c>
      <c r="I212">
        <v>0.17</v>
      </c>
      <c r="J212">
        <v>0.48</v>
      </c>
      <c r="K212">
        <v>0.17</v>
      </c>
      <c r="L212">
        <v>0.66</v>
      </c>
      <c r="M212">
        <v>6.29</v>
      </c>
      <c r="N212">
        <v>2.71</v>
      </c>
      <c r="O212">
        <v>3</v>
      </c>
      <c r="P212">
        <v>0.36</v>
      </c>
      <c r="Q212">
        <v>0.14000000000000001</v>
      </c>
      <c r="R212">
        <v>0.03</v>
      </c>
    </row>
    <row r="213" spans="2:18" x14ac:dyDescent="0.2">
      <c r="C213" s="976"/>
      <c r="D213">
        <v>7</v>
      </c>
      <c r="E213">
        <v>1</v>
      </c>
      <c r="F213">
        <v>2.13</v>
      </c>
      <c r="G213">
        <v>0.25</v>
      </c>
      <c r="H213">
        <v>0.84</v>
      </c>
      <c r="I213">
        <v>0.17</v>
      </c>
      <c r="J213">
        <v>0.53</v>
      </c>
      <c r="K213">
        <v>0.25</v>
      </c>
      <c r="L213">
        <v>0.69</v>
      </c>
      <c r="M213">
        <v>5.29</v>
      </c>
      <c r="N213">
        <v>2.69</v>
      </c>
      <c r="O213">
        <v>1.57</v>
      </c>
      <c r="P213">
        <v>0.31</v>
      </c>
      <c r="Q213">
        <v>0</v>
      </c>
      <c r="R213">
        <v>0.02</v>
      </c>
    </row>
    <row r="214" spans="2:18" x14ac:dyDescent="0.2">
      <c r="C214" s="976"/>
      <c r="D214">
        <v>8</v>
      </c>
      <c r="E214">
        <v>0.67</v>
      </c>
      <c r="F214">
        <v>2.19</v>
      </c>
      <c r="G214">
        <v>0.08</v>
      </c>
      <c r="H214">
        <v>0.84</v>
      </c>
      <c r="I214">
        <v>0.25</v>
      </c>
      <c r="J214">
        <v>0.5</v>
      </c>
      <c r="K214">
        <v>0.25</v>
      </c>
      <c r="L214">
        <v>0.79</v>
      </c>
      <c r="M214">
        <v>4.1399999999999997</v>
      </c>
      <c r="N214">
        <v>2.93</v>
      </c>
      <c r="O214">
        <v>0.71</v>
      </c>
      <c r="P214">
        <v>0.33</v>
      </c>
      <c r="Q214">
        <v>0.14000000000000001</v>
      </c>
      <c r="R214">
        <v>0.04</v>
      </c>
    </row>
    <row r="215" spans="2:18" x14ac:dyDescent="0.2">
      <c r="C215" s="976"/>
      <c r="D215">
        <v>9</v>
      </c>
      <c r="E215">
        <v>0.92</v>
      </c>
      <c r="F215">
        <v>2.2000000000000002</v>
      </c>
      <c r="G215">
        <v>0</v>
      </c>
      <c r="H215">
        <v>0.75</v>
      </c>
      <c r="I215">
        <v>0.17</v>
      </c>
      <c r="J215">
        <v>0.48</v>
      </c>
      <c r="K215">
        <v>0.08</v>
      </c>
      <c r="L215">
        <v>0.75</v>
      </c>
      <c r="M215">
        <v>6.71</v>
      </c>
      <c r="N215">
        <v>2.8</v>
      </c>
      <c r="O215">
        <v>1.1399999999999999</v>
      </c>
      <c r="P215">
        <v>0.32</v>
      </c>
      <c r="Q215">
        <v>0</v>
      </c>
      <c r="R215">
        <v>0.03</v>
      </c>
    </row>
    <row r="216" spans="2:18" x14ac:dyDescent="0.2">
      <c r="C216" s="976"/>
      <c r="D216">
        <v>10</v>
      </c>
      <c r="E216">
        <v>1.18</v>
      </c>
      <c r="F216">
        <v>2.12</v>
      </c>
      <c r="G216">
        <v>0.09</v>
      </c>
      <c r="H216">
        <v>0.76</v>
      </c>
      <c r="I216">
        <v>0.27</v>
      </c>
      <c r="J216">
        <v>0.48</v>
      </c>
      <c r="K216">
        <v>0.27</v>
      </c>
      <c r="L216">
        <v>0.73</v>
      </c>
      <c r="M216">
        <v>6.43</v>
      </c>
      <c r="N216">
        <v>2.89</v>
      </c>
      <c r="O216">
        <v>1.1399999999999999</v>
      </c>
      <c r="P216">
        <v>0.31</v>
      </c>
      <c r="Q216">
        <v>0.14000000000000001</v>
      </c>
      <c r="R216">
        <v>0.03</v>
      </c>
    </row>
    <row r="217" spans="2:18" x14ac:dyDescent="0.2">
      <c r="C217" s="976"/>
      <c r="D217">
        <v>11</v>
      </c>
      <c r="E217">
        <v>0.73</v>
      </c>
      <c r="F217">
        <v>1.99</v>
      </c>
      <c r="G217">
        <v>0.09</v>
      </c>
      <c r="H217">
        <v>0.74</v>
      </c>
      <c r="I217">
        <v>0</v>
      </c>
      <c r="J217">
        <v>0.46</v>
      </c>
      <c r="K217">
        <v>0.09</v>
      </c>
      <c r="L217">
        <v>0.67</v>
      </c>
      <c r="M217">
        <v>6.43</v>
      </c>
      <c r="N217">
        <v>2.8</v>
      </c>
      <c r="O217">
        <v>1.1399999999999999</v>
      </c>
      <c r="P217">
        <v>0.33</v>
      </c>
      <c r="Q217">
        <v>0</v>
      </c>
      <c r="R217">
        <v>0.02</v>
      </c>
    </row>
    <row r="218" spans="2:18" x14ac:dyDescent="0.2">
      <c r="C218" s="976"/>
      <c r="D218">
        <v>12</v>
      </c>
      <c r="E218">
        <v>1.45</v>
      </c>
      <c r="F218">
        <v>1.96</v>
      </c>
      <c r="G218">
        <v>0.09</v>
      </c>
      <c r="H218">
        <v>0.77</v>
      </c>
      <c r="I218">
        <v>0</v>
      </c>
      <c r="J218">
        <v>0.42</v>
      </c>
      <c r="K218">
        <v>0.27</v>
      </c>
      <c r="L218">
        <v>0.62</v>
      </c>
      <c r="M218">
        <v>5.29</v>
      </c>
      <c r="N218">
        <v>2.77</v>
      </c>
      <c r="O218">
        <v>1.57</v>
      </c>
      <c r="P218">
        <v>0.35</v>
      </c>
      <c r="Q218">
        <v>0</v>
      </c>
      <c r="R218">
        <v>0.04</v>
      </c>
    </row>
    <row r="219" spans="2:18" x14ac:dyDescent="0.2">
      <c r="B219" t="s">
        <v>316</v>
      </c>
      <c r="C219" s="976">
        <v>2017</v>
      </c>
      <c r="D219">
        <v>1</v>
      </c>
      <c r="E219">
        <v>0.91</v>
      </c>
      <c r="F219">
        <v>1.88</v>
      </c>
      <c r="G219">
        <v>0.09</v>
      </c>
      <c r="H219">
        <v>0.78</v>
      </c>
      <c r="I219">
        <v>0.18</v>
      </c>
      <c r="J219">
        <v>0.44</v>
      </c>
      <c r="K219">
        <v>0.36</v>
      </c>
      <c r="L219">
        <v>0.68</v>
      </c>
      <c r="M219">
        <v>5</v>
      </c>
      <c r="N219">
        <v>2.91</v>
      </c>
      <c r="O219">
        <v>1.1399999999999999</v>
      </c>
      <c r="P219">
        <v>0.34</v>
      </c>
      <c r="Q219">
        <v>0</v>
      </c>
      <c r="R219">
        <v>0.02</v>
      </c>
    </row>
    <row r="220" spans="2:18" x14ac:dyDescent="0.2">
      <c r="C220" s="976"/>
      <c r="D220">
        <v>2</v>
      </c>
      <c r="E220">
        <v>1.25</v>
      </c>
      <c r="F220">
        <v>1.89</v>
      </c>
      <c r="G220">
        <v>0.25</v>
      </c>
      <c r="H220">
        <v>0.74</v>
      </c>
      <c r="I220">
        <v>0.08</v>
      </c>
      <c r="J220">
        <v>0.39</v>
      </c>
      <c r="K220">
        <v>0.17</v>
      </c>
      <c r="L220">
        <v>0.64</v>
      </c>
      <c r="M220">
        <v>4.29</v>
      </c>
      <c r="N220">
        <v>2.68</v>
      </c>
      <c r="O220">
        <v>1.57</v>
      </c>
      <c r="P220">
        <v>0.34</v>
      </c>
      <c r="Q220">
        <v>0</v>
      </c>
      <c r="R220">
        <v>0.03</v>
      </c>
    </row>
    <row r="221" spans="2:18" x14ac:dyDescent="0.2">
      <c r="C221" s="976"/>
      <c r="D221">
        <v>3</v>
      </c>
      <c r="E221">
        <v>1.42</v>
      </c>
      <c r="F221">
        <v>1.97</v>
      </c>
      <c r="G221">
        <v>0.25</v>
      </c>
      <c r="H221">
        <v>0.8</v>
      </c>
      <c r="I221">
        <v>0.17</v>
      </c>
      <c r="J221">
        <v>0.48</v>
      </c>
      <c r="K221">
        <v>0.25</v>
      </c>
      <c r="L221">
        <v>0.64</v>
      </c>
      <c r="M221">
        <v>3.71</v>
      </c>
      <c r="N221">
        <v>2.76</v>
      </c>
      <c r="O221">
        <v>2</v>
      </c>
      <c r="P221">
        <v>0.32</v>
      </c>
      <c r="Q221">
        <v>0</v>
      </c>
      <c r="R221">
        <v>0.03</v>
      </c>
    </row>
    <row r="222" spans="2:18" x14ac:dyDescent="0.2">
      <c r="C222" s="976"/>
      <c r="D222">
        <v>4</v>
      </c>
      <c r="E222">
        <v>1.4</v>
      </c>
      <c r="F222">
        <v>1.9</v>
      </c>
      <c r="G222">
        <v>0.3</v>
      </c>
      <c r="H222">
        <v>0.75</v>
      </c>
      <c r="I222">
        <v>0.2</v>
      </c>
      <c r="J222">
        <v>0.43</v>
      </c>
      <c r="K222">
        <v>0.4</v>
      </c>
      <c r="L222">
        <v>0.6</v>
      </c>
      <c r="M222">
        <v>4.43</v>
      </c>
      <c r="N222">
        <v>2.72</v>
      </c>
      <c r="O222">
        <v>0.86</v>
      </c>
      <c r="P222">
        <v>0.36</v>
      </c>
      <c r="Q222">
        <v>0</v>
      </c>
      <c r="R222">
        <v>0.01</v>
      </c>
    </row>
    <row r="223" spans="2:18" x14ac:dyDescent="0.2">
      <c r="C223" s="976"/>
      <c r="D223">
        <v>5</v>
      </c>
      <c r="E223">
        <v>0.7</v>
      </c>
      <c r="F223">
        <v>2.2200000000000002</v>
      </c>
      <c r="G223">
        <v>0.3</v>
      </c>
      <c r="H223">
        <v>0.86</v>
      </c>
      <c r="I223">
        <v>0.1</v>
      </c>
      <c r="J223">
        <v>0.5</v>
      </c>
      <c r="K223">
        <v>0.1</v>
      </c>
      <c r="L223">
        <v>0.64</v>
      </c>
      <c r="M223">
        <v>4.43</v>
      </c>
      <c r="N223">
        <v>2.86</v>
      </c>
      <c r="O223">
        <v>0.86</v>
      </c>
      <c r="P223">
        <v>0.41</v>
      </c>
      <c r="Q223">
        <v>0</v>
      </c>
      <c r="R223">
        <v>0.01</v>
      </c>
    </row>
    <row r="224" spans="2:18" x14ac:dyDescent="0.2">
      <c r="C224" s="976"/>
      <c r="D224">
        <v>6</v>
      </c>
      <c r="E224">
        <v>0.83</v>
      </c>
      <c r="F224">
        <v>2.21</v>
      </c>
      <c r="G224">
        <v>0.75</v>
      </c>
      <c r="H224">
        <v>0.86</v>
      </c>
      <c r="I224">
        <v>0.33</v>
      </c>
      <c r="J224">
        <v>0.49</v>
      </c>
      <c r="K224">
        <v>0.42</v>
      </c>
      <c r="L224">
        <v>0.66</v>
      </c>
      <c r="M224">
        <v>5.86</v>
      </c>
      <c r="N224">
        <v>2.92</v>
      </c>
      <c r="O224">
        <v>0.43</v>
      </c>
      <c r="P224">
        <v>0.33</v>
      </c>
      <c r="Q224">
        <v>0.43</v>
      </c>
      <c r="R224">
        <v>0.03</v>
      </c>
    </row>
    <row r="225" spans="2:18" x14ac:dyDescent="0.2">
      <c r="C225" s="976"/>
      <c r="D225">
        <v>7</v>
      </c>
      <c r="E225">
        <v>2.17</v>
      </c>
      <c r="F225">
        <v>2.19</v>
      </c>
      <c r="G225">
        <v>0.5</v>
      </c>
      <c r="H225">
        <v>0.78</v>
      </c>
      <c r="I225">
        <v>0.08</v>
      </c>
      <c r="J225">
        <v>0.49</v>
      </c>
      <c r="K225">
        <v>0.5</v>
      </c>
      <c r="L225">
        <v>0.71</v>
      </c>
      <c r="M225">
        <v>4.8600000000000003</v>
      </c>
      <c r="N225">
        <v>2.87</v>
      </c>
      <c r="O225">
        <v>1.57</v>
      </c>
      <c r="P225">
        <v>0.28999999999999998</v>
      </c>
      <c r="Q225">
        <v>0</v>
      </c>
      <c r="R225">
        <v>0.03</v>
      </c>
    </row>
    <row r="226" spans="2:18" x14ac:dyDescent="0.2">
      <c r="C226" s="976"/>
      <c r="D226">
        <v>8</v>
      </c>
      <c r="E226">
        <v>2.42</v>
      </c>
      <c r="F226">
        <v>2.16</v>
      </c>
      <c r="G226">
        <v>0.5</v>
      </c>
      <c r="H226">
        <v>0.78</v>
      </c>
      <c r="I226">
        <v>0.17</v>
      </c>
      <c r="J226">
        <v>0.48</v>
      </c>
      <c r="K226">
        <v>0.25</v>
      </c>
      <c r="L226">
        <v>0.79</v>
      </c>
      <c r="M226">
        <v>6.71</v>
      </c>
      <c r="N226">
        <v>2.79</v>
      </c>
      <c r="O226">
        <v>0.56999999999999995</v>
      </c>
      <c r="P226">
        <v>0.36</v>
      </c>
      <c r="Q226">
        <v>0</v>
      </c>
      <c r="R226">
        <v>0.02</v>
      </c>
    </row>
    <row r="227" spans="2:18" x14ac:dyDescent="0.2">
      <c r="C227" s="976"/>
      <c r="D227">
        <v>9</v>
      </c>
      <c r="E227">
        <v>1.58</v>
      </c>
      <c r="F227">
        <v>2.27</v>
      </c>
      <c r="G227">
        <v>0.57999999999999996</v>
      </c>
      <c r="H227">
        <v>0.73</v>
      </c>
      <c r="I227">
        <v>0.17</v>
      </c>
      <c r="J227">
        <v>0.47</v>
      </c>
      <c r="K227">
        <v>0.17</v>
      </c>
      <c r="L227">
        <v>0.75</v>
      </c>
      <c r="M227">
        <v>6.29</v>
      </c>
      <c r="N227">
        <v>2.86</v>
      </c>
      <c r="O227">
        <v>1.43</v>
      </c>
      <c r="P227">
        <v>0.35</v>
      </c>
      <c r="Q227">
        <v>0</v>
      </c>
      <c r="R227">
        <v>0.01</v>
      </c>
    </row>
    <row r="228" spans="2:18" x14ac:dyDescent="0.2">
      <c r="C228" s="976"/>
      <c r="D228">
        <v>10</v>
      </c>
      <c r="E228">
        <v>1.17</v>
      </c>
      <c r="F228">
        <v>2.2799999999999998</v>
      </c>
      <c r="G228">
        <v>0.25</v>
      </c>
      <c r="H228">
        <v>0.81</v>
      </c>
      <c r="I228">
        <v>0.33</v>
      </c>
      <c r="J228">
        <v>0.45</v>
      </c>
      <c r="K228">
        <v>0.42</v>
      </c>
      <c r="L228">
        <v>0.71</v>
      </c>
      <c r="M228">
        <v>6.71</v>
      </c>
      <c r="N228">
        <v>2.92</v>
      </c>
      <c r="O228">
        <v>0.71</v>
      </c>
      <c r="P228">
        <v>0.31</v>
      </c>
      <c r="Q228">
        <v>0</v>
      </c>
      <c r="R228">
        <v>0.02</v>
      </c>
    </row>
    <row r="229" spans="2:18" x14ac:dyDescent="0.2">
      <c r="C229" s="976"/>
      <c r="D229">
        <v>11</v>
      </c>
      <c r="E229">
        <v>1.33</v>
      </c>
      <c r="F229">
        <v>2.0099999999999998</v>
      </c>
      <c r="G229">
        <v>0.92</v>
      </c>
      <c r="H229">
        <v>0.73</v>
      </c>
      <c r="I229">
        <v>0.25</v>
      </c>
      <c r="J229">
        <v>0.46</v>
      </c>
      <c r="K229">
        <v>0.17</v>
      </c>
      <c r="L229">
        <v>0.69</v>
      </c>
      <c r="M229">
        <v>6.29</v>
      </c>
      <c r="N229">
        <v>2.84</v>
      </c>
      <c r="O229">
        <v>1.86</v>
      </c>
      <c r="P229">
        <v>0.32</v>
      </c>
      <c r="Q229">
        <v>0</v>
      </c>
      <c r="R229">
        <v>0.03</v>
      </c>
    </row>
    <row r="230" spans="2:18" x14ac:dyDescent="0.2">
      <c r="C230" s="976"/>
      <c r="D230">
        <v>12</v>
      </c>
      <c r="E230">
        <v>0.75</v>
      </c>
      <c r="F230">
        <v>2.0299999999999998</v>
      </c>
      <c r="G230">
        <v>0.67</v>
      </c>
      <c r="H230">
        <v>0.74</v>
      </c>
      <c r="I230">
        <v>0.08</v>
      </c>
      <c r="J230">
        <v>0.4</v>
      </c>
      <c r="K230">
        <v>0.25</v>
      </c>
      <c r="L230">
        <v>0.63</v>
      </c>
      <c r="M230">
        <v>4.43</v>
      </c>
      <c r="N230">
        <v>2.84</v>
      </c>
      <c r="O230">
        <v>1.57</v>
      </c>
      <c r="P230">
        <v>0.34</v>
      </c>
      <c r="Q230">
        <v>0</v>
      </c>
      <c r="R230">
        <v>0.02</v>
      </c>
    </row>
    <row r="231" spans="2:18" x14ac:dyDescent="0.2">
      <c r="B231" t="s">
        <v>317</v>
      </c>
      <c r="C231" s="976">
        <v>2018</v>
      </c>
      <c r="D231">
        <v>1</v>
      </c>
      <c r="E231">
        <v>1.25</v>
      </c>
      <c r="F231">
        <v>2.0099999999999998</v>
      </c>
      <c r="G231">
        <v>0.5</v>
      </c>
      <c r="H231">
        <v>0.74</v>
      </c>
      <c r="I231">
        <v>0.33</v>
      </c>
      <c r="J231">
        <v>0.42</v>
      </c>
      <c r="K231">
        <v>0.25</v>
      </c>
      <c r="L231">
        <v>0.69</v>
      </c>
      <c r="M231">
        <v>6.29</v>
      </c>
      <c r="N231">
        <v>2.85</v>
      </c>
      <c r="O231">
        <v>1.29</v>
      </c>
      <c r="P231">
        <v>0.4</v>
      </c>
      <c r="Q231">
        <v>0</v>
      </c>
      <c r="R231">
        <v>0.02</v>
      </c>
    </row>
    <row r="232" spans="2:18" x14ac:dyDescent="0.2">
      <c r="C232" s="976"/>
      <c r="D232">
        <v>2</v>
      </c>
      <c r="E232">
        <v>2.08</v>
      </c>
      <c r="F232">
        <v>1.87</v>
      </c>
      <c r="G232">
        <v>0.92</v>
      </c>
      <c r="H232">
        <v>0.7</v>
      </c>
      <c r="I232">
        <v>0.42</v>
      </c>
      <c r="J232">
        <v>0.38</v>
      </c>
      <c r="K232">
        <v>0.25</v>
      </c>
      <c r="L232">
        <v>0.55000000000000004</v>
      </c>
      <c r="M232">
        <v>8.86</v>
      </c>
      <c r="N232">
        <v>2.77</v>
      </c>
      <c r="O232">
        <v>1.29</v>
      </c>
      <c r="P232">
        <v>0.33</v>
      </c>
      <c r="Q232">
        <v>0</v>
      </c>
      <c r="R232">
        <v>0.02</v>
      </c>
    </row>
    <row r="233" spans="2:18" x14ac:dyDescent="0.2">
      <c r="C233" s="976"/>
      <c r="D233">
        <v>3</v>
      </c>
      <c r="E233">
        <v>2</v>
      </c>
      <c r="F233">
        <v>2.08</v>
      </c>
      <c r="G233">
        <v>0.57999999999999996</v>
      </c>
      <c r="H233">
        <v>0.77</v>
      </c>
      <c r="I233">
        <v>0.25</v>
      </c>
      <c r="J233">
        <v>0.45</v>
      </c>
      <c r="K233">
        <v>0.08</v>
      </c>
      <c r="L233">
        <v>0.67</v>
      </c>
      <c r="M233">
        <v>7.14</v>
      </c>
      <c r="N233">
        <v>2.93</v>
      </c>
      <c r="O233">
        <v>0.86</v>
      </c>
      <c r="P233">
        <v>0.32</v>
      </c>
      <c r="Q233">
        <v>0</v>
      </c>
      <c r="R233">
        <v>0.03</v>
      </c>
    </row>
    <row r="234" spans="2:18" x14ac:dyDescent="0.2">
      <c r="C234" s="976"/>
      <c r="D234">
        <v>4</v>
      </c>
      <c r="E234">
        <v>2.17</v>
      </c>
      <c r="F234">
        <v>1.88</v>
      </c>
      <c r="G234">
        <v>0.57999999999999996</v>
      </c>
      <c r="H234">
        <v>0.79</v>
      </c>
      <c r="I234">
        <v>0.33</v>
      </c>
      <c r="J234">
        <v>0.47</v>
      </c>
      <c r="K234">
        <v>0.08</v>
      </c>
      <c r="L234">
        <v>0.61</v>
      </c>
      <c r="M234">
        <v>4.57</v>
      </c>
      <c r="N234">
        <v>2.65</v>
      </c>
      <c r="O234">
        <v>0.56999999999999995</v>
      </c>
      <c r="P234">
        <v>0.37</v>
      </c>
      <c r="Q234">
        <v>0</v>
      </c>
      <c r="R234">
        <v>0.02</v>
      </c>
    </row>
    <row r="235" spans="2:18" x14ac:dyDescent="0.2">
      <c r="C235" s="976"/>
      <c r="D235">
        <v>5</v>
      </c>
      <c r="E235">
        <v>1.67</v>
      </c>
      <c r="F235">
        <v>2.2400000000000002</v>
      </c>
      <c r="G235">
        <v>0.75</v>
      </c>
      <c r="H235">
        <v>0.81</v>
      </c>
      <c r="I235">
        <v>0.25</v>
      </c>
      <c r="J235">
        <v>0.52</v>
      </c>
      <c r="K235">
        <v>0.33</v>
      </c>
      <c r="L235">
        <v>0.72</v>
      </c>
      <c r="M235">
        <v>6.29</v>
      </c>
      <c r="N235">
        <v>2.85</v>
      </c>
      <c r="O235">
        <v>1.43</v>
      </c>
      <c r="P235">
        <v>0.36</v>
      </c>
      <c r="Q235">
        <v>0</v>
      </c>
      <c r="R235">
        <v>0.02</v>
      </c>
    </row>
    <row r="236" spans="2:18" x14ac:dyDescent="0.2">
      <c r="C236" s="976"/>
      <c r="D236">
        <v>6</v>
      </c>
      <c r="E236">
        <v>1.17</v>
      </c>
      <c r="F236">
        <v>2.2400000000000002</v>
      </c>
      <c r="G236">
        <v>0.75</v>
      </c>
      <c r="H236">
        <v>0.79</v>
      </c>
      <c r="I236">
        <v>0.25</v>
      </c>
      <c r="J236">
        <v>0.53</v>
      </c>
      <c r="K236">
        <v>0.08</v>
      </c>
      <c r="L236">
        <v>0.65</v>
      </c>
      <c r="M236">
        <v>6.71</v>
      </c>
      <c r="N236">
        <v>2.72</v>
      </c>
      <c r="O236">
        <v>2.29</v>
      </c>
      <c r="P236">
        <v>0.31</v>
      </c>
      <c r="Q236">
        <v>0</v>
      </c>
      <c r="R236">
        <v>0.01</v>
      </c>
    </row>
    <row r="237" spans="2:18" x14ac:dyDescent="0.2">
      <c r="C237" s="976"/>
      <c r="D237">
        <v>7</v>
      </c>
      <c r="E237">
        <v>1.67</v>
      </c>
      <c r="F237">
        <v>2.21</v>
      </c>
      <c r="G237">
        <v>1.17</v>
      </c>
      <c r="H237">
        <v>0.84</v>
      </c>
      <c r="I237">
        <v>0.17</v>
      </c>
      <c r="J237">
        <v>0.51</v>
      </c>
      <c r="K237">
        <v>0.17</v>
      </c>
      <c r="L237">
        <v>0.71</v>
      </c>
      <c r="M237">
        <v>5.43</v>
      </c>
      <c r="N237">
        <v>2.69</v>
      </c>
      <c r="O237">
        <v>1.57</v>
      </c>
      <c r="P237">
        <v>0.32</v>
      </c>
      <c r="Q237">
        <v>0</v>
      </c>
      <c r="R237">
        <v>0.02</v>
      </c>
    </row>
    <row r="238" spans="2:18" x14ac:dyDescent="0.2">
      <c r="C238" s="976"/>
      <c r="D238">
        <v>8</v>
      </c>
      <c r="E238">
        <v>2</v>
      </c>
      <c r="F238">
        <v>2.31</v>
      </c>
      <c r="G238">
        <v>0.57999999999999996</v>
      </c>
      <c r="H238">
        <v>0.81</v>
      </c>
      <c r="I238">
        <v>0.33</v>
      </c>
      <c r="J238">
        <v>0.5</v>
      </c>
      <c r="K238">
        <v>0</v>
      </c>
      <c r="L238">
        <v>0.82</v>
      </c>
      <c r="M238">
        <v>6</v>
      </c>
      <c r="N238">
        <v>2.94</v>
      </c>
      <c r="O238">
        <v>1.57</v>
      </c>
      <c r="P238">
        <v>0.3</v>
      </c>
      <c r="Q238">
        <v>0</v>
      </c>
      <c r="R238">
        <v>0.02</v>
      </c>
    </row>
    <row r="239" spans="2:18" x14ac:dyDescent="0.2">
      <c r="C239" s="976"/>
      <c r="D239">
        <v>9</v>
      </c>
      <c r="E239">
        <v>1.17</v>
      </c>
      <c r="F239">
        <v>2.2000000000000002</v>
      </c>
      <c r="G239">
        <v>0.92</v>
      </c>
      <c r="H239">
        <v>0.69</v>
      </c>
      <c r="I239">
        <v>0.33</v>
      </c>
      <c r="J239">
        <v>0.43</v>
      </c>
      <c r="K239">
        <v>0</v>
      </c>
      <c r="L239">
        <v>0.72</v>
      </c>
      <c r="M239">
        <v>5.71</v>
      </c>
      <c r="N239">
        <v>2.66</v>
      </c>
      <c r="O239">
        <v>1.43</v>
      </c>
      <c r="P239">
        <v>0.28999999999999998</v>
      </c>
      <c r="Q239">
        <v>0</v>
      </c>
      <c r="R239">
        <v>0.03</v>
      </c>
    </row>
    <row r="240" spans="2:18" x14ac:dyDescent="0.2">
      <c r="C240" s="976"/>
      <c r="D240">
        <v>10</v>
      </c>
      <c r="E240">
        <v>1.42</v>
      </c>
      <c r="F240">
        <v>2.37</v>
      </c>
      <c r="G240">
        <v>1.08</v>
      </c>
      <c r="H240">
        <v>0.78</v>
      </c>
      <c r="I240">
        <v>0.67</v>
      </c>
      <c r="J240">
        <v>0.55000000000000004</v>
      </c>
      <c r="K240">
        <v>0.42</v>
      </c>
      <c r="L240">
        <v>0.72</v>
      </c>
      <c r="M240">
        <v>6.71</v>
      </c>
      <c r="N240">
        <v>2.89</v>
      </c>
      <c r="O240">
        <v>1.86</v>
      </c>
      <c r="P240">
        <v>0.28999999999999998</v>
      </c>
      <c r="Q240">
        <v>0</v>
      </c>
      <c r="R240">
        <v>0.03</v>
      </c>
    </row>
    <row r="241" spans="1:18" x14ac:dyDescent="0.2">
      <c r="C241" s="976"/>
      <c r="D241">
        <v>11</v>
      </c>
      <c r="E241">
        <v>1.33</v>
      </c>
      <c r="F241">
        <v>2.3199999999999998</v>
      </c>
      <c r="G241">
        <v>0.75</v>
      </c>
      <c r="H241">
        <v>0.77</v>
      </c>
      <c r="I241">
        <v>0.5</v>
      </c>
      <c r="J241">
        <v>0.49</v>
      </c>
      <c r="K241">
        <v>0.08</v>
      </c>
      <c r="L241">
        <v>0.67</v>
      </c>
      <c r="M241">
        <v>4.43</v>
      </c>
      <c r="N241">
        <v>2.82</v>
      </c>
      <c r="O241">
        <v>0.86</v>
      </c>
      <c r="P241">
        <v>0.31</v>
      </c>
      <c r="Q241">
        <v>0</v>
      </c>
      <c r="R241">
        <v>0.02</v>
      </c>
    </row>
    <row r="242" spans="1:18" x14ac:dyDescent="0.2">
      <c r="C242" s="976"/>
      <c r="D242">
        <v>12</v>
      </c>
      <c r="E242" s="762">
        <v>1.08</v>
      </c>
      <c r="F242" s="762">
        <v>2.08</v>
      </c>
      <c r="G242" s="762">
        <v>0.5</v>
      </c>
      <c r="H242" s="762">
        <v>0.76</v>
      </c>
      <c r="I242" s="762">
        <v>0.17</v>
      </c>
      <c r="J242" s="762">
        <v>0.42</v>
      </c>
      <c r="K242" s="762">
        <v>0.25</v>
      </c>
      <c r="L242" s="762">
        <v>0.69</v>
      </c>
      <c r="M242" s="762">
        <v>4.57</v>
      </c>
      <c r="N242" s="762">
        <v>2.8</v>
      </c>
      <c r="O242" s="762">
        <v>2.4300000000000002</v>
      </c>
      <c r="P242" s="762">
        <v>0.26</v>
      </c>
      <c r="Q242" s="762">
        <v>0</v>
      </c>
      <c r="R242" s="762">
        <v>0.02</v>
      </c>
    </row>
    <row r="243" spans="1:18" x14ac:dyDescent="0.2">
      <c r="B243" t="s">
        <v>325</v>
      </c>
      <c r="C243" s="976">
        <v>2019</v>
      </c>
      <c r="D243">
        <v>1</v>
      </c>
      <c r="E243" s="762">
        <v>1.75</v>
      </c>
      <c r="F243" s="762">
        <v>2.21</v>
      </c>
      <c r="G243" s="762">
        <v>0.33</v>
      </c>
      <c r="H243" s="762">
        <v>0.74</v>
      </c>
      <c r="I243" s="762">
        <v>0.42</v>
      </c>
      <c r="J243" s="762">
        <v>0.59</v>
      </c>
      <c r="K243" s="762">
        <v>0.17</v>
      </c>
      <c r="L243" s="762">
        <v>0.76</v>
      </c>
      <c r="M243" s="762">
        <v>5.57</v>
      </c>
      <c r="N243" s="762">
        <v>2.93</v>
      </c>
      <c r="O243" s="762">
        <v>1.86</v>
      </c>
      <c r="P243" s="762">
        <v>0.37</v>
      </c>
      <c r="Q243" s="762">
        <v>0</v>
      </c>
      <c r="R243" s="762">
        <v>0.02</v>
      </c>
    </row>
    <row r="244" spans="1:18" x14ac:dyDescent="0.2">
      <c r="C244" s="976"/>
      <c r="D244">
        <v>2</v>
      </c>
      <c r="E244" s="762">
        <v>1.75</v>
      </c>
      <c r="F244" s="762">
        <v>2.0499999999999998</v>
      </c>
      <c r="G244" s="762">
        <v>0.57999999999999996</v>
      </c>
      <c r="H244" s="762">
        <v>0.77</v>
      </c>
      <c r="I244" s="762">
        <v>0.33</v>
      </c>
      <c r="J244" s="762">
        <v>0.44</v>
      </c>
      <c r="K244" s="762">
        <v>0.25</v>
      </c>
      <c r="L244" s="762">
        <v>0.63</v>
      </c>
      <c r="M244" s="762">
        <v>6.29</v>
      </c>
      <c r="N244" s="762">
        <v>2.63</v>
      </c>
      <c r="O244" s="762">
        <v>1</v>
      </c>
      <c r="P244" s="762">
        <v>0.3</v>
      </c>
      <c r="Q244" s="762">
        <v>0</v>
      </c>
      <c r="R244" s="762">
        <v>0.02</v>
      </c>
    </row>
    <row r="245" spans="1:18" x14ac:dyDescent="0.2">
      <c r="C245" s="976"/>
      <c r="D245">
        <v>3</v>
      </c>
      <c r="E245" s="762">
        <v>2.08</v>
      </c>
      <c r="F245" s="762">
        <v>2.27</v>
      </c>
      <c r="G245" s="762">
        <v>0.75</v>
      </c>
      <c r="H245" s="762">
        <v>0.8</v>
      </c>
      <c r="I245" s="762">
        <v>0.17</v>
      </c>
      <c r="J245" s="762">
        <v>0.51</v>
      </c>
      <c r="K245" s="762">
        <v>0.08</v>
      </c>
      <c r="L245" s="762">
        <v>0.67</v>
      </c>
      <c r="M245" s="762">
        <v>6.43</v>
      </c>
      <c r="N245" s="762">
        <v>2.71</v>
      </c>
      <c r="O245" s="762">
        <v>1.43</v>
      </c>
      <c r="P245" s="762">
        <v>0.25</v>
      </c>
      <c r="Q245" s="762">
        <v>0</v>
      </c>
      <c r="R245" s="762">
        <v>0.01</v>
      </c>
    </row>
    <row r="246" spans="1:18" x14ac:dyDescent="0.2">
      <c r="C246" s="976"/>
      <c r="D246">
        <v>4</v>
      </c>
      <c r="E246" s="762">
        <v>1.08</v>
      </c>
      <c r="F246" s="762">
        <v>2.17</v>
      </c>
      <c r="G246" s="762">
        <v>0.67</v>
      </c>
      <c r="H246" s="762">
        <v>0.76</v>
      </c>
      <c r="I246" s="762">
        <v>0.33</v>
      </c>
      <c r="J246" s="762">
        <v>0.47</v>
      </c>
      <c r="K246" s="762">
        <v>0.25</v>
      </c>
      <c r="L246" s="762">
        <v>0.7</v>
      </c>
      <c r="M246" s="762">
        <v>4.71</v>
      </c>
      <c r="N246" s="762">
        <v>2.78</v>
      </c>
      <c r="O246" s="762">
        <v>0.71</v>
      </c>
      <c r="P246" s="762">
        <v>0.3</v>
      </c>
      <c r="Q246" s="762">
        <v>0</v>
      </c>
      <c r="R246" s="762">
        <v>0.02</v>
      </c>
    </row>
    <row r="247" spans="1:18" x14ac:dyDescent="0.2">
      <c r="C247" s="976"/>
      <c r="D247">
        <v>5</v>
      </c>
      <c r="E247" s="762">
        <v>2.67</v>
      </c>
      <c r="F247" s="762">
        <v>2.2400000000000002</v>
      </c>
      <c r="G247" s="762">
        <v>0.83</v>
      </c>
      <c r="H247" s="762">
        <v>0.8</v>
      </c>
      <c r="I247" s="762">
        <v>0.57999999999999996</v>
      </c>
      <c r="J247" s="762">
        <v>0.52</v>
      </c>
      <c r="K247" s="762">
        <v>0.25</v>
      </c>
      <c r="L247" s="762">
        <v>0.71</v>
      </c>
      <c r="M247" s="762">
        <v>6.14</v>
      </c>
      <c r="N247" s="762">
        <v>2.74</v>
      </c>
      <c r="O247" s="762">
        <v>0.71</v>
      </c>
      <c r="P247" s="762">
        <v>0.34</v>
      </c>
      <c r="Q247" s="762">
        <v>0</v>
      </c>
      <c r="R247" s="762">
        <v>0.03</v>
      </c>
    </row>
    <row r="248" spans="1:18" x14ac:dyDescent="0.2">
      <c r="C248" s="976"/>
      <c r="D248">
        <v>6</v>
      </c>
      <c r="E248" s="762">
        <v>1.25</v>
      </c>
      <c r="F248" s="762">
        <v>2.3199999999999998</v>
      </c>
      <c r="G248" s="762">
        <v>0.75</v>
      </c>
      <c r="H248" s="762">
        <v>0.77</v>
      </c>
      <c r="I248" s="762">
        <v>0.25</v>
      </c>
      <c r="J248" s="762">
        <v>0.57999999999999996</v>
      </c>
      <c r="K248" s="762">
        <v>0.33</v>
      </c>
      <c r="L248" s="762">
        <v>0.65</v>
      </c>
      <c r="M248" s="762">
        <v>6</v>
      </c>
      <c r="N248" s="762">
        <v>2.69</v>
      </c>
      <c r="O248" s="762">
        <v>1.1399999999999999</v>
      </c>
      <c r="P248" s="762">
        <v>0.32</v>
      </c>
      <c r="Q248" s="762">
        <v>0</v>
      </c>
      <c r="R248" s="762">
        <v>0.01</v>
      </c>
    </row>
    <row r="249" spans="1:18" x14ac:dyDescent="0.2">
      <c r="C249" s="976"/>
      <c r="D249">
        <v>7</v>
      </c>
      <c r="E249" s="762">
        <v>1.5</v>
      </c>
      <c r="F249" s="762">
        <v>2.4500000000000002</v>
      </c>
      <c r="G249" s="762">
        <v>0.75</v>
      </c>
      <c r="H249" s="762">
        <v>0.82</v>
      </c>
      <c r="I249" s="762">
        <v>0.08</v>
      </c>
      <c r="J249" s="762">
        <v>0.6</v>
      </c>
      <c r="K249" s="762">
        <v>0.33</v>
      </c>
      <c r="L249" s="762">
        <v>0.77</v>
      </c>
      <c r="M249" s="762">
        <v>7.57</v>
      </c>
      <c r="N249" s="762">
        <v>2.85</v>
      </c>
      <c r="O249" s="762">
        <v>0.86</v>
      </c>
      <c r="P249" s="762">
        <v>0.27</v>
      </c>
      <c r="Q249" s="762">
        <v>0.14000000000000001</v>
      </c>
      <c r="R249" s="762">
        <v>0.03</v>
      </c>
    </row>
    <row r="250" spans="1:18" x14ac:dyDescent="0.2">
      <c r="C250" s="976"/>
      <c r="D250">
        <v>8</v>
      </c>
      <c r="E250" s="762">
        <v>1.33</v>
      </c>
      <c r="F250" s="762">
        <v>2.39</v>
      </c>
      <c r="G250" s="762">
        <v>0.42</v>
      </c>
      <c r="H250" s="762">
        <v>0.81</v>
      </c>
      <c r="I250" s="762">
        <v>0.17</v>
      </c>
      <c r="J250" s="762">
        <v>0.54</v>
      </c>
      <c r="K250" s="762">
        <v>0.17</v>
      </c>
      <c r="L250" s="762">
        <v>0.76</v>
      </c>
      <c r="M250" s="762">
        <v>7</v>
      </c>
      <c r="N250" s="762">
        <v>3.08</v>
      </c>
      <c r="O250" s="762">
        <v>1.1399999999999999</v>
      </c>
      <c r="P250" s="762">
        <v>0.27</v>
      </c>
      <c r="Q250" s="762">
        <v>0</v>
      </c>
      <c r="R250" s="762">
        <v>0.01</v>
      </c>
    </row>
    <row r="251" spans="1:18" x14ac:dyDescent="0.2">
      <c r="C251" s="976"/>
      <c r="D251">
        <v>9</v>
      </c>
      <c r="E251" s="762">
        <v>2</v>
      </c>
      <c r="F251" s="762">
        <v>2.39</v>
      </c>
      <c r="G251" s="762">
        <v>0.75</v>
      </c>
      <c r="H251" s="762">
        <v>0.87</v>
      </c>
      <c r="I251" s="762">
        <v>0</v>
      </c>
      <c r="J251" s="762">
        <v>0.55000000000000004</v>
      </c>
      <c r="K251" s="762">
        <v>0</v>
      </c>
      <c r="L251" s="762">
        <v>0.71</v>
      </c>
      <c r="M251" s="762">
        <v>8.43</v>
      </c>
      <c r="N251" s="762">
        <v>2.85</v>
      </c>
      <c r="O251" s="762">
        <v>1.1399999999999999</v>
      </c>
      <c r="P251" s="762">
        <v>0.27</v>
      </c>
      <c r="Q251" s="762">
        <v>0</v>
      </c>
      <c r="R251" s="762">
        <v>0.01</v>
      </c>
    </row>
    <row r="252" spans="1:18" x14ac:dyDescent="0.2">
      <c r="C252" s="976"/>
      <c r="D252">
        <v>10</v>
      </c>
      <c r="E252" s="762">
        <v>1.75</v>
      </c>
      <c r="F252" s="762">
        <v>2.57</v>
      </c>
      <c r="G252" s="762">
        <v>0.83</v>
      </c>
      <c r="H252" s="762">
        <v>0.85</v>
      </c>
      <c r="I252" s="762">
        <v>0.17</v>
      </c>
      <c r="J252" s="762">
        <v>0.56000000000000005</v>
      </c>
      <c r="K252" s="762">
        <v>0</v>
      </c>
      <c r="L252" s="762">
        <v>0.68</v>
      </c>
      <c r="M252" s="762">
        <v>6.71</v>
      </c>
      <c r="N252" s="762">
        <v>2.86</v>
      </c>
      <c r="O252" s="762">
        <v>1.1399999999999999</v>
      </c>
      <c r="P252" s="762">
        <v>0.33</v>
      </c>
      <c r="Q252" s="762">
        <v>0</v>
      </c>
      <c r="R252" s="762">
        <v>0.03</v>
      </c>
    </row>
    <row r="253" spans="1:18" x14ac:dyDescent="0.2">
      <c r="C253" s="976"/>
      <c r="D253">
        <v>11</v>
      </c>
      <c r="E253" s="762">
        <v>2.42</v>
      </c>
      <c r="F253" s="762">
        <v>2.27</v>
      </c>
      <c r="G253" s="762">
        <v>0.57999999999999996</v>
      </c>
      <c r="H253" s="762">
        <v>0.78</v>
      </c>
      <c r="I253" s="762">
        <v>0.25</v>
      </c>
      <c r="J253" s="762">
        <v>0.53</v>
      </c>
      <c r="K253" s="762">
        <v>0.17</v>
      </c>
      <c r="L253" s="762">
        <v>0.6</v>
      </c>
      <c r="M253" s="762">
        <v>6.57</v>
      </c>
      <c r="N253" s="762">
        <v>2.81</v>
      </c>
      <c r="O253" s="762">
        <v>1.57</v>
      </c>
      <c r="P253" s="762">
        <v>0.28999999999999998</v>
      </c>
      <c r="Q253" s="762">
        <v>0</v>
      </c>
      <c r="R253" s="762">
        <v>0.04</v>
      </c>
    </row>
    <row r="254" spans="1:18" x14ac:dyDescent="0.2">
      <c r="C254" s="976"/>
      <c r="D254">
        <v>12</v>
      </c>
      <c r="E254" s="762">
        <v>1.92</v>
      </c>
      <c r="F254" s="762">
        <v>2.33</v>
      </c>
      <c r="G254" s="762">
        <v>0.42</v>
      </c>
      <c r="H254" s="762">
        <v>0.81</v>
      </c>
      <c r="I254" s="762">
        <v>0.57999999999999996</v>
      </c>
      <c r="J254" s="762">
        <v>0.49</v>
      </c>
      <c r="K254" s="762">
        <v>0.42</v>
      </c>
      <c r="L254" s="762">
        <v>0.69</v>
      </c>
      <c r="M254" s="762">
        <v>6.57</v>
      </c>
      <c r="N254" s="762">
        <v>2.7</v>
      </c>
      <c r="O254" s="762">
        <v>1.1399999999999999</v>
      </c>
      <c r="P254" s="762">
        <v>0.3</v>
      </c>
      <c r="Q254" s="762">
        <v>0</v>
      </c>
      <c r="R254" s="762">
        <v>0.01</v>
      </c>
    </row>
    <row r="255" spans="1:18" x14ac:dyDescent="0.2">
      <c r="A255" t="s">
        <v>82</v>
      </c>
      <c r="B255" t="s">
        <v>326</v>
      </c>
      <c r="C255" s="976">
        <v>2020</v>
      </c>
      <c r="D255">
        <v>1</v>
      </c>
      <c r="E255" s="762">
        <v>1.92</v>
      </c>
      <c r="F255" s="762">
        <v>2.4700000000000002</v>
      </c>
      <c r="G255" s="762">
        <v>1</v>
      </c>
      <c r="H255" s="762">
        <v>0.82</v>
      </c>
      <c r="I255" s="762">
        <v>0.57999999999999996</v>
      </c>
      <c r="J255" s="762">
        <v>0.52</v>
      </c>
      <c r="K255" s="762">
        <v>0.33</v>
      </c>
      <c r="L255" s="762">
        <v>0.79</v>
      </c>
      <c r="M255" s="762">
        <v>8.57</v>
      </c>
      <c r="N255" s="762">
        <v>2.82</v>
      </c>
      <c r="O255" s="762">
        <v>1</v>
      </c>
      <c r="P255" s="762">
        <v>0.25</v>
      </c>
      <c r="Q255" s="762">
        <v>0</v>
      </c>
      <c r="R255" s="762">
        <v>0.02</v>
      </c>
    </row>
    <row r="256" spans="1:18" x14ac:dyDescent="0.2">
      <c r="A256" t="s">
        <v>83</v>
      </c>
      <c r="C256" s="976"/>
      <c r="D256">
        <v>2</v>
      </c>
      <c r="E256" s="762">
        <v>1.83</v>
      </c>
      <c r="F256" s="762">
        <v>2.36</v>
      </c>
      <c r="G256" s="762">
        <v>0.67</v>
      </c>
      <c r="H256" s="762">
        <v>0.76</v>
      </c>
      <c r="I256" s="762">
        <v>0.17</v>
      </c>
      <c r="J256" s="762">
        <v>0.44</v>
      </c>
      <c r="K256" s="762">
        <v>0</v>
      </c>
      <c r="L256" s="762">
        <v>0.65</v>
      </c>
      <c r="M256" s="762">
        <v>5.86</v>
      </c>
      <c r="N256" s="762">
        <v>2.65</v>
      </c>
      <c r="O256" s="762">
        <v>0.86</v>
      </c>
      <c r="P256" s="762">
        <v>0.21</v>
      </c>
      <c r="Q256" s="762">
        <v>0</v>
      </c>
      <c r="R256" s="762">
        <v>0.02</v>
      </c>
    </row>
    <row r="257" spans="1:18" x14ac:dyDescent="0.2">
      <c r="A257" t="s">
        <v>84</v>
      </c>
      <c r="C257" s="976"/>
      <c r="D257">
        <v>3</v>
      </c>
      <c r="E257" s="762">
        <v>1.92</v>
      </c>
      <c r="F257" s="762">
        <v>2.4500000000000002</v>
      </c>
      <c r="G257" s="762">
        <v>0.75</v>
      </c>
      <c r="H257" s="762">
        <v>0.76</v>
      </c>
      <c r="I257" s="762">
        <v>0.17</v>
      </c>
      <c r="J257" s="762">
        <v>0.5</v>
      </c>
      <c r="K257" s="762">
        <v>0.42</v>
      </c>
      <c r="L257" s="762">
        <v>0.61</v>
      </c>
      <c r="M257" s="762">
        <v>6.71</v>
      </c>
      <c r="N257" s="762">
        <v>2.5499999999999998</v>
      </c>
      <c r="O257" s="762">
        <v>1.1399999999999999</v>
      </c>
      <c r="P257" s="762">
        <v>0.24</v>
      </c>
      <c r="Q257" s="762">
        <v>0</v>
      </c>
      <c r="R257" s="762">
        <v>0.03</v>
      </c>
    </row>
    <row r="258" spans="1:18" x14ac:dyDescent="0.2">
      <c r="A258" t="s">
        <v>331</v>
      </c>
      <c r="C258" s="976"/>
      <c r="D258">
        <v>4</v>
      </c>
      <c r="E258" s="762">
        <v>1.36</v>
      </c>
      <c r="F258" s="762">
        <v>2.2400000000000002</v>
      </c>
      <c r="G258" s="762">
        <v>0.73</v>
      </c>
      <c r="H258" s="762">
        <v>0.76</v>
      </c>
      <c r="I258" s="762">
        <v>0.18</v>
      </c>
      <c r="J258" s="762">
        <v>0.43</v>
      </c>
      <c r="K258" s="762">
        <v>0</v>
      </c>
      <c r="L258" s="762">
        <v>0.6</v>
      </c>
      <c r="M258" s="762">
        <v>5.29</v>
      </c>
      <c r="N258" s="762">
        <v>2.34</v>
      </c>
      <c r="O258" s="762">
        <v>0.14000000000000001</v>
      </c>
      <c r="P258" s="762">
        <v>0.14000000000000001</v>
      </c>
      <c r="Q258" s="762">
        <v>0</v>
      </c>
      <c r="R258" s="762">
        <v>0.01</v>
      </c>
    </row>
    <row r="259" spans="1:18" x14ac:dyDescent="0.2">
      <c r="A259" t="s">
        <v>332</v>
      </c>
      <c r="C259" s="976"/>
      <c r="D259">
        <v>5</v>
      </c>
      <c r="E259" s="762">
        <v>1.55</v>
      </c>
      <c r="F259" s="762">
        <v>2.2200000000000002</v>
      </c>
      <c r="G259" s="762">
        <v>0</v>
      </c>
      <c r="H259" s="762">
        <v>0.62</v>
      </c>
      <c r="I259" s="762">
        <v>0.36</v>
      </c>
      <c r="J259" s="762">
        <v>0.44</v>
      </c>
      <c r="K259" s="762">
        <v>0.45</v>
      </c>
      <c r="L259" s="762">
        <v>0.55000000000000004</v>
      </c>
      <c r="M259" s="762">
        <v>4.29</v>
      </c>
      <c r="N259" s="762">
        <v>2.44</v>
      </c>
      <c r="O259" s="762">
        <v>0.71</v>
      </c>
      <c r="P259" s="762">
        <v>0.11</v>
      </c>
      <c r="Q259" s="762">
        <v>0</v>
      </c>
      <c r="R259" s="762">
        <v>0.01</v>
      </c>
    </row>
    <row r="260" spans="1:18" x14ac:dyDescent="0.2">
      <c r="A260" t="s">
        <v>318</v>
      </c>
      <c r="C260" s="976"/>
      <c r="D260">
        <v>6</v>
      </c>
      <c r="E260" s="762">
        <v>1.0900000000000001</v>
      </c>
      <c r="F260" s="762">
        <v>2.37</v>
      </c>
      <c r="G260" s="762">
        <v>0.64</v>
      </c>
      <c r="H260" s="762">
        <v>0.82</v>
      </c>
      <c r="I260" s="762">
        <v>0.36</v>
      </c>
      <c r="J260" s="762">
        <v>0.57999999999999996</v>
      </c>
      <c r="K260" s="762">
        <v>0.09</v>
      </c>
      <c r="L260" s="762">
        <v>0.64</v>
      </c>
      <c r="M260" s="762">
        <v>5.71</v>
      </c>
      <c r="N260" s="762">
        <v>2.62</v>
      </c>
      <c r="O260" s="762">
        <v>0.43</v>
      </c>
      <c r="P260" s="762">
        <v>0.09</v>
      </c>
      <c r="Q260" s="762">
        <v>0</v>
      </c>
      <c r="R260" s="762">
        <v>0.03</v>
      </c>
    </row>
    <row r="261" spans="1:18" x14ac:dyDescent="0.2">
      <c r="A261" t="s">
        <v>319</v>
      </c>
      <c r="C261" s="976"/>
      <c r="D261">
        <v>7</v>
      </c>
      <c r="E261" s="762">
        <v>2.75</v>
      </c>
      <c r="F261" s="762">
        <v>2.48</v>
      </c>
      <c r="G261" s="762">
        <v>0.83</v>
      </c>
      <c r="H261" s="762">
        <v>0.76</v>
      </c>
      <c r="I261" s="762">
        <v>0.17</v>
      </c>
      <c r="J261" s="762">
        <v>0.48</v>
      </c>
      <c r="K261" s="762">
        <v>0.25</v>
      </c>
      <c r="L261" s="762">
        <v>0.79</v>
      </c>
      <c r="M261" s="762">
        <v>7.43</v>
      </c>
      <c r="N261" s="762">
        <v>2.66</v>
      </c>
      <c r="O261" s="762">
        <v>1.29</v>
      </c>
      <c r="P261" s="762">
        <v>0.13</v>
      </c>
      <c r="Q261" s="762">
        <v>0</v>
      </c>
      <c r="R261" s="762">
        <v>0.02</v>
      </c>
    </row>
    <row r="262" spans="1:18" x14ac:dyDescent="0.2">
      <c r="A262" t="s">
        <v>320</v>
      </c>
      <c r="C262" s="976"/>
      <c r="D262">
        <v>8</v>
      </c>
      <c r="E262" s="762">
        <v>1.67</v>
      </c>
      <c r="F262" s="762">
        <v>2.4900000000000002</v>
      </c>
      <c r="G262" s="762">
        <v>0.67</v>
      </c>
      <c r="H262" s="762">
        <v>0.79</v>
      </c>
      <c r="I262" s="762">
        <v>0.5</v>
      </c>
      <c r="J262" s="762">
        <v>0.47</v>
      </c>
      <c r="K262" s="762">
        <v>0.25</v>
      </c>
      <c r="L262" s="762">
        <v>0.77</v>
      </c>
      <c r="M262" s="762">
        <v>3.29</v>
      </c>
      <c r="N262" s="762">
        <v>2.54</v>
      </c>
      <c r="O262" s="762">
        <v>0.14000000000000001</v>
      </c>
      <c r="P262" s="762">
        <v>0.08</v>
      </c>
      <c r="Q262" s="762">
        <v>0</v>
      </c>
      <c r="R262" s="762">
        <v>0.02</v>
      </c>
    </row>
    <row r="263" spans="1:18" x14ac:dyDescent="0.2">
      <c r="A263" t="s">
        <v>321</v>
      </c>
      <c r="C263" s="976"/>
      <c r="D263">
        <v>9</v>
      </c>
      <c r="E263" s="762">
        <v>2.42</v>
      </c>
      <c r="F263" s="762">
        <v>2.48</v>
      </c>
      <c r="G263" s="762">
        <v>1.67</v>
      </c>
      <c r="H263" s="762">
        <v>0.78</v>
      </c>
      <c r="I263" s="762">
        <v>0.67</v>
      </c>
      <c r="J263" s="762">
        <v>0.53</v>
      </c>
      <c r="K263" s="762">
        <v>0.33</v>
      </c>
      <c r="L263" s="762">
        <v>0.79</v>
      </c>
      <c r="M263" s="762">
        <v>5.71</v>
      </c>
      <c r="N263" s="762">
        <v>2.59</v>
      </c>
      <c r="O263" s="762">
        <v>0.86</v>
      </c>
      <c r="P263" s="762">
        <v>0.09</v>
      </c>
      <c r="Q263" s="762">
        <v>0.14000000000000001</v>
      </c>
      <c r="R263" s="762">
        <v>0.01</v>
      </c>
    </row>
    <row r="264" spans="1:18" x14ac:dyDescent="0.2">
      <c r="A264" t="s">
        <v>322</v>
      </c>
      <c r="C264" s="976"/>
      <c r="D264">
        <v>10</v>
      </c>
      <c r="E264" s="762">
        <v>2.75</v>
      </c>
      <c r="F264" s="762">
        <v>2.69</v>
      </c>
      <c r="G264" s="762">
        <v>1.08</v>
      </c>
      <c r="H264" s="762">
        <v>0.82</v>
      </c>
      <c r="I264" s="762">
        <v>0.67</v>
      </c>
      <c r="J264" s="762">
        <v>0.52</v>
      </c>
      <c r="K264" s="762">
        <v>0.75</v>
      </c>
      <c r="L264" s="762">
        <v>0.88</v>
      </c>
      <c r="M264" s="762">
        <v>4.1399999999999997</v>
      </c>
      <c r="N264" s="762">
        <v>2.69</v>
      </c>
      <c r="O264" s="762">
        <v>0.43</v>
      </c>
      <c r="P264" s="762">
        <v>0.12</v>
      </c>
      <c r="Q264" s="762">
        <v>0</v>
      </c>
      <c r="R264" s="762">
        <v>0.03</v>
      </c>
    </row>
    <row r="265" spans="1:18" x14ac:dyDescent="0.2">
      <c r="A265" t="s">
        <v>323</v>
      </c>
      <c r="C265" s="976"/>
      <c r="D265">
        <v>11</v>
      </c>
      <c r="E265" s="762">
        <v>3.58</v>
      </c>
      <c r="F265" s="762">
        <v>2.2799999999999998</v>
      </c>
      <c r="G265" s="762">
        <v>1.17</v>
      </c>
      <c r="H265" s="762">
        <v>0.72</v>
      </c>
      <c r="I265" s="762">
        <v>0.25</v>
      </c>
      <c r="J265" s="762">
        <v>0.41</v>
      </c>
      <c r="K265" s="762">
        <v>0.33</v>
      </c>
      <c r="L265" s="762">
        <v>0.79</v>
      </c>
      <c r="M265" s="762">
        <v>5.43</v>
      </c>
      <c r="N265" s="762">
        <v>2.4500000000000002</v>
      </c>
      <c r="O265" s="762">
        <v>1</v>
      </c>
      <c r="P265" s="762">
        <v>0.21</v>
      </c>
      <c r="Q265" s="762">
        <v>0</v>
      </c>
      <c r="R265" s="762">
        <v>0.02</v>
      </c>
    </row>
    <row r="266" spans="1:18" x14ac:dyDescent="0.2">
      <c r="A266" t="s">
        <v>324</v>
      </c>
      <c r="C266" s="976"/>
      <c r="D266">
        <v>12</v>
      </c>
      <c r="E266" s="762">
        <v>1.83</v>
      </c>
      <c r="F266" s="762">
        <v>2.36</v>
      </c>
      <c r="G266" s="762">
        <v>1.08</v>
      </c>
      <c r="H266" s="762">
        <v>0.76</v>
      </c>
      <c r="I266" s="762">
        <v>0.42</v>
      </c>
      <c r="J266" s="762">
        <v>0.46</v>
      </c>
      <c r="K266" s="762">
        <v>0.25</v>
      </c>
      <c r="L266" s="762">
        <v>0.74</v>
      </c>
      <c r="M266" s="762">
        <v>6</v>
      </c>
      <c r="N266" s="762">
        <v>2.54</v>
      </c>
      <c r="O266" s="762">
        <v>0.71</v>
      </c>
      <c r="P266" s="762">
        <v>0.13</v>
      </c>
      <c r="Q266" s="762">
        <v>0</v>
      </c>
      <c r="R266" s="762">
        <v>0.02</v>
      </c>
    </row>
    <row r="267" spans="1:18" x14ac:dyDescent="0.2">
      <c r="A267" t="s">
        <v>82</v>
      </c>
      <c r="B267" t="s">
        <v>333</v>
      </c>
      <c r="C267" s="976">
        <v>2021</v>
      </c>
      <c r="D267">
        <v>1</v>
      </c>
      <c r="E267" s="762">
        <v>2.67</v>
      </c>
      <c r="F267" s="762">
        <v>2.4</v>
      </c>
      <c r="G267" s="762">
        <v>0.5</v>
      </c>
      <c r="H267" s="762">
        <v>0.73</v>
      </c>
      <c r="I267" s="762">
        <v>0.67</v>
      </c>
      <c r="J267" s="762">
        <v>0.45</v>
      </c>
      <c r="K267" s="762">
        <v>0.57999999999999996</v>
      </c>
      <c r="L267" s="762">
        <v>0.85</v>
      </c>
      <c r="M267" s="762">
        <v>6.14</v>
      </c>
      <c r="N267" s="762">
        <v>2.75</v>
      </c>
      <c r="O267" s="762">
        <v>0.56999999999999995</v>
      </c>
      <c r="P267" s="762">
        <v>0.09</v>
      </c>
      <c r="Q267" s="762">
        <v>0</v>
      </c>
      <c r="R267" s="762">
        <v>0.01</v>
      </c>
    </row>
    <row r="268" spans="1:18" x14ac:dyDescent="0.2">
      <c r="A268" t="s">
        <v>83</v>
      </c>
      <c r="C268" s="976"/>
      <c r="D268">
        <v>2</v>
      </c>
      <c r="E268" s="762">
        <v>2.17</v>
      </c>
      <c r="F268" s="762">
        <v>2.33</v>
      </c>
      <c r="G268" s="762">
        <v>0.33</v>
      </c>
      <c r="H268" s="762">
        <v>0.64</v>
      </c>
      <c r="I268" s="762">
        <v>0.33</v>
      </c>
      <c r="J268" s="762">
        <v>0.42</v>
      </c>
      <c r="K268" s="762">
        <v>0.25</v>
      </c>
      <c r="L268" s="762">
        <v>0.73</v>
      </c>
      <c r="M268" s="762">
        <v>5.29</v>
      </c>
      <c r="N268" s="762">
        <v>2.44</v>
      </c>
      <c r="O268" s="762">
        <v>0.28999999999999998</v>
      </c>
      <c r="P268" s="762">
        <v>0.1</v>
      </c>
      <c r="Q268" s="762">
        <v>0</v>
      </c>
      <c r="R268" s="762">
        <v>0.01</v>
      </c>
    </row>
    <row r="269" spans="1:18" x14ac:dyDescent="0.2">
      <c r="A269" t="s">
        <v>84</v>
      </c>
      <c r="C269" s="976"/>
      <c r="D269">
        <v>3</v>
      </c>
      <c r="E269" s="762">
        <v>2.92</v>
      </c>
      <c r="F269" s="762">
        <v>2.56</v>
      </c>
      <c r="G269" s="762">
        <v>0.83</v>
      </c>
      <c r="H269" s="762">
        <v>0.82</v>
      </c>
      <c r="I269" s="762">
        <v>0.25</v>
      </c>
      <c r="J269" s="762">
        <v>0.47</v>
      </c>
      <c r="K269" s="762">
        <v>0.42</v>
      </c>
      <c r="L269" s="762">
        <v>0.81</v>
      </c>
      <c r="M269" s="762">
        <v>4.8600000000000003</v>
      </c>
      <c r="N269" s="762">
        <v>2.73</v>
      </c>
      <c r="O269" s="762">
        <v>1</v>
      </c>
      <c r="P269" s="762">
        <v>0.13</v>
      </c>
      <c r="Q269" s="762">
        <v>0</v>
      </c>
      <c r="R269" s="762">
        <v>0.02</v>
      </c>
    </row>
    <row r="270" spans="1:18" x14ac:dyDescent="0.2">
      <c r="A270" t="s">
        <v>331</v>
      </c>
      <c r="C270" s="976"/>
      <c r="D270">
        <v>4</v>
      </c>
      <c r="E270" s="762">
        <v>2.17</v>
      </c>
      <c r="F270" s="762">
        <v>2.42</v>
      </c>
      <c r="G270" s="762">
        <v>0.42</v>
      </c>
      <c r="H270" s="762">
        <v>0.72</v>
      </c>
      <c r="I270" s="762">
        <v>0.08</v>
      </c>
      <c r="J270" s="762">
        <v>0.51</v>
      </c>
      <c r="K270" s="762">
        <v>0.42</v>
      </c>
      <c r="L270" s="762">
        <v>0.9</v>
      </c>
      <c r="M270" s="762">
        <v>3.71</v>
      </c>
      <c r="N270" s="762">
        <v>2.39</v>
      </c>
      <c r="O270" s="762">
        <v>0.28999999999999998</v>
      </c>
      <c r="P270" s="762">
        <v>0.16</v>
      </c>
      <c r="Q270" s="762">
        <v>0</v>
      </c>
      <c r="R270" s="762">
        <v>0.02</v>
      </c>
    </row>
    <row r="271" spans="1:18" x14ac:dyDescent="0.2">
      <c r="A271" t="s">
        <v>332</v>
      </c>
      <c r="C271" s="976"/>
      <c r="D271">
        <v>5</v>
      </c>
      <c r="E271" s="762">
        <v>4</v>
      </c>
      <c r="F271" s="762">
        <v>2.52</v>
      </c>
      <c r="G271" s="762">
        <v>0.67</v>
      </c>
      <c r="H271" s="762">
        <v>0.71</v>
      </c>
      <c r="I271" s="762">
        <v>0.33</v>
      </c>
      <c r="J271" s="762">
        <v>0.49</v>
      </c>
      <c r="K271" s="762">
        <v>0.57999999999999996</v>
      </c>
      <c r="L271" s="762">
        <v>0.85</v>
      </c>
      <c r="M271" s="762">
        <v>5.86</v>
      </c>
      <c r="N271" s="762">
        <v>2.29</v>
      </c>
      <c r="O271" s="762">
        <v>0.56999999999999995</v>
      </c>
      <c r="P271" s="762">
        <v>0.19</v>
      </c>
      <c r="Q271" s="762">
        <v>0.14000000000000001</v>
      </c>
      <c r="R271" s="762">
        <v>0.03</v>
      </c>
    </row>
    <row r="272" spans="1:18" x14ac:dyDescent="0.2">
      <c r="A272" t="s">
        <v>318</v>
      </c>
      <c r="C272" s="976"/>
      <c r="D272">
        <v>6</v>
      </c>
      <c r="E272" s="762">
        <v>3.92</v>
      </c>
      <c r="F272" s="762">
        <v>2.68</v>
      </c>
      <c r="G272" s="762">
        <v>0.42</v>
      </c>
      <c r="H272" s="762">
        <v>0.78</v>
      </c>
      <c r="I272" s="762">
        <v>0.33</v>
      </c>
      <c r="J272" s="762">
        <v>0.48</v>
      </c>
      <c r="K272" s="762">
        <v>0.33</v>
      </c>
      <c r="L272" s="762">
        <v>0.9</v>
      </c>
      <c r="M272" s="762">
        <v>5.57</v>
      </c>
      <c r="N272" s="762">
        <v>2.4900000000000002</v>
      </c>
      <c r="O272" s="762">
        <v>0.43</v>
      </c>
      <c r="P272" s="762">
        <v>0.21</v>
      </c>
      <c r="Q272" s="762">
        <v>0</v>
      </c>
      <c r="R272" s="762">
        <v>0.02</v>
      </c>
    </row>
    <row r="273" spans="1:18" x14ac:dyDescent="0.2">
      <c r="A273" t="s">
        <v>319</v>
      </c>
      <c r="C273" s="976"/>
      <c r="D273">
        <v>7</v>
      </c>
      <c r="E273" s="762">
        <v>2.58</v>
      </c>
      <c r="F273" s="762">
        <v>2.75</v>
      </c>
      <c r="G273" s="762">
        <v>0.42</v>
      </c>
      <c r="H273" s="762">
        <v>0.77</v>
      </c>
      <c r="I273" s="762">
        <v>0.5</v>
      </c>
      <c r="J273" s="762">
        <v>0.48</v>
      </c>
      <c r="K273" s="762">
        <v>0.17</v>
      </c>
      <c r="L273" s="762">
        <v>1.02</v>
      </c>
      <c r="M273" s="762">
        <v>5.86</v>
      </c>
      <c r="N273" s="762">
        <v>2.54</v>
      </c>
      <c r="O273" s="762">
        <v>0.28999999999999998</v>
      </c>
      <c r="P273" s="762">
        <v>0.17</v>
      </c>
      <c r="Q273" s="762">
        <v>0</v>
      </c>
      <c r="R273" s="762">
        <v>0.02</v>
      </c>
    </row>
    <row r="274" spans="1:18" x14ac:dyDescent="0.2">
      <c r="A274" t="s">
        <v>320</v>
      </c>
      <c r="C274" s="976"/>
      <c r="D274">
        <v>8</v>
      </c>
      <c r="E274" s="762">
        <v>1.5</v>
      </c>
      <c r="F274" s="762">
        <v>2.6</v>
      </c>
      <c r="G274" s="762">
        <v>0.25</v>
      </c>
      <c r="H274" s="762">
        <v>0.77</v>
      </c>
      <c r="I274" s="762">
        <v>0.25</v>
      </c>
      <c r="J274" s="762">
        <v>0.5</v>
      </c>
      <c r="K274" s="762">
        <v>0.67</v>
      </c>
      <c r="L274" s="762">
        <v>0.9</v>
      </c>
      <c r="M274" s="762">
        <v>3.57</v>
      </c>
      <c r="N274" s="762">
        <v>2.61</v>
      </c>
      <c r="O274" s="762">
        <v>0.43</v>
      </c>
      <c r="P274" s="762">
        <v>0.17</v>
      </c>
      <c r="Q274" s="762">
        <v>0</v>
      </c>
      <c r="R274" s="762">
        <v>0.02</v>
      </c>
    </row>
    <row r="275" spans="1:18" x14ac:dyDescent="0.2">
      <c r="A275" t="s">
        <v>321</v>
      </c>
      <c r="C275" s="976"/>
      <c r="D275">
        <v>9</v>
      </c>
      <c r="E275" s="762">
        <v>2.33</v>
      </c>
      <c r="F275" s="762">
        <v>2.6</v>
      </c>
      <c r="G275" s="762">
        <v>0.17</v>
      </c>
      <c r="H275" s="762">
        <v>0.75</v>
      </c>
      <c r="I275" s="762">
        <v>0.17</v>
      </c>
      <c r="J275" s="762">
        <v>0.46</v>
      </c>
      <c r="K275" s="762">
        <v>0.25</v>
      </c>
      <c r="L275" s="762">
        <v>0.85</v>
      </c>
      <c r="M275" s="762">
        <v>4.57</v>
      </c>
      <c r="N275" s="762">
        <v>2.4900000000000002</v>
      </c>
      <c r="O275" s="762">
        <v>0.86</v>
      </c>
      <c r="P275" s="762">
        <v>0.12</v>
      </c>
      <c r="Q275" s="762">
        <v>0</v>
      </c>
      <c r="R275" s="762">
        <v>0.03</v>
      </c>
    </row>
    <row r="276" spans="1:18" x14ac:dyDescent="0.2">
      <c r="A276" t="s">
        <v>322</v>
      </c>
      <c r="C276" s="976"/>
      <c r="D276">
        <v>10</v>
      </c>
      <c r="E276" s="762">
        <v>2.92</v>
      </c>
      <c r="F276" s="762">
        <v>2.62</v>
      </c>
      <c r="G276" s="762">
        <v>0.67</v>
      </c>
      <c r="H276" s="762">
        <v>0.79</v>
      </c>
      <c r="I276" s="762">
        <v>0.33</v>
      </c>
      <c r="J276" s="762">
        <v>0.51</v>
      </c>
      <c r="K276" s="762">
        <v>0.5</v>
      </c>
      <c r="L276" s="762">
        <v>0.94</v>
      </c>
      <c r="M276" s="762">
        <v>4.29</v>
      </c>
      <c r="N276" s="762">
        <v>2.5299999999999998</v>
      </c>
      <c r="O276" s="762">
        <v>0.43</v>
      </c>
      <c r="P276" s="762">
        <v>0.13</v>
      </c>
      <c r="Q276" s="762">
        <v>0</v>
      </c>
      <c r="R276" s="762">
        <v>0.03</v>
      </c>
    </row>
    <row r="277" spans="1:18" x14ac:dyDescent="0.2">
      <c r="A277" t="s">
        <v>323</v>
      </c>
      <c r="C277" s="976"/>
      <c r="D277">
        <v>11</v>
      </c>
      <c r="E277" s="762">
        <v>3.5</v>
      </c>
      <c r="F277" s="762">
        <v>2.5299999999999998</v>
      </c>
      <c r="G277" s="762">
        <v>0.42</v>
      </c>
      <c r="H277" s="762">
        <v>0.84</v>
      </c>
      <c r="I277" s="762">
        <v>0.08</v>
      </c>
      <c r="J277" s="762">
        <v>0.49</v>
      </c>
      <c r="K277" s="762">
        <v>1</v>
      </c>
      <c r="L277" s="762">
        <v>0.92</v>
      </c>
      <c r="M277" s="762">
        <v>3.57</v>
      </c>
      <c r="N277" s="762">
        <v>2.48</v>
      </c>
      <c r="O277" s="762">
        <v>0.43</v>
      </c>
      <c r="P277" s="762">
        <v>0.14000000000000001</v>
      </c>
      <c r="Q277" s="762">
        <v>0</v>
      </c>
      <c r="R277" s="762">
        <v>0.03</v>
      </c>
    </row>
    <row r="278" spans="1:18" x14ac:dyDescent="0.2">
      <c r="A278" t="s">
        <v>324</v>
      </c>
      <c r="C278" s="977"/>
      <c r="D278">
        <v>12</v>
      </c>
      <c r="E278" s="762">
        <v>3.42</v>
      </c>
      <c r="F278" s="762">
        <v>2.5</v>
      </c>
      <c r="G278" s="762">
        <v>0.67</v>
      </c>
      <c r="H278" s="762">
        <v>0.81</v>
      </c>
      <c r="I278" s="762">
        <v>0.17</v>
      </c>
      <c r="J278" s="762">
        <v>0.44</v>
      </c>
      <c r="K278" s="762">
        <v>0.42</v>
      </c>
      <c r="L278" s="762">
        <v>0.91</v>
      </c>
      <c r="M278" s="762">
        <v>6.14</v>
      </c>
      <c r="N278" s="762">
        <v>2.52</v>
      </c>
      <c r="O278" s="762">
        <v>0.43</v>
      </c>
      <c r="P278" s="762">
        <v>0.14000000000000001</v>
      </c>
      <c r="Q278" s="762">
        <v>0</v>
      </c>
      <c r="R278" s="762">
        <v>0.03</v>
      </c>
    </row>
    <row r="279" spans="1:18" s="920" customFormat="1" x14ac:dyDescent="0.2">
      <c r="A279" s="920" t="s">
        <v>82</v>
      </c>
      <c r="B279" s="920" t="s">
        <v>351</v>
      </c>
      <c r="C279" s="975">
        <v>2022</v>
      </c>
      <c r="D279" s="920">
        <v>1</v>
      </c>
      <c r="E279" s="921">
        <v>2.42</v>
      </c>
      <c r="F279" s="921">
        <v>2.4300000000000002</v>
      </c>
      <c r="G279" s="921">
        <v>0.33</v>
      </c>
      <c r="H279" s="921">
        <v>0.78</v>
      </c>
      <c r="I279" s="921">
        <v>0.25</v>
      </c>
      <c r="J279" s="921">
        <v>0.43</v>
      </c>
      <c r="K279" s="921">
        <v>0.33</v>
      </c>
      <c r="L279" s="921">
        <v>0.9</v>
      </c>
      <c r="M279" s="921">
        <v>4.1399999999999997</v>
      </c>
      <c r="N279" s="921">
        <v>2.57</v>
      </c>
      <c r="O279" s="921">
        <v>0.43</v>
      </c>
      <c r="P279" s="921">
        <v>0.09</v>
      </c>
      <c r="Q279" s="921">
        <v>0</v>
      </c>
      <c r="R279" s="921">
        <v>0.02</v>
      </c>
    </row>
    <row r="280" spans="1:18" x14ac:dyDescent="0.2">
      <c r="A280" t="s">
        <v>83</v>
      </c>
      <c r="C280" s="976"/>
      <c r="D280">
        <v>2</v>
      </c>
      <c r="E280" s="762">
        <v>1.83</v>
      </c>
      <c r="F280" s="762">
        <v>2.2400000000000002</v>
      </c>
      <c r="G280" s="762">
        <v>0.57999999999999996</v>
      </c>
      <c r="H280" s="762">
        <v>0.63</v>
      </c>
      <c r="I280" s="762">
        <v>0.08</v>
      </c>
      <c r="J280" s="762">
        <v>0.38</v>
      </c>
      <c r="K280" s="762">
        <v>0.33</v>
      </c>
      <c r="L280" s="762">
        <v>0.69</v>
      </c>
      <c r="M280" s="762">
        <v>3.86</v>
      </c>
      <c r="N280" s="762">
        <v>2.38</v>
      </c>
      <c r="O280" s="762">
        <v>0</v>
      </c>
      <c r="P280" s="762">
        <v>0.06</v>
      </c>
      <c r="Q280" s="762">
        <v>0</v>
      </c>
      <c r="R280" s="762">
        <v>0.01</v>
      </c>
    </row>
    <row r="281" spans="1:18" x14ac:dyDescent="0.2">
      <c r="A281" t="s">
        <v>84</v>
      </c>
      <c r="C281" s="976"/>
      <c r="D281">
        <v>3</v>
      </c>
      <c r="E281" s="762">
        <v>3.58</v>
      </c>
      <c r="F281" s="762">
        <v>2.5</v>
      </c>
      <c r="G281" s="762">
        <v>0.17</v>
      </c>
      <c r="H281" s="762">
        <v>0.72</v>
      </c>
      <c r="I281" s="762">
        <v>0.17</v>
      </c>
      <c r="J281" s="762">
        <v>0.46</v>
      </c>
      <c r="K281" s="762">
        <v>0.5</v>
      </c>
      <c r="L281" s="762">
        <v>0.81</v>
      </c>
      <c r="M281" s="762">
        <v>4.71</v>
      </c>
      <c r="N281" s="762">
        <v>2.63</v>
      </c>
      <c r="O281" s="762">
        <v>0.14000000000000001</v>
      </c>
      <c r="P281" s="762">
        <v>0.09</v>
      </c>
      <c r="Q281" s="762">
        <v>0</v>
      </c>
      <c r="R281" s="762">
        <v>0.02</v>
      </c>
    </row>
    <row r="282" spans="1:18" x14ac:dyDescent="0.2">
      <c r="A282" t="s">
        <v>331</v>
      </c>
      <c r="C282" s="976"/>
      <c r="D282">
        <v>4</v>
      </c>
      <c r="E282" s="762">
        <v>2.67</v>
      </c>
      <c r="F282" s="762">
        <v>2.38</v>
      </c>
      <c r="G282" s="762">
        <v>0.33</v>
      </c>
      <c r="H282" s="762">
        <v>0.76</v>
      </c>
      <c r="I282" s="762">
        <v>0.17</v>
      </c>
      <c r="J282" s="762">
        <v>0.47</v>
      </c>
      <c r="K282" s="762">
        <v>0.5</v>
      </c>
      <c r="L282" s="762">
        <v>0.8</v>
      </c>
      <c r="M282" s="762">
        <v>5.43</v>
      </c>
      <c r="N282" s="762">
        <v>2.39</v>
      </c>
      <c r="O282" s="762">
        <v>0.14000000000000001</v>
      </c>
      <c r="P282" s="762">
        <v>0.08</v>
      </c>
      <c r="Q282" s="762">
        <v>0</v>
      </c>
      <c r="R282" s="762">
        <v>0.02</v>
      </c>
    </row>
    <row r="283" spans="1:18" x14ac:dyDescent="0.2">
      <c r="A283" t="s">
        <v>332</v>
      </c>
      <c r="C283" s="976"/>
      <c r="D283">
        <v>5</v>
      </c>
      <c r="E283" s="762">
        <v>2.83</v>
      </c>
      <c r="F283" s="762">
        <v>2.58</v>
      </c>
      <c r="G283" s="762">
        <v>0.25</v>
      </c>
      <c r="H283" s="762">
        <v>0.75</v>
      </c>
      <c r="I283" s="762">
        <v>0.25</v>
      </c>
      <c r="J283" s="762">
        <v>0.53</v>
      </c>
      <c r="K283" s="762">
        <v>0.57999999999999996</v>
      </c>
      <c r="L283" s="762">
        <v>0.85</v>
      </c>
      <c r="M283" s="762">
        <v>4.71</v>
      </c>
      <c r="N283" s="762">
        <v>2.5299999999999998</v>
      </c>
      <c r="O283" s="762">
        <v>0.71</v>
      </c>
      <c r="P283" s="762">
        <v>0.13</v>
      </c>
      <c r="Q283" s="762">
        <v>0</v>
      </c>
      <c r="R283" s="762">
        <v>0.03</v>
      </c>
    </row>
    <row r="284" spans="1:18" x14ac:dyDescent="0.2">
      <c r="A284" t="s">
        <v>318</v>
      </c>
      <c r="C284" s="976"/>
      <c r="D284">
        <v>6</v>
      </c>
      <c r="E284" s="762">
        <v>3.58</v>
      </c>
      <c r="F284" s="762">
        <v>2.83</v>
      </c>
      <c r="G284" s="762">
        <v>0.42</v>
      </c>
      <c r="H284" s="762">
        <v>0.82</v>
      </c>
      <c r="I284" s="762">
        <v>0.17</v>
      </c>
      <c r="J284" s="762">
        <v>0.59</v>
      </c>
      <c r="K284" s="762">
        <v>0.33</v>
      </c>
      <c r="L284" s="762">
        <v>0.89</v>
      </c>
      <c r="M284" s="762">
        <v>4.43</v>
      </c>
      <c r="N284" s="762">
        <v>2.6</v>
      </c>
      <c r="O284" s="762">
        <v>0.43</v>
      </c>
      <c r="P284" s="762">
        <v>0.12</v>
      </c>
      <c r="Q284" s="762">
        <v>0</v>
      </c>
      <c r="R284" s="762">
        <v>0.03</v>
      </c>
    </row>
    <row r="285" spans="1:18" x14ac:dyDescent="0.2">
      <c r="A285" t="s">
        <v>319</v>
      </c>
      <c r="C285" s="976"/>
      <c r="D285">
        <v>7</v>
      </c>
      <c r="E285" s="762">
        <v>2.75</v>
      </c>
      <c r="F285" s="762">
        <v>2.66</v>
      </c>
      <c r="G285" s="762">
        <v>0.42</v>
      </c>
      <c r="H285" s="762">
        <v>0.78</v>
      </c>
      <c r="I285" s="762">
        <v>0.5</v>
      </c>
      <c r="J285" s="762">
        <v>0.53</v>
      </c>
      <c r="K285" s="762">
        <v>0.5</v>
      </c>
      <c r="L285" s="762">
        <v>0.93</v>
      </c>
      <c r="M285" s="762">
        <v>2.71</v>
      </c>
      <c r="N285" s="762">
        <v>2.46</v>
      </c>
      <c r="O285" s="762">
        <v>0.14000000000000001</v>
      </c>
      <c r="P285" s="762">
        <v>0.13</v>
      </c>
      <c r="Q285" s="762">
        <v>0.14000000000000001</v>
      </c>
      <c r="R285" s="762">
        <v>0.02</v>
      </c>
    </row>
    <row r="286" spans="1:18" x14ac:dyDescent="0.2">
      <c r="A286" t="s">
        <v>320</v>
      </c>
      <c r="C286" s="976"/>
      <c r="D286">
        <v>8</v>
      </c>
      <c r="E286" s="762">
        <v>1.92</v>
      </c>
      <c r="F286" s="762">
        <v>2.57</v>
      </c>
      <c r="G286" s="762">
        <v>0.33</v>
      </c>
      <c r="H286" s="762">
        <v>0.77</v>
      </c>
      <c r="I286" s="762">
        <v>0.25</v>
      </c>
      <c r="J286" s="762">
        <v>0.56000000000000005</v>
      </c>
      <c r="K286" s="762">
        <v>0.67</v>
      </c>
      <c r="L286" s="762">
        <v>0.86</v>
      </c>
      <c r="M286" s="762">
        <v>4.29</v>
      </c>
      <c r="N286" s="762">
        <v>2.66</v>
      </c>
      <c r="O286" s="762">
        <v>0.43</v>
      </c>
      <c r="P286" s="762">
        <v>0.11</v>
      </c>
      <c r="Q286" s="762">
        <v>0</v>
      </c>
      <c r="R286" s="762">
        <v>0.03</v>
      </c>
    </row>
    <row r="287" spans="1:18" x14ac:dyDescent="0.2">
      <c r="A287" t="s">
        <v>321</v>
      </c>
      <c r="C287" s="976"/>
      <c r="D287">
        <v>9</v>
      </c>
      <c r="E287" s="762">
        <v>2.92</v>
      </c>
      <c r="F287" s="762">
        <v>2.6</v>
      </c>
      <c r="G287" s="762">
        <v>0.17</v>
      </c>
      <c r="H287" s="762">
        <v>0.69</v>
      </c>
      <c r="I287" s="762">
        <v>0.67</v>
      </c>
      <c r="J287" s="762">
        <v>0.5</v>
      </c>
      <c r="K287" s="762">
        <v>0.5</v>
      </c>
      <c r="L287" s="762">
        <v>0.86</v>
      </c>
      <c r="M287" s="762">
        <v>4</v>
      </c>
      <c r="N287" s="762">
        <v>2.75</v>
      </c>
      <c r="O287" s="762">
        <v>0.28999999999999998</v>
      </c>
      <c r="P287" s="762">
        <v>0.1</v>
      </c>
      <c r="Q287" s="762">
        <v>0</v>
      </c>
      <c r="R287" s="762">
        <v>0.02</v>
      </c>
    </row>
    <row r="288" spans="1:18" x14ac:dyDescent="0.2">
      <c r="A288" t="s">
        <v>322</v>
      </c>
      <c r="C288" s="976"/>
      <c r="D288">
        <v>10</v>
      </c>
      <c r="E288" s="762">
        <v>1.83</v>
      </c>
      <c r="F288" s="762">
        <v>2.76</v>
      </c>
      <c r="G288" s="762">
        <v>0.5</v>
      </c>
      <c r="H288" s="762">
        <v>0.75</v>
      </c>
      <c r="I288" s="762">
        <v>0.42</v>
      </c>
      <c r="J288" s="762">
        <v>0.53</v>
      </c>
      <c r="K288" s="762">
        <v>0.17</v>
      </c>
      <c r="L288" s="762">
        <v>0.93</v>
      </c>
      <c r="M288" s="762">
        <v>4.43</v>
      </c>
      <c r="N288" s="762">
        <v>2.62</v>
      </c>
      <c r="O288" s="762">
        <v>0.28999999999999998</v>
      </c>
      <c r="P288" s="762">
        <v>0.17</v>
      </c>
      <c r="Q288" s="762">
        <v>0</v>
      </c>
      <c r="R288" s="762">
        <v>0.01</v>
      </c>
    </row>
    <row r="289" spans="1:18" x14ac:dyDescent="0.2">
      <c r="A289" t="s">
        <v>323</v>
      </c>
      <c r="C289" s="976"/>
      <c r="D289">
        <v>11</v>
      </c>
      <c r="E289" s="762">
        <v>2.33</v>
      </c>
      <c r="F289" s="762">
        <v>2.68</v>
      </c>
      <c r="G289" s="762">
        <v>0.75</v>
      </c>
      <c r="H289" s="762">
        <v>0.71</v>
      </c>
      <c r="I289" s="762">
        <v>0.17</v>
      </c>
      <c r="J289" s="762">
        <v>0.59</v>
      </c>
      <c r="K289" s="762">
        <v>0.42</v>
      </c>
      <c r="L289" s="762">
        <v>0.85</v>
      </c>
      <c r="M289" s="762">
        <v>3.71</v>
      </c>
      <c r="N289" s="762">
        <v>2.5499999999999998</v>
      </c>
      <c r="O289" s="762">
        <v>0</v>
      </c>
      <c r="P289" s="762">
        <v>0.2</v>
      </c>
      <c r="Q289" s="762">
        <v>0</v>
      </c>
      <c r="R289" s="762">
        <v>0.02</v>
      </c>
    </row>
    <row r="290" spans="1:18" s="922" customFormat="1" x14ac:dyDescent="0.2">
      <c r="A290" s="922" t="s">
        <v>324</v>
      </c>
      <c r="C290" s="977"/>
      <c r="D290" s="922">
        <v>12</v>
      </c>
      <c r="E290" s="923">
        <v>3.42</v>
      </c>
      <c r="F290" s="923">
        <v>2.4</v>
      </c>
      <c r="G290" s="923">
        <v>0.67</v>
      </c>
      <c r="H290" s="923">
        <v>0.68</v>
      </c>
      <c r="I290" s="923">
        <v>0.33</v>
      </c>
      <c r="J290" s="923">
        <v>0.49</v>
      </c>
      <c r="K290" s="923">
        <v>0.75</v>
      </c>
      <c r="L290" s="923">
        <v>0.79</v>
      </c>
      <c r="M290" s="923">
        <v>4.1399999999999997</v>
      </c>
      <c r="N290" s="923">
        <v>2.59</v>
      </c>
      <c r="O290" s="923">
        <v>0</v>
      </c>
      <c r="P290" s="923">
        <v>0.17</v>
      </c>
      <c r="Q290" s="923">
        <v>0</v>
      </c>
      <c r="R290" s="923">
        <v>0.01</v>
      </c>
    </row>
    <row r="291" spans="1:18" x14ac:dyDescent="0.2">
      <c r="A291" t="s">
        <v>82</v>
      </c>
      <c r="B291" t="s">
        <v>353</v>
      </c>
      <c r="C291" s="975">
        <v>2023</v>
      </c>
      <c r="D291">
        <v>1</v>
      </c>
      <c r="E291" s="762">
        <v>2.42</v>
      </c>
      <c r="F291" s="762">
        <v>2.5099999999999998</v>
      </c>
      <c r="G291" s="762">
        <v>0.67</v>
      </c>
      <c r="H291" s="762">
        <v>0.71</v>
      </c>
      <c r="I291" s="762">
        <v>0.25</v>
      </c>
      <c r="J291" s="762">
        <v>0.51</v>
      </c>
      <c r="K291" s="762">
        <v>0.75</v>
      </c>
      <c r="L291" s="762">
        <v>0.86</v>
      </c>
      <c r="M291" s="762">
        <v>3.71</v>
      </c>
      <c r="N291" s="762">
        <v>3.05</v>
      </c>
      <c r="O291" s="762">
        <v>0.86</v>
      </c>
      <c r="P291" s="762">
        <v>0.15</v>
      </c>
      <c r="Q291" s="762">
        <v>0</v>
      </c>
      <c r="R291" s="762">
        <v>0.02</v>
      </c>
    </row>
    <row r="292" spans="1:18" x14ac:dyDescent="0.2">
      <c r="A292" t="s">
        <v>83</v>
      </c>
      <c r="C292" s="976"/>
      <c r="D292">
        <v>2</v>
      </c>
      <c r="E292" s="762">
        <v>3.08</v>
      </c>
      <c r="F292" s="762">
        <v>2.42</v>
      </c>
      <c r="G292" s="762">
        <v>0.33</v>
      </c>
      <c r="H292" s="762">
        <v>0.68</v>
      </c>
      <c r="I292" s="762">
        <v>0.42</v>
      </c>
      <c r="J292" s="762">
        <v>0.54</v>
      </c>
      <c r="K292" s="762">
        <v>0.57999999999999996</v>
      </c>
      <c r="L292" s="762">
        <v>0.7</v>
      </c>
      <c r="M292" s="762">
        <v>3.14</v>
      </c>
      <c r="N292" s="762">
        <v>2.5299999999999998</v>
      </c>
      <c r="O292" s="762">
        <v>0.56999999999999995</v>
      </c>
      <c r="P292" s="762">
        <v>0.15</v>
      </c>
      <c r="Q292" s="762">
        <v>0</v>
      </c>
      <c r="R292" s="762">
        <v>0.02</v>
      </c>
    </row>
    <row r="293" spans="1:18" x14ac:dyDescent="0.2">
      <c r="A293" t="s">
        <v>84</v>
      </c>
      <c r="C293" s="976"/>
      <c r="D293">
        <v>3</v>
      </c>
      <c r="E293" s="762">
        <v>3.17</v>
      </c>
      <c r="F293" s="762">
        <v>2.66</v>
      </c>
      <c r="G293" s="762">
        <v>0.75</v>
      </c>
      <c r="H293" s="762">
        <v>0.84</v>
      </c>
      <c r="I293" s="762">
        <v>0</v>
      </c>
      <c r="J293" s="762">
        <v>0.59</v>
      </c>
      <c r="K293" s="762">
        <v>0.67</v>
      </c>
      <c r="L293" s="762">
        <v>0.88</v>
      </c>
      <c r="M293" s="762">
        <v>2.86</v>
      </c>
      <c r="N293" s="762">
        <v>2.5499999999999998</v>
      </c>
      <c r="O293" s="762">
        <v>0.71</v>
      </c>
      <c r="P293" s="762">
        <v>0.13</v>
      </c>
      <c r="Q293" s="762">
        <v>0</v>
      </c>
      <c r="R293" s="762">
        <v>0.02</v>
      </c>
    </row>
    <row r="294" spans="1:18" x14ac:dyDescent="0.2">
      <c r="A294" t="s">
        <v>331</v>
      </c>
      <c r="C294" s="976"/>
      <c r="D294">
        <v>4</v>
      </c>
      <c r="E294" s="762">
        <v>3.17</v>
      </c>
      <c r="F294" s="762">
        <v>2.57</v>
      </c>
      <c r="G294" s="762">
        <v>0.83</v>
      </c>
      <c r="H294" s="762">
        <v>0.78</v>
      </c>
      <c r="I294" s="762">
        <v>0.33</v>
      </c>
      <c r="J294" s="762">
        <v>0.57999999999999996</v>
      </c>
      <c r="K294" s="762">
        <v>0.67</v>
      </c>
      <c r="L294" s="762">
        <v>0.79</v>
      </c>
      <c r="M294" s="762">
        <v>3.86</v>
      </c>
      <c r="N294" s="762">
        <v>2.14</v>
      </c>
      <c r="O294" s="762">
        <v>1.29</v>
      </c>
      <c r="P294" s="762">
        <v>0.12</v>
      </c>
      <c r="Q294" s="762">
        <v>0</v>
      </c>
      <c r="R294" s="762">
        <v>0.01</v>
      </c>
    </row>
    <row r="295" spans="1:18" x14ac:dyDescent="0.2">
      <c r="A295" t="s">
        <v>332</v>
      </c>
      <c r="C295" s="976"/>
      <c r="D295">
        <v>5</v>
      </c>
      <c r="E295" s="762">
        <v>2.75</v>
      </c>
      <c r="F295" s="762">
        <v>2.76</v>
      </c>
      <c r="G295" s="762">
        <v>0.5</v>
      </c>
      <c r="H295" s="762">
        <v>0.81</v>
      </c>
      <c r="I295" s="762">
        <v>0.67</v>
      </c>
      <c r="J295" s="762">
        <v>0.62</v>
      </c>
      <c r="K295" s="762">
        <v>0.25</v>
      </c>
      <c r="L295" s="762">
        <v>0.85</v>
      </c>
      <c r="M295" s="762">
        <v>5.29</v>
      </c>
      <c r="N295" s="762">
        <v>2.54</v>
      </c>
      <c r="O295" s="762">
        <v>0.86</v>
      </c>
      <c r="P295" s="762">
        <v>0.24</v>
      </c>
      <c r="Q295" s="762">
        <v>0</v>
      </c>
      <c r="R295" s="762">
        <v>0.02</v>
      </c>
    </row>
    <row r="296" spans="1:18" x14ac:dyDescent="0.2">
      <c r="A296" t="s">
        <v>318</v>
      </c>
      <c r="C296" s="976"/>
      <c r="D296">
        <v>6</v>
      </c>
      <c r="E296" s="762">
        <v>2.5</v>
      </c>
      <c r="F296" s="762">
        <v>2.91</v>
      </c>
      <c r="G296" s="762">
        <v>1.25</v>
      </c>
      <c r="H296" s="762">
        <v>0.85</v>
      </c>
      <c r="I296" s="762">
        <v>0.08</v>
      </c>
      <c r="J296" s="762">
        <v>0.62</v>
      </c>
      <c r="K296" s="762">
        <v>0.25</v>
      </c>
      <c r="L296" s="762">
        <v>0.79</v>
      </c>
      <c r="M296" s="762">
        <v>4.57</v>
      </c>
      <c r="N296" s="762">
        <v>2.5499999999999998</v>
      </c>
      <c r="O296" s="762">
        <v>0.28999999999999998</v>
      </c>
      <c r="P296" s="762">
        <v>0.2</v>
      </c>
      <c r="Q296" s="762">
        <v>0.14000000000000001</v>
      </c>
      <c r="R296" s="762">
        <v>0.02</v>
      </c>
    </row>
    <row r="297" spans="1:18" x14ac:dyDescent="0.2">
      <c r="A297" t="s">
        <v>319</v>
      </c>
      <c r="C297" s="976"/>
      <c r="D297">
        <v>7</v>
      </c>
      <c r="E297" s="762">
        <v>2.42</v>
      </c>
      <c r="F297" s="762">
        <v>2.66</v>
      </c>
      <c r="G297" s="762">
        <v>0.42</v>
      </c>
      <c r="H297" s="762">
        <v>0.79</v>
      </c>
      <c r="I297" s="762">
        <v>0.5</v>
      </c>
      <c r="J297" s="762">
        <v>0.59</v>
      </c>
      <c r="K297" s="762">
        <v>0.57999999999999996</v>
      </c>
      <c r="L297" s="762">
        <v>0.8</v>
      </c>
      <c r="M297" s="762">
        <v>5.29</v>
      </c>
      <c r="N297" s="762">
        <v>2.61</v>
      </c>
      <c r="O297" s="762">
        <v>0.71</v>
      </c>
      <c r="P297" s="762">
        <v>0.22</v>
      </c>
      <c r="Q297" s="762">
        <v>0</v>
      </c>
      <c r="R297" s="762">
        <v>0.02</v>
      </c>
    </row>
    <row r="298" spans="1:18" x14ac:dyDescent="0.2">
      <c r="A298" t="s">
        <v>320</v>
      </c>
      <c r="C298" s="976"/>
      <c r="D298">
        <v>8</v>
      </c>
      <c r="E298" s="762">
        <v>2.25</v>
      </c>
      <c r="F298" s="762">
        <v>2.68</v>
      </c>
      <c r="G298" s="762">
        <v>0.75</v>
      </c>
      <c r="H298" s="762">
        <v>0.84</v>
      </c>
      <c r="I298" s="762">
        <v>0.17</v>
      </c>
      <c r="J298" s="762">
        <v>0.54</v>
      </c>
      <c r="K298" s="762">
        <v>0.08</v>
      </c>
      <c r="L298" s="762">
        <v>0.84</v>
      </c>
      <c r="M298" s="762">
        <v>5</v>
      </c>
      <c r="N298" s="762">
        <v>2.79</v>
      </c>
      <c r="O298" s="762">
        <v>0.14000000000000001</v>
      </c>
      <c r="P298" s="762">
        <v>0.21</v>
      </c>
      <c r="Q298" s="762">
        <v>0</v>
      </c>
      <c r="R298" s="762">
        <v>0.02</v>
      </c>
    </row>
    <row r="299" spans="1:18" x14ac:dyDescent="0.2">
      <c r="A299" t="s">
        <v>321</v>
      </c>
      <c r="C299" s="976"/>
      <c r="D299">
        <v>9</v>
      </c>
      <c r="E299" s="762">
        <v>3.25</v>
      </c>
      <c r="F299" s="762">
        <v>2.78</v>
      </c>
      <c r="G299" s="762">
        <v>1</v>
      </c>
      <c r="H299" s="762">
        <v>0.81</v>
      </c>
      <c r="I299" s="762">
        <v>0.33</v>
      </c>
      <c r="J299" s="762">
        <v>0.49</v>
      </c>
      <c r="K299" s="762">
        <v>0.5</v>
      </c>
      <c r="L299" s="762">
        <v>0.83</v>
      </c>
      <c r="M299" s="762">
        <v>4.43</v>
      </c>
      <c r="N299" s="762">
        <v>2.69</v>
      </c>
      <c r="O299" s="762">
        <v>0</v>
      </c>
      <c r="P299" s="762">
        <v>0.17</v>
      </c>
      <c r="Q299" s="762">
        <v>0</v>
      </c>
      <c r="R299" s="762">
        <v>0.02</v>
      </c>
    </row>
    <row r="300" spans="1:18" x14ac:dyDescent="0.2">
      <c r="A300" t="s">
        <v>322</v>
      </c>
      <c r="C300" s="976"/>
      <c r="D300">
        <v>10</v>
      </c>
      <c r="E300" s="762">
        <v>2.67</v>
      </c>
      <c r="F300" s="762">
        <v>2.69</v>
      </c>
      <c r="G300" s="762">
        <v>0.67</v>
      </c>
      <c r="H300" s="762">
        <v>0.87</v>
      </c>
      <c r="I300" s="762">
        <v>0.33</v>
      </c>
      <c r="J300" s="762">
        <v>0.56999999999999995</v>
      </c>
      <c r="K300" s="762">
        <v>0.57999999999999996</v>
      </c>
      <c r="L300" s="762">
        <v>0.83</v>
      </c>
      <c r="M300" s="762">
        <v>5.86</v>
      </c>
      <c r="N300" s="762">
        <v>2.83</v>
      </c>
      <c r="O300" s="762">
        <v>0.71</v>
      </c>
      <c r="P300" s="762">
        <v>0.15</v>
      </c>
      <c r="Q300" s="762">
        <v>0</v>
      </c>
      <c r="R300" s="762">
        <v>0.01</v>
      </c>
    </row>
    <row r="301" spans="1:18" x14ac:dyDescent="0.2">
      <c r="A301" t="s">
        <v>323</v>
      </c>
      <c r="C301" s="976"/>
      <c r="D301">
        <v>11</v>
      </c>
      <c r="E301" s="762">
        <v>3</v>
      </c>
      <c r="F301" s="762">
        <v>2.59</v>
      </c>
      <c r="G301" s="762">
        <v>0.33</v>
      </c>
      <c r="H301" s="762">
        <v>0.81</v>
      </c>
      <c r="I301" s="762">
        <v>0.33</v>
      </c>
      <c r="J301" s="762">
        <v>0.54</v>
      </c>
      <c r="K301" s="762">
        <v>0.83</v>
      </c>
      <c r="L301" s="762">
        <v>0.84</v>
      </c>
      <c r="M301" s="762">
        <v>5</v>
      </c>
      <c r="N301" s="762">
        <v>2.58</v>
      </c>
      <c r="O301" s="762">
        <v>0.28999999999999998</v>
      </c>
      <c r="P301" s="762">
        <v>0.15</v>
      </c>
      <c r="Q301" s="762">
        <v>0</v>
      </c>
      <c r="R301" s="762">
        <v>0.01</v>
      </c>
    </row>
    <row r="302" spans="1:18" x14ac:dyDescent="0.2">
      <c r="A302" t="s">
        <v>324</v>
      </c>
      <c r="C302" s="977"/>
      <c r="D302">
        <v>12</v>
      </c>
      <c r="E302" s="762">
        <v>2.67</v>
      </c>
      <c r="F302" s="762">
        <v>2.5099999999999998</v>
      </c>
      <c r="G302" s="762">
        <v>0.57999999999999996</v>
      </c>
      <c r="H302" s="762">
        <v>0.81</v>
      </c>
      <c r="I302" s="762">
        <v>0.25</v>
      </c>
      <c r="J302" s="762">
        <v>0.52</v>
      </c>
      <c r="K302" s="762">
        <v>0.5</v>
      </c>
      <c r="L302" s="762">
        <v>0.81</v>
      </c>
      <c r="M302" s="762">
        <v>4.71</v>
      </c>
      <c r="N302" s="762">
        <v>2.84</v>
      </c>
      <c r="O302" s="762">
        <v>0.56999999999999995</v>
      </c>
      <c r="P302" s="762">
        <v>0.18</v>
      </c>
      <c r="Q302" s="762">
        <v>0</v>
      </c>
      <c r="R302" s="762">
        <v>0.01</v>
      </c>
    </row>
    <row r="303" spans="1:18" s="920" customFormat="1" x14ac:dyDescent="0.2">
      <c r="A303" s="920" t="s">
        <v>82</v>
      </c>
      <c r="B303" s="920" t="s">
        <v>355</v>
      </c>
      <c r="C303" s="975">
        <v>2024</v>
      </c>
      <c r="D303" s="920">
        <v>1</v>
      </c>
      <c r="E303" s="921">
        <v>2.25</v>
      </c>
      <c r="F303" s="921">
        <v>2.57</v>
      </c>
      <c r="G303" s="921">
        <v>0.42</v>
      </c>
      <c r="H303" s="921">
        <v>0.83</v>
      </c>
      <c r="I303" s="921">
        <v>0.25</v>
      </c>
      <c r="J303" s="921">
        <v>0.51</v>
      </c>
      <c r="K303" s="921">
        <v>0.33</v>
      </c>
      <c r="L303" s="921">
        <v>0.87</v>
      </c>
      <c r="M303" s="921">
        <v>4.57</v>
      </c>
      <c r="N303" s="921">
        <v>2.78</v>
      </c>
      <c r="O303" s="921">
        <v>0.28999999999999998</v>
      </c>
      <c r="P303" s="921">
        <v>0.17</v>
      </c>
      <c r="Q303" s="921">
        <v>0</v>
      </c>
      <c r="R303" s="921">
        <v>0.01</v>
      </c>
    </row>
    <row r="304" spans="1:18" x14ac:dyDescent="0.2">
      <c r="A304" t="s">
        <v>83</v>
      </c>
      <c r="C304" s="976"/>
      <c r="D304">
        <v>2</v>
      </c>
      <c r="E304" s="762">
        <v>2.17</v>
      </c>
      <c r="F304" s="762">
        <v>2.4</v>
      </c>
      <c r="G304" s="762">
        <v>0.5</v>
      </c>
      <c r="H304" s="762">
        <v>0.76</v>
      </c>
      <c r="I304" s="762">
        <v>0.25</v>
      </c>
      <c r="J304" s="762">
        <v>0.5</v>
      </c>
      <c r="K304" s="762">
        <v>0.25</v>
      </c>
      <c r="L304" s="762">
        <v>0.76</v>
      </c>
      <c r="M304" s="762">
        <v>4.29</v>
      </c>
      <c r="N304" s="762">
        <v>2.77</v>
      </c>
      <c r="O304" s="762">
        <v>0.28999999999999998</v>
      </c>
      <c r="P304" s="762">
        <v>0.15</v>
      </c>
      <c r="Q304" s="762">
        <v>0</v>
      </c>
      <c r="R304" s="762">
        <v>0.01</v>
      </c>
    </row>
    <row r="305" spans="1:18" x14ac:dyDescent="0.2">
      <c r="A305" t="s">
        <v>84</v>
      </c>
      <c r="C305" s="976"/>
      <c r="D305">
        <v>3</v>
      </c>
      <c r="E305" s="762">
        <v>2.33</v>
      </c>
      <c r="F305" s="762">
        <v>2.52</v>
      </c>
      <c r="G305" s="762">
        <v>0.17</v>
      </c>
      <c r="H305" s="762">
        <v>0.82</v>
      </c>
      <c r="I305" s="762">
        <v>0.42</v>
      </c>
      <c r="J305" s="762">
        <v>0.51</v>
      </c>
      <c r="K305" s="762">
        <v>0.25</v>
      </c>
      <c r="L305" s="762">
        <v>0.75</v>
      </c>
      <c r="M305" s="762">
        <v>4</v>
      </c>
      <c r="N305" s="762">
        <v>2.82</v>
      </c>
      <c r="O305" s="762">
        <v>0.28999999999999998</v>
      </c>
      <c r="P305" s="762">
        <v>0.13</v>
      </c>
      <c r="Q305" s="762">
        <v>0</v>
      </c>
      <c r="R305" s="762">
        <v>0.01</v>
      </c>
    </row>
    <row r="306" spans="1:18" x14ac:dyDescent="0.2">
      <c r="A306" t="s">
        <v>331</v>
      </c>
      <c r="C306" s="976"/>
      <c r="D306">
        <v>4</v>
      </c>
      <c r="E306" s="762">
        <v>2.5</v>
      </c>
      <c r="F306" s="762">
        <v>2.5</v>
      </c>
      <c r="G306" s="762">
        <v>0.5</v>
      </c>
      <c r="H306" s="762">
        <v>0.88</v>
      </c>
      <c r="I306" s="762">
        <v>0.57999999999999996</v>
      </c>
      <c r="J306" s="762">
        <v>0.57999999999999996</v>
      </c>
      <c r="K306" s="762">
        <v>0.25</v>
      </c>
      <c r="L306" s="762">
        <v>0.7</v>
      </c>
      <c r="M306" s="762">
        <v>6.57</v>
      </c>
      <c r="N306" s="762">
        <v>2.65</v>
      </c>
      <c r="O306" s="762">
        <v>0.28999999999999998</v>
      </c>
      <c r="P306" s="762">
        <v>0.19</v>
      </c>
      <c r="Q306" s="762">
        <v>0</v>
      </c>
      <c r="R306" s="762">
        <v>0.01</v>
      </c>
    </row>
    <row r="307" spans="1:18" x14ac:dyDescent="0.2">
      <c r="A307" t="s">
        <v>332</v>
      </c>
      <c r="C307" s="976"/>
      <c r="D307">
        <v>5</v>
      </c>
      <c r="E307" s="762">
        <v>2.08</v>
      </c>
      <c r="F307" s="762">
        <v>2.58</v>
      </c>
      <c r="G307" s="762">
        <v>0.42</v>
      </c>
      <c r="H307" s="762">
        <v>0.86</v>
      </c>
      <c r="I307" s="762">
        <v>0.33</v>
      </c>
      <c r="J307" s="762">
        <v>0.62</v>
      </c>
      <c r="K307" s="762">
        <v>0.57999999999999996</v>
      </c>
      <c r="L307" s="762">
        <v>0.76</v>
      </c>
      <c r="M307" s="762">
        <v>3.57</v>
      </c>
      <c r="N307" s="762">
        <v>2.66</v>
      </c>
      <c r="O307" s="762">
        <v>0.14000000000000001</v>
      </c>
      <c r="P307" s="762">
        <v>0.2</v>
      </c>
      <c r="Q307" s="762">
        <v>0</v>
      </c>
      <c r="R307" s="762">
        <v>0.02</v>
      </c>
    </row>
    <row r="308" spans="1:18" x14ac:dyDescent="0.2">
      <c r="A308" t="s">
        <v>318</v>
      </c>
      <c r="C308" s="976"/>
      <c r="D308">
        <v>6</v>
      </c>
      <c r="E308" s="762">
        <v>3.08</v>
      </c>
      <c r="F308" s="762">
        <v>2.57</v>
      </c>
      <c r="G308" s="762">
        <v>0.5</v>
      </c>
      <c r="H308" s="762">
        <v>0.91</v>
      </c>
      <c r="I308" s="762">
        <v>0.5</v>
      </c>
      <c r="J308" s="762">
        <v>0.56000000000000005</v>
      </c>
      <c r="K308" s="762">
        <v>0.5</v>
      </c>
      <c r="L308" s="762">
        <v>0.73</v>
      </c>
      <c r="M308" s="762">
        <v>4.71</v>
      </c>
      <c r="N308" s="762">
        <v>2.54</v>
      </c>
      <c r="O308" s="762">
        <v>0.14000000000000001</v>
      </c>
      <c r="P308" s="762">
        <v>0.16</v>
      </c>
      <c r="Q308" s="762">
        <v>0</v>
      </c>
      <c r="R308" s="762">
        <v>0.01</v>
      </c>
    </row>
    <row r="309" spans="1:18" x14ac:dyDescent="0.2">
      <c r="A309" t="s">
        <v>319</v>
      </c>
      <c r="C309" s="976"/>
      <c r="D309">
        <v>7</v>
      </c>
      <c r="E309" s="762">
        <v>2.33</v>
      </c>
      <c r="F309" s="762">
        <v>2.73</v>
      </c>
      <c r="G309" s="762">
        <v>0.08</v>
      </c>
      <c r="H309" s="762">
        <v>0.88</v>
      </c>
      <c r="I309" s="762">
        <v>0.42</v>
      </c>
      <c r="J309" s="762">
        <v>0.57999999999999996</v>
      </c>
      <c r="K309" s="762">
        <v>0.5</v>
      </c>
      <c r="L309" s="762">
        <v>0.78</v>
      </c>
      <c r="M309" s="762">
        <v>4.1399999999999997</v>
      </c>
      <c r="N309" s="762">
        <v>2.86</v>
      </c>
      <c r="O309" s="762">
        <v>0</v>
      </c>
      <c r="P309" s="762">
        <v>0.16</v>
      </c>
      <c r="Q309" s="762">
        <v>0</v>
      </c>
      <c r="R309" s="762">
        <v>0.02</v>
      </c>
    </row>
    <row r="310" spans="1:18" x14ac:dyDescent="0.2">
      <c r="A310" t="s">
        <v>320</v>
      </c>
      <c r="C310" s="976"/>
      <c r="D310">
        <v>8</v>
      </c>
      <c r="E310" s="762">
        <v>2.75</v>
      </c>
      <c r="F310" s="762">
        <v>2.57</v>
      </c>
      <c r="G310" s="762">
        <v>0.33</v>
      </c>
      <c r="H310" s="762">
        <v>0.87</v>
      </c>
      <c r="I310" s="762">
        <v>0.42</v>
      </c>
      <c r="J310" s="762">
        <v>0.51</v>
      </c>
      <c r="K310" s="762">
        <v>0.42</v>
      </c>
      <c r="L310" s="762">
        <v>0.76</v>
      </c>
      <c r="M310" s="762">
        <v>4.57</v>
      </c>
      <c r="N310" s="762">
        <v>2.78</v>
      </c>
      <c r="O310" s="762">
        <v>0.14000000000000001</v>
      </c>
      <c r="P310" s="762">
        <v>0.11</v>
      </c>
      <c r="Q310" s="762">
        <v>0</v>
      </c>
      <c r="R310" s="762">
        <v>0.02</v>
      </c>
    </row>
    <row r="311" spans="1:18" x14ac:dyDescent="0.2">
      <c r="A311" t="s">
        <v>321</v>
      </c>
      <c r="C311" s="976"/>
      <c r="D311">
        <v>9</v>
      </c>
      <c r="E311" s="762">
        <v>2.75</v>
      </c>
      <c r="F311" s="762">
        <v>2.64</v>
      </c>
      <c r="G311" s="762">
        <v>0.75</v>
      </c>
      <c r="H311" s="762">
        <v>0.85</v>
      </c>
      <c r="I311" s="762">
        <v>0.33</v>
      </c>
      <c r="J311" s="762">
        <v>0.53</v>
      </c>
      <c r="K311" s="762">
        <v>0.33</v>
      </c>
      <c r="L311" s="762">
        <v>0.73</v>
      </c>
      <c r="M311" s="762">
        <v>4.29</v>
      </c>
      <c r="N311" s="762">
        <v>2.57</v>
      </c>
      <c r="O311" s="762">
        <v>0.43</v>
      </c>
      <c r="P311" s="762">
        <v>0.09</v>
      </c>
      <c r="Q311" s="762">
        <v>0</v>
      </c>
      <c r="R311" s="762">
        <v>0.01</v>
      </c>
    </row>
    <row r="312" spans="1:18" x14ac:dyDescent="0.2">
      <c r="A312" t="s">
        <v>322</v>
      </c>
      <c r="C312" s="976"/>
      <c r="D312">
        <v>10</v>
      </c>
      <c r="E312" s="762">
        <v>2.58</v>
      </c>
      <c r="F312" s="762">
        <v>2.74</v>
      </c>
      <c r="G312" s="762">
        <v>0.33</v>
      </c>
      <c r="H312" s="762">
        <v>0.9</v>
      </c>
      <c r="I312" s="762">
        <v>0.42</v>
      </c>
      <c r="J312" s="762">
        <v>0.57999999999999996</v>
      </c>
      <c r="K312" s="762">
        <v>0.33</v>
      </c>
      <c r="L312" s="762">
        <v>0.75</v>
      </c>
      <c r="M312" s="762">
        <v>4</v>
      </c>
      <c r="N312" s="762">
        <v>2.77</v>
      </c>
      <c r="O312" s="762">
        <v>0.28999999999999998</v>
      </c>
      <c r="P312" s="762">
        <v>0.14000000000000001</v>
      </c>
      <c r="Q312" s="762">
        <v>0</v>
      </c>
      <c r="R312" s="762">
        <v>0.01</v>
      </c>
    </row>
    <row r="313" spans="1:18" x14ac:dyDescent="0.2">
      <c r="A313" t="s">
        <v>323</v>
      </c>
      <c r="C313" s="976"/>
      <c r="D313">
        <v>11</v>
      </c>
      <c r="E313" s="762">
        <v>2.17</v>
      </c>
      <c r="F313" s="762">
        <v>2.39</v>
      </c>
      <c r="G313" s="762">
        <v>0.42</v>
      </c>
      <c r="H313" s="762">
        <v>0.76</v>
      </c>
      <c r="I313" s="762">
        <v>0.17</v>
      </c>
      <c r="J313" s="762">
        <v>0.51</v>
      </c>
      <c r="K313" s="762">
        <v>0.33</v>
      </c>
      <c r="L313" s="762">
        <v>0.65</v>
      </c>
      <c r="M313" s="762">
        <v>3.71</v>
      </c>
      <c r="N313" s="762">
        <v>2.5299999999999998</v>
      </c>
      <c r="O313" s="762">
        <v>0.43</v>
      </c>
      <c r="P313" s="762">
        <v>0.17</v>
      </c>
      <c r="Q313" s="762">
        <v>0</v>
      </c>
      <c r="R313" s="762">
        <v>0.01</v>
      </c>
    </row>
    <row r="314" spans="1:18" x14ac:dyDescent="0.2">
      <c r="A314" t="s">
        <v>324</v>
      </c>
      <c r="C314" s="977"/>
      <c r="D314">
        <v>12</v>
      </c>
      <c r="E314" s="762">
        <v>1.58</v>
      </c>
      <c r="F314" s="762">
        <v>2.13</v>
      </c>
      <c r="G314" s="762">
        <v>0.75</v>
      </c>
      <c r="H314" s="762">
        <v>0.86</v>
      </c>
      <c r="I314" s="762">
        <v>0.42</v>
      </c>
      <c r="J314" s="762">
        <v>0.51</v>
      </c>
      <c r="K314" s="762">
        <v>0.67</v>
      </c>
      <c r="L314" s="762">
        <v>0.69</v>
      </c>
      <c r="M314" s="762">
        <v>3.71</v>
      </c>
      <c r="N314" s="762">
        <v>2.75</v>
      </c>
      <c r="O314" s="762">
        <v>1</v>
      </c>
      <c r="P314" s="762">
        <v>0.18</v>
      </c>
      <c r="Q314" s="762">
        <v>0</v>
      </c>
      <c r="R314" s="762">
        <v>0.02</v>
      </c>
    </row>
    <row r="315" spans="1:18" s="920" customFormat="1" x14ac:dyDescent="0.2">
      <c r="A315" s="920" t="s">
        <v>82</v>
      </c>
      <c r="B315" s="920" t="s">
        <v>357</v>
      </c>
      <c r="C315" s="975">
        <v>2025</v>
      </c>
      <c r="D315" s="920">
        <v>1</v>
      </c>
      <c r="E315" s="921">
        <v>1.92</v>
      </c>
      <c r="F315" s="921">
        <v>2.2799999999999998</v>
      </c>
      <c r="G315" s="921">
        <v>0.42</v>
      </c>
      <c r="H315" s="921">
        <v>0.82</v>
      </c>
      <c r="I315" s="921">
        <v>0.42</v>
      </c>
      <c r="J315" s="921">
        <v>0.51</v>
      </c>
      <c r="K315" s="921">
        <v>0.17</v>
      </c>
      <c r="L315" s="921">
        <v>0.72</v>
      </c>
      <c r="M315" s="921">
        <v>5.29</v>
      </c>
      <c r="N315" s="921">
        <v>3.13</v>
      </c>
      <c r="O315" s="921">
        <v>0.43</v>
      </c>
      <c r="P315" s="921">
        <v>0.24</v>
      </c>
      <c r="Q315" s="921">
        <v>0.14000000000000001</v>
      </c>
      <c r="R315" s="921">
        <v>0.01</v>
      </c>
    </row>
    <row r="316" spans="1:18" x14ac:dyDescent="0.2">
      <c r="A316" t="s">
        <v>83</v>
      </c>
      <c r="C316" s="976"/>
      <c r="D316">
        <v>2</v>
      </c>
      <c r="E316" s="762">
        <v>1.92</v>
      </c>
      <c r="F316" s="762">
        <v>2.0699999999999998</v>
      </c>
      <c r="G316" s="762">
        <v>0.75</v>
      </c>
      <c r="H316" s="762">
        <v>0.76</v>
      </c>
      <c r="I316" s="762">
        <v>0.33</v>
      </c>
      <c r="J316" s="762">
        <v>0.45</v>
      </c>
      <c r="K316" s="762">
        <v>0.17</v>
      </c>
      <c r="L316" s="762">
        <v>0.54</v>
      </c>
      <c r="M316" s="762">
        <v>3.86</v>
      </c>
      <c r="N316" s="762">
        <v>2.62</v>
      </c>
      <c r="O316" s="762">
        <v>0.56999999999999995</v>
      </c>
      <c r="P316" s="762">
        <v>0.16</v>
      </c>
      <c r="Q316" s="762">
        <v>0</v>
      </c>
      <c r="R316" s="762">
        <v>0.01</v>
      </c>
    </row>
    <row r="317" spans="1:18" x14ac:dyDescent="0.2">
      <c r="A317" t="s">
        <v>84</v>
      </c>
      <c r="C317" s="976"/>
      <c r="D317">
        <v>3</v>
      </c>
      <c r="E317" s="762">
        <v>1.92</v>
      </c>
      <c r="F317" s="762">
        <v>2.25</v>
      </c>
      <c r="G317" s="762">
        <v>0.75</v>
      </c>
      <c r="H317" s="762">
        <v>0.9</v>
      </c>
      <c r="I317" s="762">
        <v>0.33</v>
      </c>
      <c r="J317" s="762">
        <v>0.52</v>
      </c>
      <c r="K317" s="762">
        <v>0.17</v>
      </c>
      <c r="L317" s="762">
        <v>0.59</v>
      </c>
      <c r="M317" s="762">
        <v>3.86</v>
      </c>
      <c r="N317" s="762">
        <v>2.8</v>
      </c>
      <c r="O317" s="762">
        <v>0.56999999999999995</v>
      </c>
      <c r="P317" s="762">
        <v>0.15</v>
      </c>
      <c r="Q317" s="762">
        <v>0</v>
      </c>
      <c r="R317" s="762">
        <v>0.01</v>
      </c>
    </row>
    <row r="318" spans="1:18" x14ac:dyDescent="0.2">
      <c r="A318" t="s">
        <v>331</v>
      </c>
      <c r="C318" s="976"/>
      <c r="D318">
        <v>4</v>
      </c>
      <c r="E318" s="762">
        <v>2.75</v>
      </c>
      <c r="F318" s="762">
        <v>2.39</v>
      </c>
      <c r="G318" s="762">
        <v>0.42</v>
      </c>
      <c r="H318" s="762">
        <v>0.9</v>
      </c>
      <c r="I318" s="762">
        <v>0.5</v>
      </c>
      <c r="J318" s="762">
        <v>0.54</v>
      </c>
      <c r="K318" s="762">
        <v>0.33</v>
      </c>
      <c r="L318" s="762">
        <v>0.63</v>
      </c>
      <c r="M318" s="762">
        <v>5</v>
      </c>
      <c r="N318" s="762">
        <v>2.75</v>
      </c>
      <c r="O318" s="762">
        <v>0.14000000000000001</v>
      </c>
      <c r="P318" s="762">
        <v>0.09</v>
      </c>
      <c r="Q318" s="762">
        <v>0</v>
      </c>
      <c r="R318" s="762">
        <v>0.02</v>
      </c>
    </row>
    <row r="319" spans="1:18" x14ac:dyDescent="0.2">
      <c r="A319" t="s">
        <v>332</v>
      </c>
      <c r="C319" s="976"/>
      <c r="D319">
        <v>5</v>
      </c>
      <c r="E319" s="762">
        <v>1.83</v>
      </c>
      <c r="F319" s="762">
        <v>2.4700000000000002</v>
      </c>
      <c r="G319" s="762">
        <v>0.08</v>
      </c>
      <c r="H319" s="762">
        <v>0.9</v>
      </c>
      <c r="I319" s="762">
        <v>0.25</v>
      </c>
      <c r="J319" s="762">
        <v>0.53</v>
      </c>
      <c r="K319" s="762">
        <v>0.33</v>
      </c>
      <c r="L319" s="762">
        <v>0.72</v>
      </c>
      <c r="M319" s="762">
        <v>4.1399999999999997</v>
      </c>
      <c r="N319" s="762">
        <v>2.63</v>
      </c>
      <c r="O319" s="762">
        <v>0.14000000000000001</v>
      </c>
      <c r="P319" s="762">
        <v>0.08</v>
      </c>
      <c r="Q319" s="762">
        <v>0</v>
      </c>
      <c r="R319" s="762">
        <v>0.01</v>
      </c>
    </row>
    <row r="320" spans="1:18" x14ac:dyDescent="0.2">
      <c r="A320" t="s">
        <v>318</v>
      </c>
      <c r="C320" s="976"/>
      <c r="D320">
        <v>6</v>
      </c>
      <c r="E320" s="762">
        <v>1.58</v>
      </c>
      <c r="F320" s="762">
        <v>2.6</v>
      </c>
      <c r="G320" s="762">
        <v>0.5</v>
      </c>
      <c r="H320" s="762">
        <v>0.95</v>
      </c>
      <c r="I320" s="762">
        <v>0.25</v>
      </c>
      <c r="J320" s="762">
        <v>0.6</v>
      </c>
      <c r="K320" s="762">
        <v>0.42</v>
      </c>
      <c r="L320" s="762">
        <v>0.73</v>
      </c>
      <c r="M320" s="762">
        <v>4.29</v>
      </c>
      <c r="N320" s="762">
        <v>2.4900000000000002</v>
      </c>
      <c r="O320" s="762">
        <v>0</v>
      </c>
      <c r="P320" s="762">
        <v>0.08</v>
      </c>
      <c r="Q320" s="762">
        <v>0</v>
      </c>
      <c r="R320" s="762">
        <v>0.02</v>
      </c>
    </row>
    <row r="321" spans="1:18" x14ac:dyDescent="0.2">
      <c r="A321" t="s">
        <v>319</v>
      </c>
      <c r="C321" s="976"/>
      <c r="D321">
        <v>7</v>
      </c>
      <c r="E321" s="762">
        <v>2.42</v>
      </c>
      <c r="F321" s="762">
        <v>2.63</v>
      </c>
      <c r="G321" s="762">
        <v>0.17</v>
      </c>
      <c r="H321" s="762">
        <v>0.96</v>
      </c>
      <c r="I321" s="762">
        <v>0.42</v>
      </c>
      <c r="J321" s="762">
        <v>0.62</v>
      </c>
      <c r="K321" s="762">
        <v>0.33</v>
      </c>
      <c r="L321" s="762">
        <v>0.8</v>
      </c>
      <c r="M321" s="762">
        <v>4.29</v>
      </c>
      <c r="N321" s="762">
        <v>2.78</v>
      </c>
      <c r="O321" s="762">
        <v>0</v>
      </c>
      <c r="P321" s="762">
        <v>0.06</v>
      </c>
      <c r="Q321" s="762">
        <v>0</v>
      </c>
      <c r="R321" s="762">
        <v>0.03</v>
      </c>
    </row>
    <row r="322" spans="1:18" x14ac:dyDescent="0.2">
      <c r="A322" t="s">
        <v>320</v>
      </c>
      <c r="C322" s="976"/>
      <c r="D322">
        <v>8</v>
      </c>
      <c r="E322" s="762">
        <v>2.5</v>
      </c>
      <c r="F322" s="762">
        <v>2.4700000000000002</v>
      </c>
      <c r="G322" s="762">
        <v>0.33</v>
      </c>
      <c r="H322" s="762">
        <v>0.87</v>
      </c>
      <c r="I322" s="762">
        <v>0.42</v>
      </c>
      <c r="J322" s="762">
        <v>0.54</v>
      </c>
      <c r="K322" s="762">
        <v>0.5</v>
      </c>
      <c r="L322" s="762">
        <v>0.76</v>
      </c>
      <c r="M322" s="762">
        <v>3.29</v>
      </c>
      <c r="N322" s="762">
        <v>2.64</v>
      </c>
      <c r="O322" s="762">
        <v>0.14000000000000001</v>
      </c>
      <c r="P322" s="762">
        <v>0.05</v>
      </c>
      <c r="Q322" s="762">
        <v>0</v>
      </c>
      <c r="R322" s="762">
        <v>0.01</v>
      </c>
    </row>
    <row r="323" spans="1:18" x14ac:dyDescent="0.2">
      <c r="A323" t="s">
        <v>321</v>
      </c>
      <c r="C323" s="976"/>
      <c r="D323">
        <v>9</v>
      </c>
      <c r="E323" s="762">
        <v>2.33</v>
      </c>
      <c r="F323" s="762">
        <v>2.74</v>
      </c>
      <c r="G323" s="762">
        <v>0.08</v>
      </c>
      <c r="H323" s="762">
        <v>0.97</v>
      </c>
      <c r="I323" s="762">
        <v>0.08</v>
      </c>
      <c r="J323" s="762">
        <v>0.54</v>
      </c>
      <c r="K323" s="762">
        <v>0.25</v>
      </c>
      <c r="L323" s="762">
        <v>0.83</v>
      </c>
      <c r="M323" s="762">
        <v>3.86</v>
      </c>
      <c r="N323" s="762">
        <v>2.63</v>
      </c>
      <c r="O323" s="762">
        <v>0</v>
      </c>
      <c r="P323" s="762">
        <v>0.04</v>
      </c>
      <c r="Q323" s="762">
        <v>0</v>
      </c>
      <c r="R323" s="762">
        <v>0.01</v>
      </c>
    </row>
    <row r="324" spans="1:18" x14ac:dyDescent="0.2">
      <c r="A324" t="s">
        <v>322</v>
      </c>
      <c r="C324" s="976"/>
      <c r="D324">
        <v>10</v>
      </c>
      <c r="E324" s="762">
        <v>2.42</v>
      </c>
      <c r="F324" s="762">
        <v>2.67</v>
      </c>
      <c r="G324" s="762">
        <v>0.17</v>
      </c>
      <c r="H324" s="762">
        <v>0.93</v>
      </c>
      <c r="I324" s="762">
        <v>0.33</v>
      </c>
      <c r="J324" s="762">
        <v>0.55000000000000004</v>
      </c>
      <c r="K324" s="762">
        <v>0.08</v>
      </c>
      <c r="L324" s="762">
        <v>0.78</v>
      </c>
      <c r="M324" s="762">
        <v>3.29</v>
      </c>
      <c r="N324" s="762">
        <v>2.48</v>
      </c>
      <c r="O324" s="762">
        <v>0</v>
      </c>
      <c r="P324" s="762">
        <v>0.05</v>
      </c>
      <c r="Q324" s="762">
        <v>0</v>
      </c>
      <c r="R324" s="762">
        <v>0.02</v>
      </c>
    </row>
    <row r="325" spans="1:18" x14ac:dyDescent="0.2">
      <c r="A325" t="s">
        <v>323</v>
      </c>
      <c r="C325" s="976"/>
      <c r="D325">
        <v>11</v>
      </c>
      <c r="E325" s="762">
        <v>2.92</v>
      </c>
      <c r="F325" s="762">
        <v>2.34</v>
      </c>
      <c r="G325" s="762">
        <v>0.5</v>
      </c>
      <c r="H325" s="762">
        <v>0.92</v>
      </c>
      <c r="I325" s="762">
        <v>0.57999999999999996</v>
      </c>
      <c r="J325" s="762">
        <v>0.48</v>
      </c>
      <c r="K325" s="762">
        <v>0.33</v>
      </c>
      <c r="L325" s="762">
        <v>0.66</v>
      </c>
      <c r="M325" s="762">
        <v>2.14</v>
      </c>
      <c r="N325" s="762">
        <v>2.57</v>
      </c>
      <c r="O325" s="762">
        <v>0</v>
      </c>
      <c r="P325" s="762">
        <v>0.05</v>
      </c>
      <c r="Q325" s="762">
        <v>0</v>
      </c>
      <c r="R325" s="762">
        <v>0.02</v>
      </c>
    </row>
    <row r="326" spans="1:18" x14ac:dyDescent="0.2">
      <c r="A326" t="s">
        <v>324</v>
      </c>
      <c r="C326" s="977"/>
      <c r="D326">
        <v>12</v>
      </c>
      <c r="E326" s="762">
        <v>2.92</v>
      </c>
      <c r="F326" s="762">
        <v>2.19</v>
      </c>
      <c r="G326" s="762">
        <v>0.5</v>
      </c>
      <c r="H326" s="762">
        <v>0.95</v>
      </c>
      <c r="I326" s="762">
        <v>0.57999999999999996</v>
      </c>
      <c r="J326" s="762">
        <v>0.49</v>
      </c>
      <c r="K326" s="762">
        <v>0.33</v>
      </c>
      <c r="L326" s="762">
        <v>0.59</v>
      </c>
      <c r="M326" s="762">
        <v>2.14</v>
      </c>
      <c r="N326" s="762">
        <v>2.73</v>
      </c>
      <c r="O326" s="762">
        <v>0</v>
      </c>
      <c r="P326" s="762">
        <v>7.0000000000000007E-2</v>
      </c>
      <c r="Q326" s="762">
        <v>0</v>
      </c>
      <c r="R326" s="762">
        <v>0.02</v>
      </c>
    </row>
    <row r="327" spans="1:18" s="920" customFormat="1" x14ac:dyDescent="0.2">
      <c r="A327" s="920" t="s">
        <v>82</v>
      </c>
      <c r="B327" s="920" t="s">
        <v>360</v>
      </c>
      <c r="C327" s="975">
        <v>2026</v>
      </c>
      <c r="D327" s="920">
        <v>1</v>
      </c>
      <c r="E327" s="959">
        <f>+IF('保健所別（令和8年）'!D$14="",NA(),'保健所別（令和8年）'!D$14)</f>
        <v>1.5</v>
      </c>
      <c r="F327" s="959">
        <f>+IF('保健所別（令和8年）'!D$15="",NA(),'保健所別（令和8年）'!D$15)</f>
        <v>2.35</v>
      </c>
      <c r="G327" s="959">
        <f>+IF('保健所別（令和8年）'!D$26="",NA(),'保健所別（令和8年）'!D$26)</f>
        <v>0.75</v>
      </c>
      <c r="H327" s="959">
        <f>+IF('保健所別（令和8年）'!D$27="",NA(),'保健所別（令和8年）'!D$27)</f>
        <v>0.92</v>
      </c>
      <c r="I327" s="959">
        <f>+IF('保健所別（令和8年）'!D$38="",NA(),'保健所別（令和8年）'!D$38)</f>
        <v>0.17</v>
      </c>
      <c r="J327" s="959">
        <f>+IF('保健所別（令和8年）'!D$39="",NA(),'保健所別（令和8年）'!D$39)</f>
        <v>0.47</v>
      </c>
      <c r="K327" s="959">
        <f>+IF('保健所別（令和8年）'!D$50="",NA(),'保健所別（令和8年）'!D$50)</f>
        <v>0.33</v>
      </c>
      <c r="L327" s="959">
        <f>+IF('保健所別（令和8年）'!D$51="",NA(),'保健所別（令和8年）'!D$51)</f>
        <v>0.74</v>
      </c>
      <c r="M327" s="959">
        <f>+IF('保健所別（令和8年）'!D$66="",NA(),'保健所別（令和8年）'!D$66)</f>
        <v>4</v>
      </c>
      <c r="N327" s="959">
        <f>+IF('保健所別（令和8年）'!D$67="",NA(),'保健所別（令和8年）'!D$67)</f>
        <v>2.83</v>
      </c>
      <c r="O327" s="959">
        <f>+IF('保健所別（令和8年）'!D$82="",NA(),'保健所別（令和8年）'!D$82)</f>
        <v>0</v>
      </c>
      <c r="P327" s="959">
        <f>+IF('保健所別（令和8年）'!D$83="",NA(),'保健所別（令和8年）'!D$83)</f>
        <v>0.09</v>
      </c>
      <c r="Q327" s="959">
        <f>+IF('保健所別（令和8年）'!D$98="",NA(),'保健所別（令和8年）'!D$98)</f>
        <v>0</v>
      </c>
      <c r="R327" s="959">
        <f>+IF('保健所別（令和8年）'!D$99="",NA(),'保健所別（令和8年）'!D$99)</f>
        <v>0.01</v>
      </c>
    </row>
    <row r="328" spans="1:18" x14ac:dyDescent="0.2">
      <c r="A328" t="s">
        <v>83</v>
      </c>
      <c r="C328" s="976"/>
      <c r="D328">
        <v>2</v>
      </c>
      <c r="E328" s="959">
        <f>+IF('保健所別（令和8年）'!E$14="",NA(),'保健所別（令和8年）'!E$14)</f>
        <v>2.25</v>
      </c>
      <c r="F328" s="959">
        <f>+IF('保健所別（令和8年）'!E$15="",NA(),'保健所別（令和8年）'!E$15)</f>
        <v>2.17</v>
      </c>
      <c r="G328" s="959">
        <f>+IF('保健所別（令和8年）'!E$26="",NA(),'保健所別（令和8年）'!E$26)</f>
        <v>0.33</v>
      </c>
      <c r="H328" s="959">
        <f>+IF('保健所別（令和8年）'!E$27="",NA(),'保健所別（令和8年）'!E$27)</f>
        <v>0.86</v>
      </c>
      <c r="I328" s="959">
        <f>+IF('保健所別（令和8年）'!E$38="",NA(),'保健所別（令和8年）'!E$38)</f>
        <v>0.08</v>
      </c>
      <c r="J328" s="959">
        <f>+IF('保健所別（令和8年）'!E$39="",NA(),'保健所別（令和8年）'!E$39)</f>
        <v>0.47</v>
      </c>
      <c r="K328" s="959">
        <f>+IF('保健所別（令和8年）'!E$50="",NA(),'保健所別（令和8年）'!E$50)</f>
        <v>0.25</v>
      </c>
      <c r="L328" s="959">
        <f>+IF('保健所別（令和8年）'!E$51="",NA(),'保健所別（令和8年）'!E$51)</f>
        <v>0.57999999999999996</v>
      </c>
      <c r="M328" s="959">
        <f>+IF('保健所別（令和8年）'!E$66="",NA(),'保健所別（令和8年）'!E$66)</f>
        <v>4.29</v>
      </c>
      <c r="N328" s="959">
        <f>+IF('保健所別（令和8年）'!E$67="",NA(),'保健所別（令和8年）'!E$67)</f>
        <v>2.68</v>
      </c>
      <c r="O328" s="959">
        <f>+IF('保健所別（令和8年）'!E$82="",NA(),'保健所別（令和8年）'!E$82)</f>
        <v>0.14000000000000001</v>
      </c>
      <c r="P328" s="959">
        <f>+IF('保健所別（令和8年）'!E$83="",NA(),'保健所別（令和8年）'!E$83)</f>
        <v>0.05</v>
      </c>
      <c r="Q328" s="959">
        <f>+IF('保健所別（令和8年）'!E$98="",NA(),'保健所別（令和8年）'!E$98)</f>
        <v>0</v>
      </c>
      <c r="R328" s="959">
        <f>+IF('保健所別（令和8年）'!E$99="",NA(),'保健所別（令和8年）'!E$99)</f>
        <v>0.02</v>
      </c>
    </row>
    <row r="329" spans="1:18" x14ac:dyDescent="0.2">
      <c r="A329" t="s">
        <v>84</v>
      </c>
      <c r="C329" s="976"/>
      <c r="D329">
        <v>3</v>
      </c>
      <c r="E329" s="959">
        <f>+IF('保健所別（令和8年）'!F$14="",NA(),'保健所別（令和8年）'!F$14)</f>
        <v>3.58</v>
      </c>
      <c r="F329" s="959">
        <f>+IF('保健所別（令和8年）'!F$15="",NA(),'保健所別（令和8年）'!F$15)</f>
        <v>2.36</v>
      </c>
      <c r="G329" s="959">
        <f>+IF('保健所別（令和8年）'!F$26="",NA(),'保健所別（令和8年）'!F$26)</f>
        <v>0.17</v>
      </c>
      <c r="H329" s="959">
        <f>+IF('保健所別（令和8年）'!F$27="",NA(),'保健所別（令和8年）'!F$27)</f>
        <v>0.99</v>
      </c>
      <c r="I329" s="959">
        <f>+IF('保健所別（令和8年）'!F$38="",NA(),'保健所別（令和8年）'!F$38)</f>
        <v>0.25</v>
      </c>
      <c r="J329" s="959">
        <f>+IF('保健所別（令和8年）'!F$39="",NA(),'保健所別（令和8年）'!F$39)</f>
        <v>0.47</v>
      </c>
      <c r="K329" s="959">
        <f>+IF('保健所別（令和8年）'!F$50="",NA(),'保健所別（令和8年）'!F$50)</f>
        <v>0.25</v>
      </c>
      <c r="L329" s="959">
        <f>+IF('保健所別（令和8年）'!F$51="",NA(),'保健所別（令和8年）'!F$51)</f>
        <v>0.64</v>
      </c>
      <c r="M329" s="959">
        <f>+IF('保健所別（令和8年）'!F$66="",NA(),'保健所別（令和8年）'!F$66)</f>
        <v>2.86</v>
      </c>
      <c r="N329" s="959">
        <f>+IF('保健所別（令和8年）'!F$67="",NA(),'保健所別（令和8年）'!F$67)</f>
        <v>2.6</v>
      </c>
      <c r="O329" s="959">
        <f>+IF('保健所別（令和8年）'!F$82="",NA(),'保健所別（令和8年）'!F$82)</f>
        <v>0</v>
      </c>
      <c r="P329" s="959">
        <f>+IF('保健所別（令和8年）'!F$83="",NA(),'保健所別（令和8年）'!F$83)</f>
        <v>0.06</v>
      </c>
      <c r="Q329" s="959">
        <f>+IF('保健所別（令和8年）'!F$98="",NA(),'保健所別（令和8年）'!F$98)</f>
        <v>0</v>
      </c>
      <c r="R329" s="959">
        <f>+IF('保健所別（令和8年）'!F$99="",NA(),'保健所別（令和8年）'!F$99)</f>
        <v>0.01</v>
      </c>
    </row>
    <row r="330" spans="1:18" x14ac:dyDescent="0.2">
      <c r="A330" t="s">
        <v>331</v>
      </c>
      <c r="C330" s="976"/>
      <c r="D330">
        <v>4</v>
      </c>
      <c r="E330" s="959">
        <f>+IF('保健所別（令和8年）'!G$14="",NA(),'保健所別（令和8年）'!G$14)</f>
        <v>2</v>
      </c>
      <c r="F330" s="959">
        <f>+IF('保健所別（令和8年）'!G$15="",NA(),'保健所別（令和8年）'!G$15)</f>
        <v>2.2200000000000002</v>
      </c>
      <c r="G330" s="959">
        <f>+IF('保健所別（令和8年）'!G$26="",NA(),'保健所別（令和8年）'!G$26)</f>
        <v>0.33</v>
      </c>
      <c r="H330" s="959">
        <f>+IF('保健所別（令和8年）'!G$27="",NA(),'保健所別（令和8年）'!G$27)</f>
        <v>0.92</v>
      </c>
      <c r="I330" s="959">
        <f>+IF('保健所別（令和8年）'!G$38="",NA(),'保健所別（令和8年）'!G$38)</f>
        <v>0.08</v>
      </c>
      <c r="J330" s="959">
        <f>+IF('保健所別（令和8年）'!G$39="",NA(),'保健所別（令和8年）'!G$39)</f>
        <v>0.47</v>
      </c>
      <c r="K330" s="959">
        <f>+IF('保健所別（令和8年）'!G$50="",NA(),'保健所別（令和8年）'!G$50)</f>
        <v>0.5</v>
      </c>
      <c r="L330" s="959">
        <f>+IF('保健所別（令和8年）'!G$51="",NA(),'保健所別（令和8年）'!G$51)</f>
        <v>0.65</v>
      </c>
      <c r="M330" s="959">
        <f>+IF('保健所別（令和8年）'!G$66="",NA(),'保健所別（令和8年）'!G$66)</f>
        <v>3</v>
      </c>
      <c r="N330" s="959">
        <f>+IF('保健所別（令和8年）'!G$67="",NA(),'保健所別（令和8年）'!G$67)</f>
        <v>2.41</v>
      </c>
      <c r="O330" s="959">
        <f>+IF('保健所別（令和8年）'!G$82="",NA(),'保健所別（令和8年）'!G$82)</f>
        <v>0</v>
      </c>
      <c r="P330" s="959">
        <f>+IF('保健所別（令和8年）'!G$83="",NA(),'保健所別（令和8年）'!G$83)</f>
        <v>0.06</v>
      </c>
      <c r="Q330" s="959">
        <f>+IF('保健所別（令和8年）'!G$98="",NA(),'保健所別（令和8年）'!G$98)</f>
        <v>0</v>
      </c>
      <c r="R330" s="959">
        <f>+IF('保健所別（令和8年）'!G$99="",NA(),'保健所別（令和8年）'!G$99)</f>
        <v>0</v>
      </c>
    </row>
    <row r="331" spans="1:18" x14ac:dyDescent="0.2">
      <c r="A331" t="s">
        <v>332</v>
      </c>
      <c r="C331" s="976"/>
      <c r="D331">
        <v>5</v>
      </c>
      <c r="E331" s="959">
        <f>+IF('保健所別（令和8年）'!H$14="",NA(),'保健所別（令和8年）'!H$14)</f>
        <v>2.58</v>
      </c>
      <c r="F331" s="959">
        <f>+IF('保健所別（令和8年）'!H$15="",NA(),'保健所別（令和8年）'!H$15)</f>
        <v>2.25</v>
      </c>
      <c r="G331" s="959">
        <f>+IF('保健所別（令和8年）'!H$26="",NA(),'保健所別（令和8年）'!H$26)</f>
        <v>0.25</v>
      </c>
      <c r="H331" s="959">
        <f>+IF('保健所別（令和8年）'!H$27="",NA(),'保健所別（令和8年）'!H$27)</f>
        <v>0.9</v>
      </c>
      <c r="I331" s="959">
        <f>+IF('保健所別（令和8年）'!H$38="",NA(),'保健所別（令和8年）'!H$38)</f>
        <v>0.25</v>
      </c>
      <c r="J331" s="959">
        <f>+IF('保健所別（令和8年）'!H$39="",NA(),'保健所別（令和8年）'!H$39)</f>
        <v>0.48</v>
      </c>
      <c r="K331" s="959">
        <f>+IF('保健所別（令和8年）'!H$50="",NA(),'保健所別（令和8年）'!H$50)</f>
        <v>0.33</v>
      </c>
      <c r="L331" s="959">
        <f>+IF('保健所別（令和8年）'!H$51="",NA(),'保健所別（令和8年）'!H$51)</f>
        <v>0.61</v>
      </c>
      <c r="M331" s="959">
        <f>+IF('保健所別（令和8年）'!H$66="",NA(),'保健所別（令和8年）'!H$66)</f>
        <v>2.4300000000000002</v>
      </c>
      <c r="N331" s="959">
        <f>+IF('保健所別（令和8年）'!H$67="",NA(),'保健所別（令和8年）'!H$67)</f>
        <v>2.5499999999999998</v>
      </c>
      <c r="O331" s="959">
        <f>+IF('保健所別（令和8年）'!H$82="",NA(),'保健所別（令和8年）'!H$82)</f>
        <v>0.43</v>
      </c>
      <c r="P331" s="959">
        <f>+IF('保健所別（令和8年）'!H$83="",NA(),'保健所別（令和8年）'!H$83)</f>
        <v>0.08</v>
      </c>
      <c r="Q331" s="959" t="e">
        <f>+IF('保健所別（令和8年）'!H$98="",NA(),'保健所別（令和8年）'!H$98)</f>
        <v>#N/A</v>
      </c>
      <c r="R331" s="959" t="e">
        <f>+IF('保健所別（令和8年）'!H$99="",NA(),'保健所別（令和8年）'!H$99)</f>
        <v>#N/A</v>
      </c>
    </row>
    <row r="332" spans="1:18" x14ac:dyDescent="0.2">
      <c r="A332" t="s">
        <v>318</v>
      </c>
      <c r="C332" s="976"/>
      <c r="D332">
        <v>6</v>
      </c>
      <c r="E332" s="959">
        <f>+IF('保健所別（令和8年）'!I$14="",NA(),'保健所別（令和8年）'!I$14)</f>
        <v>2.33</v>
      </c>
      <c r="F332" s="959">
        <f>+IF('保健所別（令和8年）'!I$15="",NA(),'保健所別（令和8年）'!I$15)</f>
        <v>2.42</v>
      </c>
      <c r="G332" s="959">
        <f>+IF('保健所別（令和8年）'!I$26="",NA(),'保健所別（令和8年）'!I$26)</f>
        <v>0.67</v>
      </c>
      <c r="H332" s="959">
        <f>+IF('保健所別（令和8年）'!I$27="",NA(),'保健所別（令和8年）'!I$27)</f>
        <v>1.05</v>
      </c>
      <c r="I332" s="959">
        <f>+IF('保健所別（令和8年）'!I$38="",NA(),'保健所別（令和8年）'!I$38)</f>
        <v>0.25</v>
      </c>
      <c r="J332" s="959">
        <f>+IF('保健所別（令和8年）'!I$39="",NA(),'保健所別（令和8年）'!I$39)</f>
        <v>0.56000000000000005</v>
      </c>
      <c r="K332" s="959">
        <f>+IF('保健所別（令和8年）'!I$50="",NA(),'保健所別（令和8年）'!I$50)</f>
        <v>0.25</v>
      </c>
      <c r="L332" s="959">
        <f>+IF('保健所別（令和8年）'!I$51="",NA(),'保健所別（令和8年）'!I$51)</f>
        <v>0.63</v>
      </c>
      <c r="M332" s="959">
        <f>+IF('保健所別（令和8年）'!I$66="",NA(),'保健所別（令和8年）'!I$66)</f>
        <v>5.29</v>
      </c>
      <c r="N332" s="959">
        <f>+IF('保健所別（令和8年）'!I$67="",NA(),'保健所別（令和8年）'!I$67)</f>
        <v>2.64</v>
      </c>
      <c r="O332" s="959">
        <f>+IF('保健所別（令和8年）'!I$82="",NA(),'保健所別（令和8年）'!I$82)</f>
        <v>0</v>
      </c>
      <c r="P332" s="959">
        <f>+IF('保健所別（令和8年）'!I$83="",NA(),'保健所別（令和8年）'!I$83)</f>
        <v>7.0000000000000007E-2</v>
      </c>
      <c r="Q332" s="959" t="e">
        <f>+IF('保健所別（令和8年）'!I$98="",NA(),'保健所別（令和8年）'!I$98)</f>
        <v>#N/A</v>
      </c>
      <c r="R332" s="959" t="e">
        <f>+IF('保健所別（令和8年）'!I$99="",NA(),'保健所別（令和8年）'!I$99)</f>
        <v>#N/A</v>
      </c>
    </row>
    <row r="333" spans="1:18" x14ac:dyDescent="0.2">
      <c r="A333" t="s">
        <v>319</v>
      </c>
      <c r="C333" s="976"/>
      <c r="D333">
        <v>7</v>
      </c>
      <c r="E333" s="959">
        <f>+IF('保健所別（令和8年）'!J$14="",NA(),'保健所別（令和8年）'!J$14)</f>
        <v>3.25</v>
      </c>
      <c r="F333" s="959">
        <f>+IF('保健所別（令和8年）'!J$15="",NA(),'保健所別（令和8年）'!J$15)</f>
        <v>2.42</v>
      </c>
      <c r="G333" s="959">
        <f>+IF('保健所別（令和8年）'!J$26="",NA(),'保健所別（令和8年）'!J$26)</f>
        <v>0.25</v>
      </c>
      <c r="H333" s="959">
        <f>+IF('保健所別（令和8年）'!J$27="",NA(),'保健所別（令和8年）'!J$27)</f>
        <v>1.05</v>
      </c>
      <c r="I333" s="959">
        <f>+IF('保健所別（令和8年）'!J$38="",NA(),'保健所別（令和8年）'!J$38)</f>
        <v>0.83</v>
      </c>
      <c r="J333" s="959">
        <f>+IF('保健所別（令和8年）'!J$39="",NA(),'保健所別（令和8年）'!J$39)</f>
        <v>0.55000000000000004</v>
      </c>
      <c r="K333" s="959">
        <f>+IF('保健所別（令和8年）'!J$50="",NA(),'保健所別（令和8年）'!J$50)</f>
        <v>0.42</v>
      </c>
      <c r="L333" s="959">
        <f>+IF('保健所別（令和8年）'!J$51="",NA(),'保健所別（令和8年）'!J$51)</f>
        <v>0.67</v>
      </c>
      <c r="M333" s="959">
        <f>+IF('保健所別（令和8年）'!J$66="",NA(),'保健所別（令和8年）'!J$66)</f>
        <v>2.86</v>
      </c>
      <c r="N333" s="959">
        <f>+IF('保健所別（令和8年）'!J$67="",NA(),'保健所別（令和8年）'!J$67)</f>
        <v>2.66</v>
      </c>
      <c r="O333" s="959">
        <f>+IF('保健所別（令和8年）'!J$82="",NA(),'保健所別（令和8年）'!J$82)</f>
        <v>0.56999999999999995</v>
      </c>
      <c r="P333" s="959">
        <f>+IF('保健所別（令和8年）'!J$83="",NA(),'保健所別（令和8年）'!J$83)</f>
        <v>0.08</v>
      </c>
      <c r="Q333" s="959" t="e">
        <f>+IF('保健所別（令和8年）'!J$98="",NA(),'保健所別（令和8年）'!J$98)</f>
        <v>#N/A</v>
      </c>
      <c r="R333" s="959" t="e">
        <f>+IF('保健所別（令和8年）'!J$99="",NA(),'保健所別（令和8年）'!J$99)</f>
        <v>#N/A</v>
      </c>
    </row>
    <row r="334" spans="1:18" x14ac:dyDescent="0.2">
      <c r="A334" t="s">
        <v>320</v>
      </c>
      <c r="C334" s="976"/>
      <c r="D334">
        <v>8</v>
      </c>
      <c r="E334" s="959">
        <f>+IF('保健所別（令和8年）'!K$14="",NA(),'保健所別（令和8年）'!K$14)</f>
        <v>1.5</v>
      </c>
      <c r="F334" s="959">
        <f>+IF('保健所別（令和8年）'!K$15="",NA(),'保健所別（令和8年）'!K$15)</f>
        <v>2.23</v>
      </c>
      <c r="G334" s="959">
        <f>+IF('保健所別（令和8年）'!K$26="",NA(),'保健所別（令和8年）'!K$26)</f>
        <v>0.5</v>
      </c>
      <c r="H334" s="959">
        <f>+IF('保健所別（令和8年）'!K$27="",NA(),'保健所別（令和8年）'!K$27)</f>
        <v>0.93</v>
      </c>
      <c r="I334" s="959">
        <f>+IF('保健所別（令和8年）'!K$38="",NA(),'保健所別（令和8年）'!K$38)</f>
        <v>0.67</v>
      </c>
      <c r="J334" s="959">
        <f>+IF('保健所別（令和8年）'!K$39="",NA(),'保健所別（令和8年）'!K$39)</f>
        <v>0.51</v>
      </c>
      <c r="K334" s="959">
        <f>+IF('保健所別（令和8年）'!K$50="",NA(),'保健所別（令和8年）'!K$50)</f>
        <v>0.5</v>
      </c>
      <c r="L334" s="959">
        <f>+IF('保健所別（令和8年）'!K$51="",NA(),'保健所別（令和8年）'!K$51)</f>
        <v>0.63</v>
      </c>
      <c r="M334" s="959">
        <f>+IF('保健所別（令和8年）'!K$66="",NA(),'保健所別（令和8年）'!K$66)</f>
        <v>2.4300000000000002</v>
      </c>
      <c r="N334" s="959">
        <f>+IF('保健所別（令和8年）'!K$67="",NA(),'保健所別（令和8年）'!K$67)</f>
        <v>2.62</v>
      </c>
      <c r="O334" s="959">
        <f>+IF('保健所別（令和8年）'!K$82="",NA(),'保健所別（令和8年）'!K$82)</f>
        <v>0</v>
      </c>
      <c r="P334" s="959">
        <f>+IF('保健所別（令和8年）'!K$83="",NA(),'保健所別（令和8年）'!K$83)</f>
        <v>0.06</v>
      </c>
      <c r="Q334" s="959" t="str">
        <f>+IF('保健所別（令和8年）'!K$98="",NA(),'保健所別（令和8年）'!K$98)</f>
        <v>-</v>
      </c>
      <c r="R334" s="959" t="str">
        <f>+IF('保健所別（令和8年）'!K$99="",NA(),'保健所別（令和8年）'!K$99)</f>
        <v>-</v>
      </c>
    </row>
    <row r="335" spans="1:18" x14ac:dyDescent="0.2">
      <c r="A335" t="s">
        <v>321</v>
      </c>
      <c r="C335" s="976"/>
      <c r="D335">
        <v>9</v>
      </c>
      <c r="E335" s="959" t="e">
        <f>+IF('保健所別（令和8年）'!L$14="",NA(),'保健所別（令和8年）'!L$14)</f>
        <v>#N/A</v>
      </c>
      <c r="F335" s="959" t="e">
        <f>+IF('保健所別（令和8年）'!L$15="",NA(),'保健所別（令和8年）'!L$15)</f>
        <v>#N/A</v>
      </c>
      <c r="G335" s="959" t="e">
        <f>+IF('保健所別（令和8年）'!L$26="",NA(),'保健所別（令和8年）'!L$26)</f>
        <v>#N/A</v>
      </c>
      <c r="H335" s="959" t="e">
        <f>+IF('保健所別（令和8年）'!L$27="",NA(),'保健所別（令和8年）'!L$27)</f>
        <v>#N/A</v>
      </c>
      <c r="I335" s="959" t="e">
        <f>+IF('保健所別（令和8年）'!L$38="",NA(),'保健所別（令和8年）'!L$38)</f>
        <v>#N/A</v>
      </c>
      <c r="J335" s="959" t="e">
        <f>+IF('保健所別（令和8年）'!L$39="",NA(),'保健所別（令和8年）'!L$39)</f>
        <v>#N/A</v>
      </c>
      <c r="K335" s="959" t="e">
        <f>+IF('保健所別（令和8年）'!L$50="",NA(),'保健所別（令和8年）'!L$50)</f>
        <v>#N/A</v>
      </c>
      <c r="L335" s="959" t="e">
        <f>+IF('保健所別（令和8年）'!L$51="",NA(),'保健所別（令和8年）'!L$51)</f>
        <v>#N/A</v>
      </c>
      <c r="M335" s="959" t="e">
        <f>+IF('保健所別（令和8年）'!L$66="",NA(),'保健所別（令和8年）'!L$66)</f>
        <v>#N/A</v>
      </c>
      <c r="N335" s="959" t="e">
        <f>+IF('保健所別（令和8年）'!L$67="",NA(),'保健所別（令和8年）'!L$67)</f>
        <v>#N/A</v>
      </c>
      <c r="O335" s="959" t="e">
        <f>+IF('保健所別（令和8年）'!L$82="",NA(),'保健所別（令和8年）'!L$82)</f>
        <v>#N/A</v>
      </c>
      <c r="P335" s="959" t="e">
        <f>+IF('保健所別（令和8年）'!L$83="",NA(),'保健所別（令和8年）'!L$83)</f>
        <v>#N/A</v>
      </c>
      <c r="Q335" s="959" t="e">
        <f>+IF('保健所別（令和8年）'!L$98="",NA(),'保健所別（令和8年）'!L$98)</f>
        <v>#N/A</v>
      </c>
      <c r="R335" s="959" t="e">
        <f>+IF('保健所別（令和8年）'!L$99="",NA(),'保健所別（令和8年）'!L$99)</f>
        <v>#N/A</v>
      </c>
    </row>
    <row r="336" spans="1:18" x14ac:dyDescent="0.2">
      <c r="A336" t="s">
        <v>322</v>
      </c>
      <c r="C336" s="976"/>
      <c r="D336">
        <v>10</v>
      </c>
      <c r="E336" s="959" t="e">
        <f>+IF('保健所別（令和8年）'!M$14="",NA(),'保健所別（令和8年）'!M$14)</f>
        <v>#N/A</v>
      </c>
      <c r="F336" s="959" t="e">
        <f>+IF('保健所別（令和8年）'!M$15="",NA(),'保健所別（令和8年）'!M$15)</f>
        <v>#N/A</v>
      </c>
      <c r="G336" s="959" t="e">
        <f>+IF('保健所別（令和8年）'!M$26="",NA(),'保健所別（令和8年）'!M$26)</f>
        <v>#N/A</v>
      </c>
      <c r="H336" s="959" t="e">
        <f>+IF('保健所別（令和8年）'!M$27="",NA(),'保健所別（令和8年）'!M$27)</f>
        <v>#N/A</v>
      </c>
      <c r="I336" s="959" t="e">
        <f>+IF('保健所別（令和8年）'!M$38="",NA(),'保健所別（令和8年）'!M$38)</f>
        <v>#N/A</v>
      </c>
      <c r="J336" s="959" t="e">
        <f>+IF('保健所別（令和8年）'!M$39="",NA(),'保健所別（令和8年）'!M$39)</f>
        <v>#N/A</v>
      </c>
      <c r="K336" s="959" t="e">
        <f>+IF('保健所別（令和8年）'!M$50="",NA(),'保健所別（令和8年）'!M$50)</f>
        <v>#N/A</v>
      </c>
      <c r="L336" s="959" t="e">
        <f>+IF('保健所別（令和8年）'!M$51="",NA(),'保健所別（令和8年）'!M$51)</f>
        <v>#N/A</v>
      </c>
      <c r="M336" s="959" t="e">
        <f>+IF('保健所別（令和8年）'!M$66="",NA(),'保健所別（令和8年）'!M$66)</f>
        <v>#N/A</v>
      </c>
      <c r="N336" s="959" t="e">
        <f>+IF('保健所別（令和8年）'!M$67="",NA(),'保健所別（令和8年）'!M$67)</f>
        <v>#N/A</v>
      </c>
      <c r="O336" s="959" t="e">
        <f>+IF('保健所別（令和8年）'!M$82="",NA(),'保健所別（令和8年）'!M$82)</f>
        <v>#N/A</v>
      </c>
      <c r="P336" s="959" t="e">
        <f>+IF('保健所別（令和8年）'!M$83="",NA(),'保健所別（令和8年）'!M$83)</f>
        <v>#N/A</v>
      </c>
      <c r="Q336" s="959" t="e">
        <f>+IF('保健所別（令和8年）'!M$98="",NA(),'保健所別（令和8年）'!M$98)</f>
        <v>#N/A</v>
      </c>
      <c r="R336" s="959" t="e">
        <f>+IF('保健所別（令和8年）'!M$99="",NA(),'保健所別（令和8年）'!M$99)</f>
        <v>#N/A</v>
      </c>
    </row>
    <row r="337" spans="1:18" x14ac:dyDescent="0.2">
      <c r="A337" t="s">
        <v>323</v>
      </c>
      <c r="C337" s="976"/>
      <c r="D337">
        <v>11</v>
      </c>
      <c r="E337" s="959" t="e">
        <f>+IF('保健所別（令和8年）'!N$14="",NA(),'保健所別（令和8年）'!N$14)</f>
        <v>#N/A</v>
      </c>
      <c r="F337" s="959" t="e">
        <f>+IF('保健所別（令和8年）'!N$15="",NA(),'保健所別（令和8年）'!N$15)</f>
        <v>#N/A</v>
      </c>
      <c r="G337" s="959" t="e">
        <f>+IF('保健所別（令和8年）'!N$26="",NA(),'保健所別（令和8年）'!N$26)</f>
        <v>#N/A</v>
      </c>
      <c r="H337" s="959" t="e">
        <f>+IF('保健所別（令和8年）'!N$27="",NA(),'保健所別（令和8年）'!N$27)</f>
        <v>#N/A</v>
      </c>
      <c r="I337" s="959" t="e">
        <f>+IF('保健所別（令和8年）'!N$38="",NA(),'保健所別（令和8年）'!N$38)</f>
        <v>#N/A</v>
      </c>
      <c r="J337" s="959" t="e">
        <f>+IF('保健所別（令和8年）'!N$39="",NA(),'保健所別（令和8年）'!N$39)</f>
        <v>#N/A</v>
      </c>
      <c r="K337" s="959" t="e">
        <f>+IF('保健所別（令和8年）'!N$50="",NA(),'保健所別（令和8年）'!N$50)</f>
        <v>#N/A</v>
      </c>
      <c r="L337" s="959" t="e">
        <f>+IF('保健所別（令和8年）'!N$51="",NA(),'保健所別（令和8年）'!N$51)</f>
        <v>#N/A</v>
      </c>
      <c r="M337" s="959" t="e">
        <f>+IF('保健所別（令和8年）'!N$66="",NA(),'保健所別（令和8年）'!N$66)</f>
        <v>#N/A</v>
      </c>
      <c r="N337" s="959" t="e">
        <f>+IF('保健所別（令和8年）'!N$67="",NA(),'保健所別（令和8年）'!N$67)</f>
        <v>#N/A</v>
      </c>
      <c r="O337" s="959" t="e">
        <f>+IF('保健所別（令和8年）'!N$82="",NA(),'保健所別（令和8年）'!N$82)</f>
        <v>#N/A</v>
      </c>
      <c r="P337" s="959" t="e">
        <f>+IF('保健所別（令和8年）'!N$83="",NA(),'保健所別（令和8年）'!N$83)</f>
        <v>#N/A</v>
      </c>
      <c r="Q337" s="959" t="e">
        <f>+IF('保健所別（令和8年）'!N$98="",NA(),'保健所別（令和8年）'!N$98)</f>
        <v>#N/A</v>
      </c>
      <c r="R337" s="959" t="e">
        <f>+IF('保健所別（令和8年）'!N$99="",NA(),'保健所別（令和8年）'!N$99)</f>
        <v>#N/A</v>
      </c>
    </row>
    <row r="338" spans="1:18" x14ac:dyDescent="0.2">
      <c r="A338" t="s">
        <v>324</v>
      </c>
      <c r="C338" s="976"/>
      <c r="D338">
        <v>12</v>
      </c>
      <c r="E338" s="959" t="e">
        <f>+IF('保健所別（令和8年）'!O$14="",NA(),'保健所別（令和8年）'!O$14)</f>
        <v>#N/A</v>
      </c>
      <c r="F338" s="959" t="e">
        <f>+IF('保健所別（令和8年）'!O$15="",NA(),'保健所別（令和8年）'!O$15)</f>
        <v>#N/A</v>
      </c>
      <c r="G338" s="959" t="e">
        <f>+IF('保健所別（令和8年）'!O$26="",NA(),'保健所別（令和8年）'!O$26)</f>
        <v>#N/A</v>
      </c>
      <c r="H338" s="959" t="e">
        <f>+IF('保健所別（令和8年）'!O$27="",NA(),'保健所別（令和8年）'!O$27)</f>
        <v>#N/A</v>
      </c>
      <c r="I338" s="959" t="e">
        <f>+IF('保健所別（令和8年）'!O$38="",NA(),'保健所別（令和8年）'!O$38)</f>
        <v>#N/A</v>
      </c>
      <c r="J338" s="959" t="e">
        <f>+IF('保健所別（令和8年）'!O$39="",NA(),'保健所別（令和8年）'!O$39)</f>
        <v>#N/A</v>
      </c>
      <c r="K338" s="959" t="e">
        <f>+IF('保健所別（令和8年）'!O$50="",NA(),'保健所別（令和8年）'!O$50)</f>
        <v>#N/A</v>
      </c>
      <c r="L338" s="959" t="e">
        <f>+IF('保健所別（令和8年）'!O$51="",NA(),'保健所別（令和8年）'!O$51)</f>
        <v>#N/A</v>
      </c>
      <c r="M338" s="959" t="e">
        <f>+IF('保健所別（令和8年）'!O$66="",NA(),'保健所別（令和8年）'!O$66)</f>
        <v>#N/A</v>
      </c>
      <c r="N338" s="959" t="e">
        <f>+IF('保健所別（令和8年）'!O$67="",NA(),'保健所別（令和8年）'!O$67)</f>
        <v>#N/A</v>
      </c>
      <c r="O338" s="959" t="e">
        <f>+IF('保健所別（令和8年）'!O$82="",NA(),'保健所別（令和8年）'!O$82)</f>
        <v>#N/A</v>
      </c>
      <c r="P338" s="959" t="e">
        <f>+IF('保健所別（令和8年）'!O$83="",NA(),'保健所別（令和8年）'!O$83)</f>
        <v>#N/A</v>
      </c>
      <c r="Q338" s="959" t="e">
        <f>+IF('保健所別（令和8年）'!O$98="",NA(),'保健所別（令和8年）'!O$98)</f>
        <v>#N/A</v>
      </c>
      <c r="R338" s="959" t="e">
        <f>+IF('保健所別（令和8年）'!O$99="",NA(),'保健所別（令和8年）'!O$99)</f>
        <v>#N/A</v>
      </c>
    </row>
  </sheetData>
  <mergeCells count="12">
    <mergeCell ref="C327:C338"/>
    <mergeCell ref="C195:C206"/>
    <mergeCell ref="C207:C218"/>
    <mergeCell ref="C219:C230"/>
    <mergeCell ref="C231:C242"/>
    <mergeCell ref="C243:C254"/>
    <mergeCell ref="C255:C266"/>
    <mergeCell ref="C267:C278"/>
    <mergeCell ref="C279:C290"/>
    <mergeCell ref="C291:C302"/>
    <mergeCell ref="C303:C314"/>
    <mergeCell ref="C315:C326"/>
  </mergeCells>
  <phoneticPr fontId="3"/>
  <pageMargins left="0.75" right="0.7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AH937"/>
  <sheetViews>
    <sheetView tabSelected="1" view="pageBreakPreview" zoomScaleNormal="100" zoomScaleSheetLayoutView="100" workbookViewId="0">
      <selection activeCell="F915" sqref="F915"/>
    </sheetView>
  </sheetViews>
  <sheetFormatPr defaultRowHeight="13.2" x14ac:dyDescent="0.2"/>
  <cols>
    <col min="1" max="1" width="1.88671875" customWidth="1"/>
    <col min="2" max="18" width="5.6640625" customWidth="1"/>
    <col min="19" max="19" width="1.88671875" customWidth="1"/>
  </cols>
  <sheetData>
    <row r="2" spans="2:20" s="913" customFormat="1" ht="18.75" customHeight="1" x14ac:dyDescent="0.2">
      <c r="B2" s="913" t="s">
        <v>363</v>
      </c>
      <c r="E2" s="913" t="s">
        <v>0</v>
      </c>
    </row>
    <row r="10" spans="2:20" x14ac:dyDescent="0.2">
      <c r="T10" t="s">
        <v>334</v>
      </c>
    </row>
    <row r="22" spans="20:20" x14ac:dyDescent="0.2">
      <c r="T22" t="s">
        <v>334</v>
      </c>
    </row>
    <row r="44" spans="20:20" x14ac:dyDescent="0.2">
      <c r="T44" t="s">
        <v>334</v>
      </c>
    </row>
    <row r="62" spans="20:20" x14ac:dyDescent="0.2">
      <c r="T62" t="s">
        <v>334</v>
      </c>
    </row>
    <row r="72" spans="2:5" s="913" customFormat="1" ht="18.75" customHeight="1" x14ac:dyDescent="0.2">
      <c r="B72" s="913" t="str">
        <f>B2</f>
        <v>令和8年8月</v>
      </c>
      <c r="E72" s="913" t="str">
        <f>E2</f>
        <v>性器クラミジア感染症</v>
      </c>
    </row>
    <row r="96" spans="20:20" x14ac:dyDescent="0.2">
      <c r="T96" t="s">
        <v>334</v>
      </c>
    </row>
    <row r="108" spans="20:34" x14ac:dyDescent="0.2">
      <c r="U108" s="917"/>
      <c r="V108" s="958"/>
      <c r="W108" s="651" t="s">
        <v>82</v>
      </c>
      <c r="X108" s="651" t="s">
        <v>83</v>
      </c>
      <c r="Y108" s="651" t="s">
        <v>84</v>
      </c>
      <c r="Z108" s="651" t="s">
        <v>85</v>
      </c>
      <c r="AA108" s="651" t="s">
        <v>86</v>
      </c>
      <c r="AB108" s="651" t="s">
        <v>87</v>
      </c>
      <c r="AC108" s="651" t="s">
        <v>88</v>
      </c>
      <c r="AD108" s="651" t="s">
        <v>89</v>
      </c>
      <c r="AE108" s="651" t="s">
        <v>90</v>
      </c>
      <c r="AF108" s="651" t="s">
        <v>91</v>
      </c>
      <c r="AG108" s="651" t="s">
        <v>92</v>
      </c>
      <c r="AH108" s="651" t="s">
        <v>93</v>
      </c>
    </row>
    <row r="109" spans="20:34" x14ac:dyDescent="0.2">
      <c r="T109" t="s">
        <v>308</v>
      </c>
      <c r="U109" s="917" t="s">
        <v>296</v>
      </c>
      <c r="V109" s="919" t="s">
        <v>336</v>
      </c>
      <c r="W109" s="651">
        <v>2.75</v>
      </c>
      <c r="X109" s="651">
        <v>3.4166666666666665</v>
      </c>
      <c r="Y109" s="651">
        <v>2.3333333333333335</v>
      </c>
      <c r="Z109" s="651">
        <v>3.5</v>
      </c>
      <c r="AA109" s="651">
        <v>3.5833333333333335</v>
      </c>
      <c r="AB109" s="651">
        <v>2.5833333333333335</v>
      </c>
      <c r="AC109" s="651">
        <v>3.6666666666666665</v>
      </c>
      <c r="AD109" s="651">
        <v>3.1666666666666665</v>
      </c>
      <c r="AE109" s="651">
        <v>2.3333333333333335</v>
      </c>
      <c r="AF109" s="651">
        <v>3.0833333333333335</v>
      </c>
      <c r="AG109" s="651">
        <v>2.5833333333333335</v>
      </c>
      <c r="AH109" s="651">
        <v>2.25</v>
      </c>
    </row>
    <row r="110" spans="20:34" x14ac:dyDescent="0.2">
      <c r="U110" s="763" t="s">
        <v>297</v>
      </c>
      <c r="V110" s="911" t="s">
        <v>337</v>
      </c>
      <c r="W110" s="139">
        <v>2.5833333333333335</v>
      </c>
      <c r="X110" s="139">
        <v>2.6666666666666665</v>
      </c>
      <c r="Y110" s="139">
        <v>1.8333333333333333</v>
      </c>
      <c r="Z110" s="139">
        <v>2.9166666666666665</v>
      </c>
      <c r="AA110" s="139">
        <v>2.8333333333333335</v>
      </c>
      <c r="AB110" s="139">
        <v>3.1666666666666665</v>
      </c>
      <c r="AC110" s="139">
        <v>3.25</v>
      </c>
      <c r="AD110" s="139">
        <v>3.3333333333333335</v>
      </c>
      <c r="AE110" s="139">
        <v>2.9166666666666665</v>
      </c>
      <c r="AF110" s="139">
        <v>3</v>
      </c>
      <c r="AG110" s="139">
        <v>1.6666666666666667</v>
      </c>
      <c r="AH110" s="139">
        <v>2.4166666666666665</v>
      </c>
    </row>
    <row r="111" spans="20:34" x14ac:dyDescent="0.2">
      <c r="U111" s="763" t="s">
        <v>298</v>
      </c>
      <c r="V111" s="911" t="s">
        <v>338</v>
      </c>
      <c r="W111" s="139">
        <v>2</v>
      </c>
      <c r="X111" s="139">
        <v>2.25</v>
      </c>
      <c r="Y111" s="139">
        <v>2.3333333333333335</v>
      </c>
      <c r="Z111" s="139">
        <v>2.75</v>
      </c>
      <c r="AA111" s="139">
        <v>2.1666666666666665</v>
      </c>
      <c r="AB111" s="139">
        <v>1.3333333333333333</v>
      </c>
      <c r="AC111" s="139">
        <v>1.9166666666666667</v>
      </c>
      <c r="AD111" s="139">
        <v>1.5833333333333333</v>
      </c>
      <c r="AE111" s="139">
        <v>2</v>
      </c>
      <c r="AF111" s="139">
        <v>3.1666666666666665</v>
      </c>
      <c r="AG111" s="139">
        <v>2.8333333333333335</v>
      </c>
      <c r="AH111" s="139">
        <v>1.0833333333333333</v>
      </c>
    </row>
    <row r="112" spans="20:34" x14ac:dyDescent="0.2">
      <c r="U112" s="763" t="s">
        <v>299</v>
      </c>
      <c r="V112" s="911" t="s">
        <v>339</v>
      </c>
      <c r="W112" s="139">
        <v>2.4166666666666665</v>
      </c>
      <c r="X112" s="139">
        <v>2.5</v>
      </c>
      <c r="Y112" s="139">
        <v>1.25</v>
      </c>
      <c r="Z112" s="139">
        <v>2</v>
      </c>
      <c r="AA112" s="139">
        <v>2.8333333333333335</v>
      </c>
      <c r="AB112" s="139">
        <v>2.8333333333333335</v>
      </c>
      <c r="AC112" s="139">
        <v>1.1666666666666667</v>
      </c>
      <c r="AD112" s="139">
        <v>3.25</v>
      </c>
      <c r="AE112" s="139">
        <v>3</v>
      </c>
      <c r="AF112" s="139">
        <v>2.1666666666666665</v>
      </c>
      <c r="AG112" s="139">
        <v>1.75</v>
      </c>
      <c r="AH112" s="139">
        <v>2.0833333333333335</v>
      </c>
    </row>
    <row r="113" spans="21:34" x14ac:dyDescent="0.2">
      <c r="U113" s="763" t="s">
        <v>289</v>
      </c>
      <c r="V113" s="911" t="s">
        <v>340</v>
      </c>
      <c r="W113" s="139">
        <v>1.1666666666666667</v>
      </c>
      <c r="X113" s="139">
        <v>1.8333333333333333</v>
      </c>
      <c r="Y113" s="139">
        <v>2.1666666666666665</v>
      </c>
      <c r="Z113" s="139">
        <v>1.75</v>
      </c>
      <c r="AA113" s="139">
        <v>1.5833333333333333</v>
      </c>
      <c r="AB113" s="139">
        <v>2.25</v>
      </c>
      <c r="AC113" s="139">
        <v>1.1666666666666667</v>
      </c>
      <c r="AD113" s="139">
        <v>1.5</v>
      </c>
      <c r="AE113" s="139">
        <v>2</v>
      </c>
      <c r="AF113" s="139">
        <v>1.8333333333333333</v>
      </c>
      <c r="AG113" s="139">
        <v>1.1666666666666667</v>
      </c>
      <c r="AH113" s="139">
        <v>1.4166666666666667</v>
      </c>
    </row>
    <row r="114" spans="21:34" x14ac:dyDescent="0.2">
      <c r="U114" s="763" t="s">
        <v>291</v>
      </c>
      <c r="V114" s="911" t="s">
        <v>341</v>
      </c>
      <c r="W114" s="139">
        <v>1.4166666666666667</v>
      </c>
      <c r="X114" s="139">
        <v>1.25</v>
      </c>
      <c r="Y114" s="139">
        <v>1.8333333333333333</v>
      </c>
      <c r="Z114" s="139">
        <v>1.5</v>
      </c>
      <c r="AA114" s="139">
        <v>1.75</v>
      </c>
      <c r="AB114" s="139">
        <v>1.1666666666666667</v>
      </c>
      <c r="AC114" s="139">
        <v>1.75</v>
      </c>
      <c r="AD114" s="139">
        <v>1.25</v>
      </c>
      <c r="AE114" s="139">
        <v>1.25</v>
      </c>
      <c r="AF114" s="139">
        <v>0.83333333333333337</v>
      </c>
      <c r="AG114" s="139">
        <v>1.4166666666666667</v>
      </c>
      <c r="AH114" s="139">
        <v>1.5</v>
      </c>
    </row>
    <row r="115" spans="21:34" x14ac:dyDescent="0.2">
      <c r="U115" s="763" t="s">
        <v>304</v>
      </c>
      <c r="V115" s="911" t="s">
        <v>342</v>
      </c>
      <c r="W115" s="139">
        <v>1.6666666666666667</v>
      </c>
      <c r="X115" s="139">
        <v>0.5</v>
      </c>
      <c r="Y115" s="139">
        <v>1.3333333333333333</v>
      </c>
      <c r="Z115" s="139">
        <v>1</v>
      </c>
      <c r="AA115" s="139">
        <v>0.75</v>
      </c>
      <c r="AB115" s="139">
        <v>1.6666666666666667</v>
      </c>
      <c r="AC115" s="139">
        <v>0.66666666666666663</v>
      </c>
      <c r="AD115" s="139">
        <v>0.73</v>
      </c>
      <c r="AE115" s="139">
        <v>0.63636363636363635</v>
      </c>
      <c r="AF115" s="139">
        <v>0.73</v>
      </c>
      <c r="AG115" s="139">
        <v>0.91</v>
      </c>
      <c r="AH115" s="139">
        <v>0.36</v>
      </c>
    </row>
    <row r="116" spans="21:34" x14ac:dyDescent="0.2">
      <c r="U116" s="763" t="s">
        <v>301</v>
      </c>
      <c r="V116" s="911" t="s">
        <v>343</v>
      </c>
      <c r="W116" s="139">
        <v>0.82</v>
      </c>
      <c r="X116" s="139">
        <v>0.73</v>
      </c>
      <c r="Y116" s="139">
        <v>1.73</v>
      </c>
      <c r="Z116" s="139">
        <v>1.33</v>
      </c>
      <c r="AA116" s="139">
        <v>1</v>
      </c>
      <c r="AB116" s="139">
        <v>0.92</v>
      </c>
      <c r="AC116" s="139">
        <v>2.08</v>
      </c>
      <c r="AD116" s="139">
        <v>1.33</v>
      </c>
      <c r="AE116" s="139">
        <v>1.17</v>
      </c>
      <c r="AF116" s="139">
        <v>1.33</v>
      </c>
      <c r="AG116" s="139">
        <v>0.83</v>
      </c>
      <c r="AH116" s="139">
        <v>1.08</v>
      </c>
    </row>
    <row r="117" spans="21:34" x14ac:dyDescent="0.2">
      <c r="U117" s="763" t="s">
        <v>307</v>
      </c>
      <c r="V117" s="911" t="s">
        <v>344</v>
      </c>
      <c r="W117" s="139">
        <v>1.17</v>
      </c>
      <c r="X117" s="139">
        <v>0.25</v>
      </c>
      <c r="Y117" s="139">
        <v>0.75</v>
      </c>
      <c r="Z117" s="139">
        <v>1</v>
      </c>
      <c r="AA117" s="139">
        <v>0.83</v>
      </c>
      <c r="AB117" s="139">
        <v>1.25</v>
      </c>
      <c r="AC117" s="139">
        <v>1</v>
      </c>
      <c r="AD117" s="139">
        <v>0.67</v>
      </c>
      <c r="AE117" s="139">
        <v>0.92</v>
      </c>
      <c r="AF117" s="139">
        <v>1.18</v>
      </c>
      <c r="AG117" s="139">
        <v>0.73</v>
      </c>
      <c r="AH117" s="139">
        <v>1.45</v>
      </c>
    </row>
    <row r="118" spans="21:34" x14ac:dyDescent="0.2">
      <c r="U118" s="763" t="s">
        <v>316</v>
      </c>
      <c r="V118" s="911" t="s">
        <v>345</v>
      </c>
      <c r="W118" s="138">
        <v>0.91</v>
      </c>
      <c r="X118" s="138">
        <v>1.25</v>
      </c>
      <c r="Y118" s="138">
        <v>1.42</v>
      </c>
      <c r="Z118" s="138">
        <v>1.4</v>
      </c>
      <c r="AA118" s="138">
        <v>0.7</v>
      </c>
      <c r="AB118" s="138">
        <v>0.83</v>
      </c>
      <c r="AC118" s="138">
        <v>2.17</v>
      </c>
      <c r="AD118" s="138">
        <v>2.42</v>
      </c>
      <c r="AE118" s="138">
        <v>1.58</v>
      </c>
      <c r="AF118" s="138">
        <v>1.17</v>
      </c>
      <c r="AG118" s="138">
        <v>1.33</v>
      </c>
      <c r="AH118" s="138">
        <v>0.75</v>
      </c>
    </row>
    <row r="119" spans="21:34" x14ac:dyDescent="0.2">
      <c r="U119" s="909" t="s">
        <v>317</v>
      </c>
      <c r="V119" s="911" t="s">
        <v>346</v>
      </c>
      <c r="W119" s="910">
        <v>1.25</v>
      </c>
      <c r="X119" s="910">
        <v>2.08</v>
      </c>
      <c r="Y119" s="910">
        <v>2</v>
      </c>
      <c r="Z119" s="910">
        <v>2.17</v>
      </c>
      <c r="AA119" s="910">
        <v>1.67</v>
      </c>
      <c r="AB119" s="910">
        <v>1.17</v>
      </c>
      <c r="AC119" s="910">
        <v>1.67</v>
      </c>
      <c r="AD119" s="910">
        <v>2</v>
      </c>
      <c r="AE119" s="910">
        <v>1.17</v>
      </c>
      <c r="AF119" s="910">
        <v>1.42</v>
      </c>
      <c r="AG119" s="910">
        <v>1.33</v>
      </c>
      <c r="AH119" s="910">
        <v>1.08</v>
      </c>
    </row>
    <row r="120" spans="21:34" x14ac:dyDescent="0.2">
      <c r="U120" s="138" t="s">
        <v>325</v>
      </c>
      <c r="V120" s="911" t="s">
        <v>347</v>
      </c>
      <c r="W120" s="138">
        <v>1.75</v>
      </c>
      <c r="X120" s="138">
        <v>1.75</v>
      </c>
      <c r="Y120" s="138">
        <v>2.08</v>
      </c>
      <c r="Z120" s="138">
        <v>1.08</v>
      </c>
      <c r="AA120" s="138">
        <v>2.67</v>
      </c>
      <c r="AB120" s="138">
        <v>1.25</v>
      </c>
      <c r="AC120" s="138">
        <v>1.5</v>
      </c>
      <c r="AD120" s="138">
        <v>1.33</v>
      </c>
      <c r="AE120" s="138">
        <v>2</v>
      </c>
      <c r="AF120" s="138">
        <v>1.75</v>
      </c>
      <c r="AG120" s="138">
        <v>2.42</v>
      </c>
      <c r="AH120" s="138">
        <v>1.92</v>
      </c>
    </row>
    <row r="121" spans="21:34" x14ac:dyDescent="0.2">
      <c r="U121" s="138" t="s">
        <v>326</v>
      </c>
      <c r="V121" s="911" t="s">
        <v>348</v>
      </c>
      <c r="W121" s="788">
        <v>1.92</v>
      </c>
      <c r="X121" s="788">
        <v>1.83</v>
      </c>
      <c r="Y121" s="788">
        <v>1.92</v>
      </c>
      <c r="Z121" s="788">
        <v>1.36</v>
      </c>
      <c r="AA121" s="788">
        <v>1.55</v>
      </c>
      <c r="AB121" s="788">
        <v>1.0900000000000001</v>
      </c>
      <c r="AC121" s="788">
        <v>2.75</v>
      </c>
      <c r="AD121" s="788">
        <v>1.67</v>
      </c>
      <c r="AE121" s="788">
        <v>2.42</v>
      </c>
      <c r="AF121" s="788">
        <v>2.75</v>
      </c>
      <c r="AG121" s="788">
        <v>3.58</v>
      </c>
      <c r="AH121" s="788">
        <v>1.83</v>
      </c>
    </row>
    <row r="122" spans="21:34" x14ac:dyDescent="0.2">
      <c r="U122" s="138" t="s">
        <v>333</v>
      </c>
      <c r="V122" s="911" t="s">
        <v>335</v>
      </c>
      <c r="W122" s="788">
        <v>2.67</v>
      </c>
      <c r="X122" s="788">
        <v>2.17</v>
      </c>
      <c r="Y122" s="788">
        <v>2.92</v>
      </c>
      <c r="Z122" s="788">
        <v>2.17</v>
      </c>
      <c r="AA122" s="788">
        <v>4</v>
      </c>
      <c r="AB122" s="788">
        <v>3.92</v>
      </c>
      <c r="AC122" s="788">
        <v>2.58</v>
      </c>
      <c r="AD122" s="788">
        <v>1.5</v>
      </c>
      <c r="AE122" s="788">
        <v>2.33</v>
      </c>
      <c r="AF122" s="788">
        <v>2.92</v>
      </c>
      <c r="AG122" s="788">
        <v>3.5</v>
      </c>
      <c r="AH122" s="788">
        <v>3.42</v>
      </c>
    </row>
    <row r="123" spans="21:34" x14ac:dyDescent="0.2">
      <c r="U123" s="138" t="s">
        <v>351</v>
      </c>
      <c r="V123" s="911" t="s">
        <v>352</v>
      </c>
      <c r="W123" s="912">
        <v>2.42</v>
      </c>
      <c r="X123" s="912">
        <v>1.83</v>
      </c>
      <c r="Y123" s="912">
        <v>3.58</v>
      </c>
      <c r="Z123" s="912">
        <v>2.67</v>
      </c>
      <c r="AA123" s="912">
        <v>2.83</v>
      </c>
      <c r="AB123" s="912">
        <v>3.58</v>
      </c>
      <c r="AC123" s="912">
        <v>2.75</v>
      </c>
      <c r="AD123" s="912">
        <v>1.92</v>
      </c>
      <c r="AE123" s="912">
        <v>2.92</v>
      </c>
      <c r="AF123" s="912">
        <v>1.83</v>
      </c>
      <c r="AG123" s="912">
        <v>2.33</v>
      </c>
      <c r="AH123" s="912">
        <v>3.42</v>
      </c>
    </row>
    <row r="124" spans="21:34" x14ac:dyDescent="0.2">
      <c r="U124" s="138" t="s">
        <v>353</v>
      </c>
      <c r="V124" s="911" t="s">
        <v>354</v>
      </c>
      <c r="W124" s="912">
        <v>2.42</v>
      </c>
      <c r="X124" s="912">
        <v>3.08</v>
      </c>
      <c r="Y124" s="912">
        <v>3.17</v>
      </c>
      <c r="Z124" s="912">
        <v>3.17</v>
      </c>
      <c r="AA124" s="912">
        <v>2.75</v>
      </c>
      <c r="AB124" s="912">
        <v>2.5</v>
      </c>
      <c r="AC124" s="912">
        <v>2.42</v>
      </c>
      <c r="AD124" s="912">
        <v>2.25</v>
      </c>
      <c r="AE124" s="912">
        <v>3.25</v>
      </c>
      <c r="AF124" s="912">
        <v>2.67</v>
      </c>
      <c r="AG124" s="912">
        <v>3</v>
      </c>
      <c r="AH124" s="912">
        <v>2.67</v>
      </c>
    </row>
    <row r="125" spans="21:34" x14ac:dyDescent="0.2">
      <c r="U125" s="138" t="s">
        <v>355</v>
      </c>
      <c r="V125" s="911" t="s">
        <v>356</v>
      </c>
      <c r="W125" s="912">
        <v>2.25</v>
      </c>
      <c r="X125" s="912">
        <v>2.17</v>
      </c>
      <c r="Y125" s="912">
        <v>2.33</v>
      </c>
      <c r="Z125" s="912">
        <v>2.5</v>
      </c>
      <c r="AA125" s="912">
        <v>2.08</v>
      </c>
      <c r="AB125" s="912">
        <v>3.08</v>
      </c>
      <c r="AC125" s="912">
        <v>2.33</v>
      </c>
      <c r="AD125" s="912">
        <v>2.75</v>
      </c>
      <c r="AE125" s="912">
        <v>2.75</v>
      </c>
      <c r="AF125" s="912">
        <v>2.58</v>
      </c>
      <c r="AG125" s="912">
        <v>2.17</v>
      </c>
      <c r="AH125" s="912">
        <v>1.58</v>
      </c>
    </row>
    <row r="126" spans="21:34" x14ac:dyDescent="0.2">
      <c r="U126" s="138" t="s">
        <v>357</v>
      </c>
      <c r="V126" s="911" t="s">
        <v>358</v>
      </c>
      <c r="W126" s="912">
        <v>1.92</v>
      </c>
      <c r="X126" s="912">
        <v>1.92</v>
      </c>
      <c r="Y126" s="912">
        <v>1.92</v>
      </c>
      <c r="Z126" s="912">
        <v>2.75</v>
      </c>
      <c r="AA126" s="912">
        <v>1.83</v>
      </c>
      <c r="AB126" s="912">
        <v>1.58</v>
      </c>
      <c r="AC126" s="912">
        <v>2.42</v>
      </c>
      <c r="AD126" s="912">
        <v>2.5</v>
      </c>
      <c r="AE126" s="912">
        <v>2.33</v>
      </c>
      <c r="AF126" s="912">
        <v>2.42</v>
      </c>
      <c r="AG126" s="912">
        <v>2.92</v>
      </c>
      <c r="AH126" s="912">
        <v>2.92</v>
      </c>
    </row>
    <row r="127" spans="21:34" x14ac:dyDescent="0.2">
      <c r="U127" s="138" t="s">
        <v>360</v>
      </c>
      <c r="V127" s="911" t="s">
        <v>361</v>
      </c>
      <c r="W127" s="912">
        <f t="array" ref="W127:AH127">TRANSPOSE(年次別!E327:E338)</f>
        <v>1.5</v>
      </c>
      <c r="X127" s="912">
        <v>2.25</v>
      </c>
      <c r="Y127" s="912">
        <v>3.58</v>
      </c>
      <c r="Z127" s="912">
        <v>2</v>
      </c>
      <c r="AA127" s="912">
        <v>2.58</v>
      </c>
      <c r="AB127" s="912">
        <v>2.33</v>
      </c>
      <c r="AC127" s="912">
        <v>3.25</v>
      </c>
      <c r="AD127" s="912">
        <v>1.5</v>
      </c>
      <c r="AE127" s="912" t="e">
        <v>#N/A</v>
      </c>
      <c r="AF127" s="912" t="e">
        <v>#N/A</v>
      </c>
      <c r="AG127" s="912" t="e">
        <v>#N/A</v>
      </c>
      <c r="AH127" s="912" t="e">
        <v>#N/A</v>
      </c>
    </row>
    <row r="143" spans="2:34" s="913" customFormat="1" ht="18.75" customHeight="1" x14ac:dyDescent="0.2">
      <c r="B143" s="913" t="str">
        <f>B72</f>
        <v>令和8年8月</v>
      </c>
      <c r="E143" s="913" t="s">
        <v>1</v>
      </c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2:34" ht="16.2" x14ac:dyDescent="0.2">
      <c r="U144" s="913"/>
      <c r="V144" s="913"/>
      <c r="W144" s="913"/>
      <c r="X144" s="913"/>
      <c r="Y144" s="913"/>
      <c r="Z144" s="913"/>
      <c r="AA144" s="913"/>
      <c r="AB144" s="913"/>
      <c r="AC144" s="913"/>
      <c r="AD144" s="913"/>
      <c r="AE144" s="913"/>
      <c r="AF144" s="913"/>
      <c r="AG144" s="913"/>
      <c r="AH144" s="913"/>
    </row>
    <row r="213" spans="2:34" s="913" customFormat="1" ht="18.75" customHeight="1" x14ac:dyDescent="0.2">
      <c r="B213" s="913" t="str">
        <f>B143</f>
        <v>令和8年8月</v>
      </c>
      <c r="E213" s="913" t="str">
        <f>E143</f>
        <v>性器ヘルペスウイルス感染症</v>
      </c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</row>
    <row r="214" spans="2:34" ht="16.2" x14ac:dyDescent="0.2">
      <c r="U214" s="913"/>
      <c r="V214" s="913"/>
      <c r="W214" s="913"/>
      <c r="X214" s="913"/>
      <c r="Y214" s="913"/>
      <c r="Z214" s="913"/>
      <c r="AA214" s="913"/>
      <c r="AB214" s="913"/>
      <c r="AC214" s="913"/>
      <c r="AD214" s="913"/>
      <c r="AE214" s="913"/>
      <c r="AF214" s="913"/>
      <c r="AG214" s="913"/>
      <c r="AH214" s="913"/>
    </row>
    <row r="251" spans="21:34" x14ac:dyDescent="0.2">
      <c r="U251" s="917"/>
      <c r="V251" s="958"/>
      <c r="W251" s="651" t="s">
        <v>82</v>
      </c>
      <c r="X251" s="651" t="s">
        <v>83</v>
      </c>
      <c r="Y251" s="651" t="s">
        <v>84</v>
      </c>
      <c r="Z251" s="651" t="s">
        <v>85</v>
      </c>
      <c r="AA251" s="651" t="s">
        <v>86</v>
      </c>
      <c r="AB251" s="651" t="s">
        <v>87</v>
      </c>
      <c r="AC251" s="651" t="s">
        <v>88</v>
      </c>
      <c r="AD251" s="651" t="s">
        <v>89</v>
      </c>
      <c r="AE251" s="651" t="s">
        <v>90</v>
      </c>
      <c r="AF251" s="651" t="s">
        <v>91</v>
      </c>
      <c r="AG251" s="651" t="s">
        <v>92</v>
      </c>
      <c r="AH251" s="651" t="s">
        <v>93</v>
      </c>
    </row>
    <row r="252" spans="21:34" x14ac:dyDescent="0.2">
      <c r="U252" s="763" t="s">
        <v>297</v>
      </c>
      <c r="V252" s="911" t="s">
        <v>337</v>
      </c>
      <c r="W252" s="139">
        <v>0.16666666666666666</v>
      </c>
      <c r="X252" s="139">
        <v>8.3333333333333329E-2</v>
      </c>
      <c r="Y252" s="139">
        <v>0.16666666666666666</v>
      </c>
      <c r="Z252" s="139">
        <v>0.25</v>
      </c>
      <c r="AA252" s="139">
        <v>0.33333333333333331</v>
      </c>
      <c r="AB252" s="139">
        <v>0.25</v>
      </c>
      <c r="AC252" s="139">
        <v>8.3333333333333329E-2</v>
      </c>
      <c r="AD252" s="139">
        <v>0.33333333333333331</v>
      </c>
      <c r="AE252" s="139">
        <v>0.16666666666666666</v>
      </c>
      <c r="AF252" s="139">
        <v>0.33333333333333331</v>
      </c>
      <c r="AG252" s="139">
        <v>0.33333333333333331</v>
      </c>
      <c r="AH252" s="139">
        <v>0.16666666666666666</v>
      </c>
    </row>
    <row r="253" spans="21:34" x14ac:dyDescent="0.2">
      <c r="U253" s="763" t="s">
        <v>298</v>
      </c>
      <c r="V253" s="911" t="s">
        <v>338</v>
      </c>
      <c r="W253" s="139">
        <v>0.33333333333333331</v>
      </c>
      <c r="X253" s="139">
        <v>0.25</v>
      </c>
      <c r="Y253" s="139">
        <v>0</v>
      </c>
      <c r="Z253" s="139">
        <v>0.25</v>
      </c>
      <c r="AA253" s="139">
        <v>0.33333333333333331</v>
      </c>
      <c r="AB253" s="139">
        <v>0.41666666666666669</v>
      </c>
      <c r="AC253" s="139">
        <v>8.3333333333333329E-2</v>
      </c>
      <c r="AD253" s="139">
        <v>8.3333333333333329E-2</v>
      </c>
      <c r="AE253" s="139">
        <v>8.3333333333333329E-2</v>
      </c>
      <c r="AF253" s="139">
        <v>0.25</v>
      </c>
      <c r="AG253" s="139">
        <v>8.3333333333333329E-2</v>
      </c>
      <c r="AH253" s="139">
        <v>0.33333333333333331</v>
      </c>
    </row>
    <row r="254" spans="21:34" x14ac:dyDescent="0.2">
      <c r="U254" s="763" t="s">
        <v>299</v>
      </c>
      <c r="V254" s="911" t="s">
        <v>339</v>
      </c>
      <c r="W254" s="139">
        <v>8.3333333333333329E-2</v>
      </c>
      <c r="X254" s="139">
        <v>0.33333333333333331</v>
      </c>
      <c r="Y254" s="139">
        <v>0.41666666666666669</v>
      </c>
      <c r="Z254" s="139">
        <v>8.3333333333333329E-2</v>
      </c>
      <c r="AA254" s="139">
        <v>0</v>
      </c>
      <c r="AB254" s="139">
        <v>0.41666666666666669</v>
      </c>
      <c r="AC254" s="139">
        <v>8.3333333333333329E-2</v>
      </c>
      <c r="AD254" s="139">
        <v>0.66666666666666663</v>
      </c>
      <c r="AE254" s="139">
        <v>0.25</v>
      </c>
      <c r="AF254" s="139">
        <v>0.41666666666666669</v>
      </c>
      <c r="AG254" s="139">
        <v>0.5</v>
      </c>
      <c r="AH254" s="139">
        <v>0.41666666666666669</v>
      </c>
    </row>
    <row r="255" spans="21:34" x14ac:dyDescent="0.2">
      <c r="U255" s="763" t="s">
        <v>289</v>
      </c>
      <c r="V255" s="911" t="s">
        <v>340</v>
      </c>
      <c r="W255" s="139">
        <v>0.41666666666666669</v>
      </c>
      <c r="X255" s="139">
        <v>0.16666666666666666</v>
      </c>
      <c r="Y255" s="139">
        <v>0.33333333333333331</v>
      </c>
      <c r="Z255" s="139">
        <v>0.58333333333333337</v>
      </c>
      <c r="AA255" s="139">
        <v>0.58333333333333337</v>
      </c>
      <c r="AB255" s="139">
        <v>0.25</v>
      </c>
      <c r="AC255" s="139">
        <v>0.25</v>
      </c>
      <c r="AD255" s="139">
        <v>0.66666666666666663</v>
      </c>
      <c r="AE255" s="139">
        <v>0.5</v>
      </c>
      <c r="AF255" s="139">
        <v>0.16666666666666666</v>
      </c>
      <c r="AG255" s="139">
        <v>8.3333333333333329E-2</v>
      </c>
      <c r="AH255" s="139">
        <v>0.5</v>
      </c>
    </row>
    <row r="256" spans="21:34" x14ac:dyDescent="0.2">
      <c r="U256" s="763" t="s">
        <v>291</v>
      </c>
      <c r="V256" s="911" t="s">
        <v>341</v>
      </c>
      <c r="W256" s="139">
        <v>0.75</v>
      </c>
      <c r="X256" s="139">
        <v>0.41666666666666669</v>
      </c>
      <c r="Y256" s="139">
        <v>0.75</v>
      </c>
      <c r="Z256" s="139">
        <v>0.58333333333333337</v>
      </c>
      <c r="AA256" s="139">
        <v>0.58333333333333337</v>
      </c>
      <c r="AB256" s="139">
        <v>0.33333333333333331</v>
      </c>
      <c r="AC256" s="139">
        <v>8.3333333333333329E-2</v>
      </c>
      <c r="AD256" s="139">
        <v>0.41666666666666669</v>
      </c>
      <c r="AE256" s="139">
        <v>0.41666666666666669</v>
      </c>
      <c r="AF256" s="139">
        <v>0.41666666666666669</v>
      </c>
      <c r="AG256" s="139">
        <v>0.33333333333333331</v>
      </c>
      <c r="AH256" s="139">
        <v>0.5</v>
      </c>
    </row>
    <row r="257" spans="21:34" x14ac:dyDescent="0.2">
      <c r="U257" s="763" t="s">
        <v>304</v>
      </c>
      <c r="V257" s="911" t="s">
        <v>342</v>
      </c>
      <c r="W257" s="139">
        <v>0.75</v>
      </c>
      <c r="X257" s="139">
        <v>0.41666666666666669</v>
      </c>
      <c r="Y257" s="139">
        <v>0.25</v>
      </c>
      <c r="Z257" s="139">
        <v>0.33333333333333331</v>
      </c>
      <c r="AA257" s="139">
        <v>0.25</v>
      </c>
      <c r="AB257" s="139">
        <v>0.33333333333333331</v>
      </c>
      <c r="AC257" s="139">
        <v>0</v>
      </c>
      <c r="AD257" s="139">
        <v>0</v>
      </c>
      <c r="AE257" s="139">
        <v>0.36363636363636365</v>
      </c>
      <c r="AF257" s="139">
        <v>0.18</v>
      </c>
      <c r="AG257" s="139">
        <v>0</v>
      </c>
      <c r="AH257" s="139">
        <v>0.36</v>
      </c>
    </row>
    <row r="258" spans="21:34" x14ac:dyDescent="0.2">
      <c r="U258" s="763" t="s">
        <v>301</v>
      </c>
      <c r="V258" s="911" t="s">
        <v>343</v>
      </c>
      <c r="W258" s="139">
        <v>0.18</v>
      </c>
      <c r="X258" s="139">
        <v>0</v>
      </c>
      <c r="Y258" s="139">
        <v>0.18</v>
      </c>
      <c r="Z258" s="139">
        <v>0.08</v>
      </c>
      <c r="AA258" s="139">
        <v>0.57999999999999996</v>
      </c>
      <c r="AB258" s="139">
        <v>0.83</v>
      </c>
      <c r="AC258" s="139">
        <v>0.08</v>
      </c>
      <c r="AD258" s="139">
        <v>0.25</v>
      </c>
      <c r="AE258" s="139">
        <v>0.5</v>
      </c>
      <c r="AF258" s="139">
        <v>0.17</v>
      </c>
      <c r="AG258" s="139">
        <v>0.5</v>
      </c>
      <c r="AH258" s="139">
        <v>0.25</v>
      </c>
    </row>
    <row r="259" spans="21:34" x14ac:dyDescent="0.2">
      <c r="U259" s="763" t="s">
        <v>307</v>
      </c>
      <c r="V259" s="911" t="s">
        <v>344</v>
      </c>
      <c r="W259" s="139">
        <v>0.42</v>
      </c>
      <c r="X259" s="139">
        <v>0.08</v>
      </c>
      <c r="Y259" s="139">
        <v>0.08</v>
      </c>
      <c r="Z259" s="139">
        <v>0.33</v>
      </c>
      <c r="AA259" s="139">
        <v>0.33</v>
      </c>
      <c r="AB259" s="139">
        <v>0.33</v>
      </c>
      <c r="AC259" s="139">
        <v>0.25</v>
      </c>
      <c r="AD259" s="139">
        <v>0.08</v>
      </c>
      <c r="AE259" s="139">
        <v>0</v>
      </c>
      <c r="AF259" s="139">
        <v>0.09</v>
      </c>
      <c r="AG259" s="139">
        <v>0.09</v>
      </c>
      <c r="AH259" s="139">
        <v>0.09</v>
      </c>
    </row>
    <row r="260" spans="21:34" x14ac:dyDescent="0.2">
      <c r="U260" s="763" t="s">
        <v>316</v>
      </c>
      <c r="V260" s="911" t="s">
        <v>345</v>
      </c>
      <c r="W260" s="139">
        <v>0.09</v>
      </c>
      <c r="X260" s="139">
        <v>0.25</v>
      </c>
      <c r="Y260" s="139">
        <v>0.25</v>
      </c>
      <c r="Z260" s="139">
        <v>0.3</v>
      </c>
      <c r="AA260" s="139">
        <v>0.3</v>
      </c>
      <c r="AB260" s="139">
        <v>0.75</v>
      </c>
      <c r="AC260" s="139">
        <v>0.5</v>
      </c>
      <c r="AD260" s="139">
        <v>0.5</v>
      </c>
      <c r="AE260" s="139">
        <v>0.57999999999999996</v>
      </c>
      <c r="AF260" s="139">
        <v>0.25</v>
      </c>
      <c r="AG260" s="139">
        <v>0.92</v>
      </c>
      <c r="AH260" s="139">
        <v>0.67</v>
      </c>
    </row>
    <row r="261" spans="21:34" x14ac:dyDescent="0.2">
      <c r="U261" s="909" t="s">
        <v>317</v>
      </c>
      <c r="V261" s="911" t="s">
        <v>346</v>
      </c>
      <c r="W261" s="139">
        <v>0.5</v>
      </c>
      <c r="X261" s="139">
        <v>0.92</v>
      </c>
      <c r="Y261" s="139">
        <v>0.57999999999999996</v>
      </c>
      <c r="Z261" s="139">
        <v>0.57999999999999996</v>
      </c>
      <c r="AA261" s="139">
        <v>0.75</v>
      </c>
      <c r="AB261" s="139">
        <v>0.75</v>
      </c>
      <c r="AC261" s="139">
        <v>1.17</v>
      </c>
      <c r="AD261" s="139">
        <v>0.57999999999999996</v>
      </c>
      <c r="AE261" s="139">
        <v>0.92</v>
      </c>
      <c r="AF261" s="139">
        <v>1.08</v>
      </c>
      <c r="AG261" s="139">
        <v>0.75</v>
      </c>
      <c r="AH261" s="139">
        <v>0.5</v>
      </c>
    </row>
    <row r="262" spans="21:34" x14ac:dyDescent="0.2">
      <c r="U262" s="138" t="s">
        <v>325</v>
      </c>
      <c r="V262" s="138" t="s">
        <v>347</v>
      </c>
      <c r="W262" s="139">
        <v>0.33</v>
      </c>
      <c r="X262" s="139">
        <v>0.57999999999999996</v>
      </c>
      <c r="Y262" s="139">
        <v>0.75</v>
      </c>
      <c r="Z262" s="139">
        <v>0.67</v>
      </c>
      <c r="AA262" s="139">
        <v>0.83</v>
      </c>
      <c r="AB262" s="139">
        <v>0.75</v>
      </c>
      <c r="AC262" s="139">
        <v>0.75</v>
      </c>
      <c r="AD262" s="139">
        <v>0.42</v>
      </c>
      <c r="AE262" s="139">
        <v>0.75</v>
      </c>
      <c r="AF262" s="139">
        <v>0.83</v>
      </c>
      <c r="AG262" s="139">
        <v>0.57999999999999996</v>
      </c>
      <c r="AH262" s="139">
        <v>0.42</v>
      </c>
    </row>
    <row r="263" spans="21:34" x14ac:dyDescent="0.2">
      <c r="U263" s="138" t="s">
        <v>326</v>
      </c>
      <c r="V263" s="138" t="s">
        <v>348</v>
      </c>
      <c r="W263" s="139">
        <v>1</v>
      </c>
      <c r="X263" s="139">
        <v>0.67</v>
      </c>
      <c r="Y263" s="139">
        <v>0.75</v>
      </c>
      <c r="Z263" s="139">
        <v>0.73</v>
      </c>
      <c r="AA263" s="139">
        <v>0</v>
      </c>
      <c r="AB263" s="139">
        <v>0.64</v>
      </c>
      <c r="AC263" s="139">
        <v>0.83</v>
      </c>
      <c r="AD263" s="139">
        <v>0.67</v>
      </c>
      <c r="AE263" s="139">
        <v>1.67</v>
      </c>
      <c r="AF263" s="139">
        <v>1.08</v>
      </c>
      <c r="AG263" s="139">
        <v>1.17</v>
      </c>
      <c r="AH263" s="139">
        <v>1.08</v>
      </c>
    </row>
    <row r="264" spans="21:34" x14ac:dyDescent="0.2">
      <c r="U264" s="138" t="s">
        <v>333</v>
      </c>
      <c r="V264" s="138" t="s">
        <v>335</v>
      </c>
      <c r="W264" s="139">
        <v>0.5</v>
      </c>
      <c r="X264" s="139">
        <v>0.33</v>
      </c>
      <c r="Y264" s="139">
        <v>0.83</v>
      </c>
      <c r="Z264" s="139">
        <v>0.42</v>
      </c>
      <c r="AA264" s="139">
        <v>0.67</v>
      </c>
      <c r="AB264" s="139">
        <v>0.42</v>
      </c>
      <c r="AC264" s="139">
        <v>0.42</v>
      </c>
      <c r="AD264" s="139">
        <v>0.25</v>
      </c>
      <c r="AE264" s="139">
        <v>0.17</v>
      </c>
      <c r="AF264" s="139">
        <v>0.67</v>
      </c>
      <c r="AG264" s="139">
        <v>0.42</v>
      </c>
      <c r="AH264" s="139">
        <v>0.67</v>
      </c>
    </row>
    <row r="265" spans="21:34" x14ac:dyDescent="0.2">
      <c r="U265" s="138" t="s">
        <v>351</v>
      </c>
      <c r="V265" s="138" t="s">
        <v>352</v>
      </c>
      <c r="W265" s="139">
        <v>0.33</v>
      </c>
      <c r="X265" s="139">
        <v>0.57999999999999996</v>
      </c>
      <c r="Y265" s="139">
        <v>0.17</v>
      </c>
      <c r="Z265" s="139">
        <v>0.33</v>
      </c>
      <c r="AA265" s="139">
        <v>0.25</v>
      </c>
      <c r="AB265" s="139">
        <v>0.42</v>
      </c>
      <c r="AC265" s="139">
        <v>0.42</v>
      </c>
      <c r="AD265" s="139">
        <v>0.33</v>
      </c>
      <c r="AE265" s="139">
        <v>0.17</v>
      </c>
      <c r="AF265" s="139">
        <v>0.5</v>
      </c>
      <c r="AG265" s="139">
        <v>0.75</v>
      </c>
      <c r="AH265" s="139">
        <v>0.67</v>
      </c>
    </row>
    <row r="266" spans="21:34" x14ac:dyDescent="0.2">
      <c r="U266" s="138" t="s">
        <v>353</v>
      </c>
      <c r="V266" s="138" t="s">
        <v>354</v>
      </c>
      <c r="W266" s="139">
        <v>0.67</v>
      </c>
      <c r="X266" s="139">
        <v>0.33</v>
      </c>
      <c r="Y266" s="139">
        <v>0.75</v>
      </c>
      <c r="Z266" s="139">
        <v>0.83</v>
      </c>
      <c r="AA266" s="139">
        <v>0.5</v>
      </c>
      <c r="AB266" s="139">
        <v>1.25</v>
      </c>
      <c r="AC266" s="139">
        <v>0.42</v>
      </c>
      <c r="AD266" s="139">
        <v>0.75</v>
      </c>
      <c r="AE266" s="139">
        <v>1</v>
      </c>
      <c r="AF266" s="139">
        <v>0.67</v>
      </c>
      <c r="AG266" s="139">
        <v>0.33</v>
      </c>
      <c r="AH266" s="139">
        <v>0.57999999999999996</v>
      </c>
    </row>
    <row r="267" spans="21:34" x14ac:dyDescent="0.2">
      <c r="U267" s="138" t="s">
        <v>355</v>
      </c>
      <c r="V267" s="138" t="s">
        <v>356</v>
      </c>
      <c r="W267" s="139">
        <v>0.42</v>
      </c>
      <c r="X267" s="139">
        <v>0.5</v>
      </c>
      <c r="Y267" s="139">
        <v>0.17</v>
      </c>
      <c r="Z267" s="139">
        <v>0.5</v>
      </c>
      <c r="AA267" s="139">
        <v>0.42</v>
      </c>
      <c r="AB267" s="139">
        <v>0.5</v>
      </c>
      <c r="AC267" s="139">
        <v>0.08</v>
      </c>
      <c r="AD267" s="139">
        <v>0.33</v>
      </c>
      <c r="AE267" s="139">
        <v>0.75</v>
      </c>
      <c r="AF267" s="139">
        <v>0.33</v>
      </c>
      <c r="AG267" s="139">
        <v>0.42</v>
      </c>
      <c r="AH267" s="139">
        <v>0.75</v>
      </c>
    </row>
    <row r="268" spans="21:34" x14ac:dyDescent="0.2">
      <c r="U268" s="138" t="s">
        <v>357</v>
      </c>
      <c r="V268" s="138" t="s">
        <v>358</v>
      </c>
      <c r="W268" s="139">
        <v>0.42</v>
      </c>
      <c r="X268" s="139">
        <v>0.75</v>
      </c>
      <c r="Y268" s="139">
        <v>0.75</v>
      </c>
      <c r="Z268" s="139">
        <v>0.42</v>
      </c>
      <c r="AA268" s="139">
        <v>0.08</v>
      </c>
      <c r="AB268" s="139">
        <v>0.5</v>
      </c>
      <c r="AC268" s="139">
        <v>0.17</v>
      </c>
      <c r="AD268" s="139">
        <v>0.33</v>
      </c>
      <c r="AE268" s="139">
        <v>0.08</v>
      </c>
      <c r="AF268" s="139">
        <v>0.17</v>
      </c>
      <c r="AG268" s="139">
        <v>0.5</v>
      </c>
      <c r="AH268" s="139">
        <v>0.5</v>
      </c>
    </row>
    <row r="269" spans="21:34" x14ac:dyDescent="0.2">
      <c r="U269" s="138" t="s">
        <v>360</v>
      </c>
      <c r="V269" s="138" t="s">
        <v>361</v>
      </c>
      <c r="W269" s="139">
        <f t="array" ref="W269:AH269">TRANSPOSE(年次別!G327:G338)</f>
        <v>0.75</v>
      </c>
      <c r="X269" s="139">
        <v>0.33</v>
      </c>
      <c r="Y269" s="139">
        <v>0.17</v>
      </c>
      <c r="Z269" s="139">
        <v>0.33</v>
      </c>
      <c r="AA269" s="139">
        <v>0.25</v>
      </c>
      <c r="AB269" s="139">
        <v>0.67</v>
      </c>
      <c r="AC269" s="139">
        <v>0.25</v>
      </c>
      <c r="AD269" s="139">
        <v>0.5</v>
      </c>
      <c r="AE269" s="139" t="e">
        <v>#N/A</v>
      </c>
      <c r="AF269" s="139" t="e">
        <v>#N/A</v>
      </c>
      <c r="AG269" s="139" t="e">
        <v>#N/A</v>
      </c>
      <c r="AH269" s="139" t="e">
        <v>#N/A</v>
      </c>
    </row>
    <row r="283" spans="2:34" s="913" customFormat="1" ht="18.75" customHeight="1" x14ac:dyDescent="0.2">
      <c r="B283" s="913" t="str">
        <f>B213</f>
        <v>令和8年8月</v>
      </c>
      <c r="E283" s="913" t="s">
        <v>305</v>
      </c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2:34" ht="16.2" x14ac:dyDescent="0.2">
      <c r="U284" s="913"/>
      <c r="V284" s="913"/>
      <c r="W284" s="913"/>
      <c r="X284" s="913"/>
      <c r="Y284" s="913"/>
      <c r="Z284" s="913"/>
      <c r="AA284" s="913"/>
      <c r="AB284" s="913"/>
      <c r="AC284" s="913"/>
      <c r="AD284" s="913"/>
      <c r="AE284" s="913"/>
      <c r="AF284" s="913"/>
      <c r="AG284" s="913"/>
      <c r="AH284" s="913"/>
    </row>
    <row r="353" spans="2:34" s="913" customFormat="1" ht="18.75" customHeight="1" x14ac:dyDescent="0.2">
      <c r="B353" s="913" t="str">
        <f>B283</f>
        <v>令和8年8月</v>
      </c>
      <c r="E353" s="913" t="str">
        <f>E283</f>
        <v>尖圭コンジローマ</v>
      </c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</row>
    <row r="354" spans="2:34" ht="16.2" x14ac:dyDescent="0.2">
      <c r="U354" s="913"/>
      <c r="V354" s="913"/>
      <c r="W354" s="913"/>
      <c r="X354" s="913"/>
      <c r="Y354" s="913"/>
      <c r="Z354" s="913"/>
      <c r="AA354" s="913"/>
      <c r="AB354" s="913"/>
      <c r="AC354" s="913"/>
      <c r="AD354" s="913"/>
      <c r="AE354" s="913"/>
      <c r="AF354" s="913"/>
      <c r="AG354" s="913"/>
      <c r="AH354" s="913"/>
    </row>
    <row r="393" spans="21:34" x14ac:dyDescent="0.2">
      <c r="U393" s="917"/>
      <c r="V393" s="958"/>
      <c r="W393" s="651" t="s">
        <v>82</v>
      </c>
      <c r="X393" s="651" t="s">
        <v>83</v>
      </c>
      <c r="Y393" s="651" t="s">
        <v>84</v>
      </c>
      <c r="Z393" s="651" t="s">
        <v>85</v>
      </c>
      <c r="AA393" s="651" t="s">
        <v>86</v>
      </c>
      <c r="AB393" s="651" t="s">
        <v>87</v>
      </c>
      <c r="AC393" s="651" t="s">
        <v>88</v>
      </c>
      <c r="AD393" s="651" t="s">
        <v>89</v>
      </c>
      <c r="AE393" s="651" t="s">
        <v>90</v>
      </c>
      <c r="AF393" s="651" t="s">
        <v>91</v>
      </c>
      <c r="AG393" s="651" t="s">
        <v>92</v>
      </c>
      <c r="AH393" s="651" t="s">
        <v>93</v>
      </c>
    </row>
    <row r="394" spans="21:34" x14ac:dyDescent="0.2">
      <c r="U394" s="763" t="s">
        <v>297</v>
      </c>
      <c r="V394" s="911" t="s">
        <v>337</v>
      </c>
      <c r="W394" s="139">
        <v>0.25</v>
      </c>
      <c r="X394" s="139">
        <v>0.16666666666666666</v>
      </c>
      <c r="Y394" s="139">
        <v>0.16666666666666666</v>
      </c>
      <c r="Z394" s="139">
        <v>0.41666666666666669</v>
      </c>
      <c r="AA394" s="139">
        <v>0.41666666666666669</v>
      </c>
      <c r="AB394" s="139">
        <v>0.41666666666666669</v>
      </c>
      <c r="AC394" s="139">
        <v>0.25</v>
      </c>
      <c r="AD394" s="139">
        <v>0.33333333333333331</v>
      </c>
      <c r="AE394" s="139">
        <v>0.33333333333333331</v>
      </c>
      <c r="AF394" s="139">
        <v>0.25</v>
      </c>
      <c r="AG394" s="139">
        <v>0.25</v>
      </c>
      <c r="AH394" s="139">
        <v>8.3333333333333329E-2</v>
      </c>
    </row>
    <row r="395" spans="21:34" x14ac:dyDescent="0.2">
      <c r="U395" s="763" t="s">
        <v>298</v>
      </c>
      <c r="V395" s="911" t="s">
        <v>338</v>
      </c>
      <c r="W395" s="139">
        <v>0</v>
      </c>
      <c r="X395" s="139">
        <v>0.33333333333333331</v>
      </c>
      <c r="Y395" s="139">
        <v>0.41666666666666669</v>
      </c>
      <c r="Z395" s="139">
        <v>8.3333333333333329E-2</v>
      </c>
      <c r="AA395" s="139">
        <v>0.16666666666666666</v>
      </c>
      <c r="AB395" s="139">
        <v>0.25</v>
      </c>
      <c r="AC395" s="139">
        <v>0.16666666666666666</v>
      </c>
      <c r="AD395" s="139">
        <v>0.33333333333333331</v>
      </c>
      <c r="AE395" s="139">
        <v>0.16666666666666666</v>
      </c>
      <c r="AF395" s="139">
        <v>0.16666666666666666</v>
      </c>
      <c r="AG395" s="139">
        <v>0</v>
      </c>
      <c r="AH395" s="139">
        <v>0.5</v>
      </c>
    </row>
    <row r="396" spans="21:34" x14ac:dyDescent="0.2">
      <c r="U396" s="763" t="s">
        <v>299</v>
      </c>
      <c r="V396" s="911" t="s">
        <v>339</v>
      </c>
      <c r="W396" s="139">
        <v>0.33333333333333331</v>
      </c>
      <c r="X396" s="139">
        <v>0.25</v>
      </c>
      <c r="Y396" s="139">
        <v>0.58333333333333337</v>
      </c>
      <c r="Z396" s="139">
        <v>0.33333333333333331</v>
      </c>
      <c r="AA396" s="139">
        <v>0.16666666666666666</v>
      </c>
      <c r="AB396" s="139">
        <v>0</v>
      </c>
      <c r="AC396" s="139">
        <v>0.33333333333333331</v>
      </c>
      <c r="AD396" s="139">
        <v>0.25</v>
      </c>
      <c r="AE396" s="139">
        <v>0.16666666666666666</v>
      </c>
      <c r="AF396" s="139">
        <v>0.33333333333333331</v>
      </c>
      <c r="AG396" s="139">
        <v>8.3333333333333329E-2</v>
      </c>
      <c r="AH396" s="139">
        <v>0.33333333333333331</v>
      </c>
    </row>
    <row r="397" spans="21:34" x14ac:dyDescent="0.2">
      <c r="U397" s="763" t="s">
        <v>289</v>
      </c>
      <c r="V397" s="911" t="s">
        <v>340</v>
      </c>
      <c r="W397" s="139">
        <v>0</v>
      </c>
      <c r="X397" s="139">
        <v>8.3333333333333329E-2</v>
      </c>
      <c r="Y397" s="139">
        <v>0.16666666666666666</v>
      </c>
      <c r="Z397" s="139">
        <v>0.58333333333333337</v>
      </c>
      <c r="AA397" s="139">
        <v>0.41666666666666669</v>
      </c>
      <c r="AB397" s="139">
        <v>0.5</v>
      </c>
      <c r="AC397" s="139">
        <v>0.16666666666666666</v>
      </c>
      <c r="AD397" s="139">
        <v>0.5</v>
      </c>
      <c r="AE397" s="139">
        <v>0.33333333333333331</v>
      </c>
      <c r="AF397" s="139">
        <v>0.25</v>
      </c>
      <c r="AG397" s="139">
        <v>8.3333333333333329E-2</v>
      </c>
      <c r="AH397" s="139">
        <v>0.41666666666666669</v>
      </c>
    </row>
    <row r="398" spans="21:34" x14ac:dyDescent="0.2">
      <c r="U398" s="763" t="s">
        <v>291</v>
      </c>
      <c r="V398" s="911" t="s">
        <v>341</v>
      </c>
      <c r="W398" s="139">
        <v>0.16666666666666666</v>
      </c>
      <c r="X398" s="139">
        <v>0.16666666666666666</v>
      </c>
      <c r="Y398" s="139">
        <v>0</v>
      </c>
      <c r="Z398" s="139">
        <v>0.5</v>
      </c>
      <c r="AA398" s="139">
        <v>0.25</v>
      </c>
      <c r="AB398" s="139">
        <v>0.16666666666666666</v>
      </c>
      <c r="AC398" s="139">
        <v>0.25</v>
      </c>
      <c r="AD398" s="139">
        <v>0.25</v>
      </c>
      <c r="AE398" s="139">
        <v>0.25</v>
      </c>
      <c r="AF398" s="139">
        <v>0.16666666666666666</v>
      </c>
      <c r="AG398" s="139">
        <v>0.25</v>
      </c>
      <c r="AH398" s="139">
        <v>0.33333333333333331</v>
      </c>
    </row>
    <row r="399" spans="21:34" x14ac:dyDescent="0.2">
      <c r="U399" s="763" t="s">
        <v>304</v>
      </c>
      <c r="V399" s="911" t="s">
        <v>342</v>
      </c>
      <c r="W399" s="139">
        <v>0.33333333333333331</v>
      </c>
      <c r="X399" s="139">
        <v>0</v>
      </c>
      <c r="Y399" s="139">
        <v>8.3333333333333329E-2</v>
      </c>
      <c r="Z399" s="139">
        <v>0.25</v>
      </c>
      <c r="AA399" s="139">
        <v>0</v>
      </c>
      <c r="AB399" s="139">
        <v>0.16666666666666666</v>
      </c>
      <c r="AC399" s="139">
        <v>8.3333333333333329E-2</v>
      </c>
      <c r="AD399" s="139">
        <v>0.18</v>
      </c>
      <c r="AE399" s="139">
        <v>0</v>
      </c>
      <c r="AF399" s="139">
        <v>0.36</v>
      </c>
      <c r="AG399" s="139">
        <v>0.45</v>
      </c>
      <c r="AH399" s="139">
        <v>0.27</v>
      </c>
    </row>
    <row r="400" spans="21:34" x14ac:dyDescent="0.2">
      <c r="U400" s="763" t="s">
        <v>301</v>
      </c>
      <c r="V400" s="911" t="s">
        <v>343</v>
      </c>
      <c r="W400" s="139">
        <v>0.09</v>
      </c>
      <c r="X400" s="139">
        <v>0.18</v>
      </c>
      <c r="Y400" s="139">
        <v>0.27</v>
      </c>
      <c r="Z400" s="139">
        <v>0.25</v>
      </c>
      <c r="AA400" s="139">
        <v>0.17</v>
      </c>
      <c r="AB400" s="139">
        <v>0.17</v>
      </c>
      <c r="AC400" s="139">
        <v>0.17</v>
      </c>
      <c r="AD400" s="139">
        <v>0.25</v>
      </c>
      <c r="AE400" s="139">
        <v>0.08</v>
      </c>
      <c r="AF400" s="139">
        <v>0</v>
      </c>
      <c r="AG400" s="139">
        <v>0.42</v>
      </c>
      <c r="AH400" s="139">
        <v>0.33</v>
      </c>
    </row>
    <row r="401" spans="21:34" x14ac:dyDescent="0.2">
      <c r="U401" s="763" t="s">
        <v>307</v>
      </c>
      <c r="V401" s="911" t="s">
        <v>344</v>
      </c>
      <c r="W401" s="139">
        <v>0</v>
      </c>
      <c r="X401" s="139">
        <v>0.17</v>
      </c>
      <c r="Y401" s="139">
        <v>0.08</v>
      </c>
      <c r="Z401" s="139">
        <v>0.08</v>
      </c>
      <c r="AA401" s="139">
        <v>0.17</v>
      </c>
      <c r="AB401" s="139">
        <v>0.17</v>
      </c>
      <c r="AC401" s="139">
        <v>0.17</v>
      </c>
      <c r="AD401" s="139">
        <v>0.25</v>
      </c>
      <c r="AE401" s="139">
        <v>0.17</v>
      </c>
      <c r="AF401" s="139">
        <v>0.27</v>
      </c>
      <c r="AG401" s="139">
        <v>0</v>
      </c>
      <c r="AH401" s="139">
        <v>0</v>
      </c>
    </row>
    <row r="402" spans="21:34" x14ac:dyDescent="0.2">
      <c r="U402" s="763" t="s">
        <v>316</v>
      </c>
      <c r="V402" s="911" t="s">
        <v>345</v>
      </c>
      <c r="W402" s="139">
        <v>0.18</v>
      </c>
      <c r="X402" s="139">
        <v>0.08</v>
      </c>
      <c r="Y402" s="139">
        <v>0.17</v>
      </c>
      <c r="Z402" s="139">
        <v>0.2</v>
      </c>
      <c r="AA402" s="139">
        <v>0.1</v>
      </c>
      <c r="AB402" s="139">
        <v>0.33</v>
      </c>
      <c r="AC402" s="139">
        <v>0.08</v>
      </c>
      <c r="AD402" s="139">
        <v>0.17</v>
      </c>
      <c r="AE402" s="139">
        <v>0.17</v>
      </c>
      <c r="AF402" s="139">
        <v>0.33</v>
      </c>
      <c r="AG402" s="139">
        <v>0.25</v>
      </c>
      <c r="AH402" s="139">
        <v>0.08</v>
      </c>
    </row>
    <row r="403" spans="21:34" x14ac:dyDescent="0.2">
      <c r="U403" s="909" t="s">
        <v>317</v>
      </c>
      <c r="V403" s="911" t="s">
        <v>346</v>
      </c>
      <c r="W403" s="139">
        <v>0.33</v>
      </c>
      <c r="X403" s="139">
        <v>0.42</v>
      </c>
      <c r="Y403" s="139">
        <v>0.25</v>
      </c>
      <c r="Z403" s="139">
        <v>0.33</v>
      </c>
      <c r="AA403" s="139">
        <v>0.25</v>
      </c>
      <c r="AB403" s="139">
        <v>0.25</v>
      </c>
      <c r="AC403" s="139">
        <v>0.17</v>
      </c>
      <c r="AD403" s="139">
        <v>0.33</v>
      </c>
      <c r="AE403" s="139">
        <v>0.33</v>
      </c>
      <c r="AF403" s="139">
        <v>0.67</v>
      </c>
      <c r="AG403" s="139">
        <v>0.5</v>
      </c>
      <c r="AH403" s="139">
        <v>0.17</v>
      </c>
    </row>
    <row r="404" spans="21:34" x14ac:dyDescent="0.2">
      <c r="U404" s="138" t="s">
        <v>325</v>
      </c>
      <c r="V404" s="911" t="s">
        <v>347</v>
      </c>
      <c r="W404" s="139">
        <v>0.42</v>
      </c>
      <c r="X404" s="139">
        <v>0.33</v>
      </c>
      <c r="Y404" s="139">
        <v>0.17</v>
      </c>
      <c r="Z404" s="139">
        <v>0.33</v>
      </c>
      <c r="AA404" s="139">
        <v>0.57999999999999996</v>
      </c>
      <c r="AB404" s="139">
        <v>0.25</v>
      </c>
      <c r="AC404" s="139">
        <v>0.08</v>
      </c>
      <c r="AD404" s="139">
        <v>0.17</v>
      </c>
      <c r="AE404" s="139">
        <v>0</v>
      </c>
      <c r="AF404" s="139">
        <v>0.17</v>
      </c>
      <c r="AG404" s="139">
        <v>0.25</v>
      </c>
      <c r="AH404" s="139">
        <v>0.57999999999999996</v>
      </c>
    </row>
    <row r="405" spans="21:34" x14ac:dyDescent="0.2">
      <c r="U405" s="138" t="s">
        <v>326</v>
      </c>
      <c r="V405" s="138" t="s">
        <v>348</v>
      </c>
      <c r="W405" s="139">
        <v>0.57999999999999996</v>
      </c>
      <c r="X405" s="139">
        <v>0.17</v>
      </c>
      <c r="Y405" s="139">
        <v>0.17</v>
      </c>
      <c r="Z405" s="139">
        <v>0.18</v>
      </c>
      <c r="AA405" s="139">
        <v>0.36</v>
      </c>
      <c r="AB405" s="139">
        <v>0.36</v>
      </c>
      <c r="AC405" s="139">
        <v>0.17</v>
      </c>
      <c r="AD405" s="139">
        <v>0.5</v>
      </c>
      <c r="AE405" s="139">
        <v>0.67</v>
      </c>
      <c r="AF405" s="139">
        <v>0.67</v>
      </c>
      <c r="AG405" s="139">
        <v>0.25</v>
      </c>
      <c r="AH405" s="139">
        <v>0.42</v>
      </c>
    </row>
    <row r="406" spans="21:34" x14ac:dyDescent="0.2">
      <c r="U406" s="138" t="s">
        <v>333</v>
      </c>
      <c r="V406" s="138" t="s">
        <v>335</v>
      </c>
      <c r="W406" s="139">
        <v>0.67</v>
      </c>
      <c r="X406" s="139">
        <v>0.33</v>
      </c>
      <c r="Y406" s="139">
        <v>0.25</v>
      </c>
      <c r="Z406" s="139">
        <v>0.08</v>
      </c>
      <c r="AA406" s="139">
        <v>0.33</v>
      </c>
      <c r="AB406" s="139">
        <v>0.33</v>
      </c>
      <c r="AC406" s="139">
        <v>0.5</v>
      </c>
      <c r="AD406" s="139">
        <v>0.25</v>
      </c>
      <c r="AE406" s="139">
        <v>0.17</v>
      </c>
      <c r="AF406" s="139">
        <v>0.33</v>
      </c>
      <c r="AG406" s="139">
        <v>0.08</v>
      </c>
      <c r="AH406" s="139">
        <v>0.17</v>
      </c>
    </row>
    <row r="407" spans="21:34" x14ac:dyDescent="0.2">
      <c r="U407" s="138" t="s">
        <v>351</v>
      </c>
      <c r="V407" s="138" t="s">
        <v>352</v>
      </c>
      <c r="W407" s="139">
        <v>0.25</v>
      </c>
      <c r="X407" s="139">
        <v>0.08</v>
      </c>
      <c r="Y407" s="139">
        <v>0.17</v>
      </c>
      <c r="Z407" s="139">
        <v>0.17</v>
      </c>
      <c r="AA407" s="139">
        <v>0.25</v>
      </c>
      <c r="AB407" s="139">
        <v>0.17</v>
      </c>
      <c r="AC407" s="139">
        <v>0.5</v>
      </c>
      <c r="AD407" s="139">
        <v>0.25</v>
      </c>
      <c r="AE407" s="139">
        <v>0.67</v>
      </c>
      <c r="AF407" s="139">
        <v>0.42</v>
      </c>
      <c r="AG407" s="139">
        <v>0.17</v>
      </c>
      <c r="AH407" s="139">
        <v>0.33</v>
      </c>
    </row>
    <row r="408" spans="21:34" x14ac:dyDescent="0.2">
      <c r="U408" s="138" t="s">
        <v>353</v>
      </c>
      <c r="V408" s="138" t="s">
        <v>354</v>
      </c>
      <c r="W408" s="139">
        <v>0.25</v>
      </c>
      <c r="X408" s="139">
        <v>0.42</v>
      </c>
      <c r="Y408" s="139">
        <v>0</v>
      </c>
      <c r="Z408" s="139">
        <v>0.33</v>
      </c>
      <c r="AA408" s="139">
        <v>0.67</v>
      </c>
      <c r="AB408" s="139">
        <v>0.08</v>
      </c>
      <c r="AC408" s="139">
        <v>0.5</v>
      </c>
      <c r="AD408" s="139">
        <v>0.17</v>
      </c>
      <c r="AE408" s="139">
        <v>0.33</v>
      </c>
      <c r="AF408" s="139">
        <v>0.33</v>
      </c>
      <c r="AG408" s="139">
        <v>0.33</v>
      </c>
      <c r="AH408" s="139">
        <v>0.25</v>
      </c>
    </row>
    <row r="409" spans="21:34" x14ac:dyDescent="0.2">
      <c r="U409" s="138" t="s">
        <v>355</v>
      </c>
      <c r="V409" s="138" t="s">
        <v>356</v>
      </c>
      <c r="W409" s="139">
        <v>0.25</v>
      </c>
      <c r="X409" s="139">
        <v>0.25</v>
      </c>
      <c r="Y409" s="139">
        <v>0.42</v>
      </c>
      <c r="Z409" s="139">
        <v>0.57999999999999996</v>
      </c>
      <c r="AA409" s="139">
        <v>0.33</v>
      </c>
      <c r="AB409" s="139">
        <v>0.5</v>
      </c>
      <c r="AC409" s="139">
        <v>0.42</v>
      </c>
      <c r="AD409" s="139">
        <v>0.42</v>
      </c>
      <c r="AE409" s="139">
        <v>0.33</v>
      </c>
      <c r="AF409" s="139">
        <v>0.42</v>
      </c>
      <c r="AG409" s="139">
        <v>0.17</v>
      </c>
      <c r="AH409" s="139">
        <v>0.42</v>
      </c>
    </row>
    <row r="410" spans="21:34" x14ac:dyDescent="0.2">
      <c r="U410" s="138" t="s">
        <v>357</v>
      </c>
      <c r="V410" s="138" t="s">
        <v>358</v>
      </c>
      <c r="W410" s="139">
        <v>0.42</v>
      </c>
      <c r="X410" s="139">
        <v>0.33</v>
      </c>
      <c r="Y410" s="139">
        <v>0.33</v>
      </c>
      <c r="Z410" s="139">
        <v>0.5</v>
      </c>
      <c r="AA410" s="139">
        <v>0.25</v>
      </c>
      <c r="AB410" s="139">
        <v>0.25</v>
      </c>
      <c r="AC410" s="139">
        <v>0.42</v>
      </c>
      <c r="AD410" s="139">
        <v>0.42</v>
      </c>
      <c r="AE410" s="139">
        <v>0.08</v>
      </c>
      <c r="AF410" s="139">
        <v>0.33</v>
      </c>
      <c r="AG410" s="139">
        <v>0.57999999999999996</v>
      </c>
      <c r="AH410" s="139">
        <v>0.57999999999999996</v>
      </c>
    </row>
    <row r="411" spans="21:34" x14ac:dyDescent="0.2">
      <c r="U411" s="138" t="s">
        <v>360</v>
      </c>
      <c r="V411" s="138" t="s">
        <v>361</v>
      </c>
      <c r="W411" s="139">
        <f t="array" ref="W411:AH411">TRANSPOSE(年次別!I327:I338)</f>
        <v>0.17</v>
      </c>
      <c r="X411" s="139">
        <v>0.08</v>
      </c>
      <c r="Y411" s="139">
        <v>0.25</v>
      </c>
      <c r="Z411" s="139">
        <v>0.08</v>
      </c>
      <c r="AA411" s="139">
        <v>0.25</v>
      </c>
      <c r="AB411" s="139">
        <v>0.25</v>
      </c>
      <c r="AC411" s="139">
        <v>0.83</v>
      </c>
      <c r="AD411" s="139">
        <v>0.67</v>
      </c>
      <c r="AE411" s="139" t="e">
        <v>#N/A</v>
      </c>
      <c r="AF411" s="139" t="e">
        <v>#N/A</v>
      </c>
      <c r="AG411" s="139" t="e">
        <v>#N/A</v>
      </c>
      <c r="AH411" s="139" t="e">
        <v>#N/A</v>
      </c>
    </row>
    <row r="423" spans="2:34" s="913" customFormat="1" ht="18.75" customHeight="1" x14ac:dyDescent="0.2">
      <c r="B423" s="913" t="str">
        <f>B353</f>
        <v>令和8年8月</v>
      </c>
      <c r="E423" s="913" t="s">
        <v>3</v>
      </c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</row>
    <row r="425" spans="2:34" ht="16.2" x14ac:dyDescent="0.2">
      <c r="U425" s="913"/>
      <c r="V425" s="913"/>
      <c r="W425" s="913"/>
      <c r="X425" s="913"/>
      <c r="Y425" s="913"/>
      <c r="Z425" s="913"/>
      <c r="AA425" s="913"/>
      <c r="AB425" s="913"/>
      <c r="AC425" s="913"/>
      <c r="AD425" s="913"/>
      <c r="AE425" s="913"/>
      <c r="AF425" s="913"/>
      <c r="AG425" s="913"/>
      <c r="AH425" s="913"/>
    </row>
    <row r="493" spans="2:34" s="913" customFormat="1" ht="18.75" customHeight="1" x14ac:dyDescent="0.2">
      <c r="B493" s="913" t="str">
        <f>B423</f>
        <v>令和8年8月</v>
      </c>
      <c r="E493" s="913" t="str">
        <f>E423</f>
        <v>淋菌感染症</v>
      </c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</row>
    <row r="495" spans="2:34" ht="16.2" x14ac:dyDescent="0.2">
      <c r="U495" s="913"/>
      <c r="V495" s="913"/>
      <c r="W495" s="913"/>
      <c r="X495" s="913"/>
      <c r="Y495" s="913"/>
      <c r="Z495" s="913"/>
      <c r="AA495" s="913"/>
      <c r="AB495" s="913"/>
      <c r="AC495" s="913"/>
      <c r="AD495" s="913"/>
      <c r="AE495" s="913"/>
      <c r="AF495" s="913"/>
      <c r="AG495" s="913"/>
      <c r="AH495" s="913"/>
    </row>
    <row r="533" spans="21:34" x14ac:dyDescent="0.2">
      <c r="U533" s="917"/>
      <c r="V533" s="958"/>
      <c r="W533" s="651" t="s">
        <v>82</v>
      </c>
      <c r="X533" s="651" t="s">
        <v>83</v>
      </c>
      <c r="Y533" s="651" t="s">
        <v>84</v>
      </c>
      <c r="Z533" s="651" t="s">
        <v>85</v>
      </c>
      <c r="AA533" s="651" t="s">
        <v>86</v>
      </c>
      <c r="AB533" s="651" t="s">
        <v>87</v>
      </c>
      <c r="AC533" s="651" t="s">
        <v>88</v>
      </c>
      <c r="AD533" s="651" t="s">
        <v>89</v>
      </c>
      <c r="AE533" s="651" t="s">
        <v>90</v>
      </c>
      <c r="AF533" s="651" t="s">
        <v>91</v>
      </c>
      <c r="AG533" s="651" t="s">
        <v>92</v>
      </c>
      <c r="AH533" s="651" t="s">
        <v>93</v>
      </c>
    </row>
    <row r="534" spans="21:34" x14ac:dyDescent="0.2">
      <c r="U534" s="763" t="s">
        <v>297</v>
      </c>
      <c r="V534" s="911" t="s">
        <v>337</v>
      </c>
      <c r="W534" s="139">
        <v>0.58333333333333337</v>
      </c>
      <c r="X534" s="139">
        <v>0.16666666666666666</v>
      </c>
      <c r="Y534" s="139">
        <v>0.41666666666666669</v>
      </c>
      <c r="Z534" s="139">
        <v>0.25</v>
      </c>
      <c r="AA534" s="139">
        <v>0.41666666666666669</v>
      </c>
      <c r="AB534" s="139">
        <v>0.75</v>
      </c>
      <c r="AC534" s="139">
        <v>0.5</v>
      </c>
      <c r="AD534" s="139">
        <v>0.41666666666666669</v>
      </c>
      <c r="AE534" s="139">
        <v>0.41666666666666669</v>
      </c>
      <c r="AF534" s="139">
        <v>1</v>
      </c>
      <c r="AG534" s="139">
        <v>0.41666666666666669</v>
      </c>
      <c r="AH534" s="139">
        <v>0.33333333333333331</v>
      </c>
    </row>
    <row r="535" spans="21:34" x14ac:dyDescent="0.2">
      <c r="U535" s="763" t="s">
        <v>298</v>
      </c>
      <c r="V535" s="911" t="s">
        <v>338</v>
      </c>
      <c r="W535" s="139">
        <v>0.41666666666666669</v>
      </c>
      <c r="X535" s="139">
        <v>0.66666666666666663</v>
      </c>
      <c r="Y535" s="139">
        <v>0.25</v>
      </c>
      <c r="Z535" s="139">
        <v>0</v>
      </c>
      <c r="AA535" s="139">
        <v>0.58333333333333337</v>
      </c>
      <c r="AB535" s="139">
        <v>0.33333333333333331</v>
      </c>
      <c r="AC535" s="139">
        <v>0.25</v>
      </c>
      <c r="AD535" s="139">
        <v>0.41666666666666669</v>
      </c>
      <c r="AE535" s="139">
        <v>0.25</v>
      </c>
      <c r="AF535" s="139">
        <v>8.3333333333333329E-2</v>
      </c>
      <c r="AG535" s="139">
        <v>0.25</v>
      </c>
      <c r="AH535" s="139">
        <v>0.16666666666666666</v>
      </c>
    </row>
    <row r="536" spans="21:34" x14ac:dyDescent="0.2">
      <c r="U536" s="763" t="s">
        <v>299</v>
      </c>
      <c r="V536" s="911" t="s">
        <v>339</v>
      </c>
      <c r="W536" s="139">
        <v>0.25</v>
      </c>
      <c r="X536" s="139">
        <v>0.41666666666666669</v>
      </c>
      <c r="Y536" s="139">
        <v>0.33333333333333331</v>
      </c>
      <c r="Z536" s="139">
        <v>0.41666666666666669</v>
      </c>
      <c r="AA536" s="139">
        <v>0.16666666666666666</v>
      </c>
      <c r="AB536" s="139">
        <v>0.33333333333333331</v>
      </c>
      <c r="AC536" s="139">
        <v>0.25</v>
      </c>
      <c r="AD536" s="139">
        <v>0.33333333333333331</v>
      </c>
      <c r="AE536" s="139">
        <v>0.41666666666666669</v>
      </c>
      <c r="AF536" s="139">
        <v>0.16666666666666666</v>
      </c>
      <c r="AG536" s="139">
        <v>8.3333333333333329E-2</v>
      </c>
      <c r="AH536" s="139">
        <v>0.16666666666666666</v>
      </c>
    </row>
    <row r="537" spans="21:34" x14ac:dyDescent="0.2">
      <c r="U537" s="763" t="s">
        <v>289</v>
      </c>
      <c r="V537" s="911" t="s">
        <v>340</v>
      </c>
      <c r="W537" s="139">
        <v>0.5</v>
      </c>
      <c r="X537" s="139">
        <v>0.5</v>
      </c>
      <c r="Y537" s="139">
        <v>0.16666666666666666</v>
      </c>
      <c r="Z537" s="139">
        <v>0.16666666666666666</v>
      </c>
      <c r="AA537" s="139">
        <v>0.16666666666666666</v>
      </c>
      <c r="AB537" s="139">
        <v>0.41666666666666669</v>
      </c>
      <c r="AC537" s="139">
        <v>0.16666666666666666</v>
      </c>
      <c r="AD537" s="139">
        <v>0.33333333333333331</v>
      </c>
      <c r="AE537" s="139">
        <v>0.16666666666666666</v>
      </c>
      <c r="AF537" s="139">
        <v>0.16666666666666666</v>
      </c>
      <c r="AG537" s="139">
        <v>8.3333333333333329E-2</v>
      </c>
      <c r="AH537" s="139">
        <v>8.3333333333333329E-2</v>
      </c>
    </row>
    <row r="538" spans="21:34" x14ac:dyDescent="0.2">
      <c r="U538" s="763" t="s">
        <v>291</v>
      </c>
      <c r="V538" s="911" t="s">
        <v>341</v>
      </c>
      <c r="W538" s="659">
        <v>0.33333333333333331</v>
      </c>
      <c r="X538" s="659">
        <v>0.25</v>
      </c>
      <c r="Y538" s="659">
        <v>0.5</v>
      </c>
      <c r="Z538" s="659">
        <v>8.3333333333333329E-2</v>
      </c>
      <c r="AA538" s="659">
        <v>0.33333333333333331</v>
      </c>
      <c r="AB538" s="659">
        <v>8.3333333333333329E-2</v>
      </c>
      <c r="AC538" s="659">
        <v>8.3333333333333329E-2</v>
      </c>
      <c r="AD538" s="659">
        <v>0.5</v>
      </c>
      <c r="AE538" s="659">
        <v>0</v>
      </c>
      <c r="AF538" s="659">
        <v>0.25</v>
      </c>
      <c r="AG538" s="659">
        <v>0.16666666666666666</v>
      </c>
      <c r="AH538" s="659">
        <v>0.16666666666666666</v>
      </c>
    </row>
    <row r="539" spans="21:34" x14ac:dyDescent="0.2">
      <c r="U539" s="763" t="s">
        <v>304</v>
      </c>
      <c r="V539" s="911" t="s">
        <v>342</v>
      </c>
      <c r="W539" s="659">
        <v>0.16666666666666666</v>
      </c>
      <c r="X539" s="659">
        <v>0.16666666666666666</v>
      </c>
      <c r="Y539" s="659">
        <v>0.33333333333333331</v>
      </c>
      <c r="Z539" s="659">
        <v>8.3333333333333329E-2</v>
      </c>
      <c r="AA539" s="659">
        <v>0</v>
      </c>
      <c r="AB539" s="659">
        <v>0.16666666666666666</v>
      </c>
      <c r="AC539" s="659">
        <v>0.16666666666666666</v>
      </c>
      <c r="AD539" s="659">
        <v>0</v>
      </c>
      <c r="AE539" s="659">
        <v>0.36363636363636365</v>
      </c>
      <c r="AF539" s="659">
        <v>0</v>
      </c>
      <c r="AG539" s="659">
        <v>0</v>
      </c>
      <c r="AH539" s="659">
        <v>0</v>
      </c>
    </row>
    <row r="540" spans="21:34" x14ac:dyDescent="0.2">
      <c r="U540" s="763" t="s">
        <v>301</v>
      </c>
      <c r="V540" s="911" t="s">
        <v>343</v>
      </c>
      <c r="W540" s="659">
        <v>0.27</v>
      </c>
      <c r="X540" s="659">
        <v>0</v>
      </c>
      <c r="Y540" s="659">
        <v>0.27</v>
      </c>
      <c r="Z540" s="659">
        <v>0.08</v>
      </c>
      <c r="AA540" s="659">
        <v>0.25</v>
      </c>
      <c r="AB540" s="659">
        <v>0.17</v>
      </c>
      <c r="AC540" s="659">
        <v>0.08</v>
      </c>
      <c r="AD540" s="659">
        <v>0.17</v>
      </c>
      <c r="AE540" s="659">
        <v>0.17</v>
      </c>
      <c r="AF540" s="659">
        <v>0.08</v>
      </c>
      <c r="AG540" s="659">
        <v>0.08</v>
      </c>
      <c r="AH540" s="659">
        <v>0.17</v>
      </c>
    </row>
    <row r="541" spans="21:34" x14ac:dyDescent="0.2">
      <c r="U541" s="763" t="s">
        <v>307</v>
      </c>
      <c r="V541" s="911" t="s">
        <v>344</v>
      </c>
      <c r="W541" s="139">
        <v>0.17</v>
      </c>
      <c r="X541" s="139">
        <v>0</v>
      </c>
      <c r="Y541" s="139">
        <v>0.17</v>
      </c>
      <c r="Z541" s="139">
        <v>0.5</v>
      </c>
      <c r="AA541" s="139">
        <v>0.25</v>
      </c>
      <c r="AB541" s="139">
        <v>0.17</v>
      </c>
      <c r="AC541" s="139">
        <v>0.25</v>
      </c>
      <c r="AD541" s="139">
        <v>0.25</v>
      </c>
      <c r="AE541" s="139">
        <v>0.08</v>
      </c>
      <c r="AF541" s="139">
        <v>0.27</v>
      </c>
      <c r="AG541" s="139">
        <v>0.09</v>
      </c>
      <c r="AH541" s="139">
        <v>0.27</v>
      </c>
    </row>
    <row r="542" spans="21:34" x14ac:dyDescent="0.2">
      <c r="U542" s="763" t="s">
        <v>316</v>
      </c>
      <c r="V542" s="911" t="s">
        <v>345</v>
      </c>
      <c r="W542" s="138">
        <v>0.36</v>
      </c>
      <c r="X542" s="138">
        <v>0.17</v>
      </c>
      <c r="Y542" s="138">
        <v>0.25</v>
      </c>
      <c r="Z542" s="138">
        <v>0.4</v>
      </c>
      <c r="AA542" s="138">
        <v>0.1</v>
      </c>
      <c r="AB542" s="138">
        <v>0.42</v>
      </c>
      <c r="AC542" s="138">
        <v>0.5</v>
      </c>
      <c r="AD542" s="138">
        <v>0.25</v>
      </c>
      <c r="AE542" s="138">
        <v>0.17</v>
      </c>
      <c r="AF542" s="138">
        <v>0.42</v>
      </c>
      <c r="AG542" s="138">
        <v>0.17</v>
      </c>
      <c r="AH542" s="138">
        <v>0.25</v>
      </c>
    </row>
    <row r="543" spans="21:34" x14ac:dyDescent="0.2">
      <c r="U543" s="909" t="s">
        <v>317</v>
      </c>
      <c r="V543" s="138" t="s">
        <v>346</v>
      </c>
      <c r="W543" s="138">
        <v>0.25</v>
      </c>
      <c r="X543" s="138">
        <v>0.25</v>
      </c>
      <c r="Y543" s="138">
        <v>0.08</v>
      </c>
      <c r="Z543" s="138">
        <v>0.08</v>
      </c>
      <c r="AA543" s="138">
        <v>0.33</v>
      </c>
      <c r="AB543" s="138">
        <v>0.08</v>
      </c>
      <c r="AC543" s="138">
        <v>0.17</v>
      </c>
      <c r="AD543" s="138">
        <v>0</v>
      </c>
      <c r="AE543" s="138">
        <v>0</v>
      </c>
      <c r="AF543" s="138">
        <v>0.42</v>
      </c>
      <c r="AG543" s="138">
        <v>0.08</v>
      </c>
      <c r="AH543" s="138">
        <v>0.25</v>
      </c>
    </row>
    <row r="544" spans="21:34" x14ac:dyDescent="0.2">
      <c r="U544" s="138" t="s">
        <v>325</v>
      </c>
      <c r="V544" s="138" t="s">
        <v>347</v>
      </c>
      <c r="W544" s="138">
        <v>0.17</v>
      </c>
      <c r="X544" s="138">
        <v>0.25</v>
      </c>
      <c r="Y544" s="138">
        <v>0.08</v>
      </c>
      <c r="Z544" s="138">
        <v>0.25</v>
      </c>
      <c r="AA544" s="138">
        <v>0.25</v>
      </c>
      <c r="AB544" s="138">
        <v>0.33</v>
      </c>
      <c r="AC544" s="138">
        <v>0.33</v>
      </c>
      <c r="AD544" s="138">
        <v>0.17</v>
      </c>
      <c r="AE544" s="138">
        <v>0</v>
      </c>
      <c r="AF544" s="138">
        <v>0</v>
      </c>
      <c r="AG544" s="138">
        <v>0.17</v>
      </c>
      <c r="AH544" s="138">
        <v>0.42</v>
      </c>
    </row>
    <row r="545" spans="21:34" x14ac:dyDescent="0.2">
      <c r="U545" s="138" t="s">
        <v>326</v>
      </c>
      <c r="V545" s="138" t="s">
        <v>348</v>
      </c>
      <c r="W545" s="788">
        <v>0.33</v>
      </c>
      <c r="X545" s="788">
        <v>0</v>
      </c>
      <c r="Y545" s="788">
        <v>0.42</v>
      </c>
      <c r="Z545" s="788">
        <v>0</v>
      </c>
      <c r="AA545" s="788">
        <v>0.45</v>
      </c>
      <c r="AB545" s="788">
        <v>0.09</v>
      </c>
      <c r="AC545" s="788">
        <v>0.25</v>
      </c>
      <c r="AD545" s="788">
        <v>0.25</v>
      </c>
      <c r="AE545" s="788">
        <v>0.33</v>
      </c>
      <c r="AF545" s="788">
        <v>0.75</v>
      </c>
      <c r="AG545" s="788">
        <v>0.33</v>
      </c>
      <c r="AH545" s="788">
        <v>0.25</v>
      </c>
    </row>
    <row r="546" spans="21:34" x14ac:dyDescent="0.2">
      <c r="U546" s="138" t="s">
        <v>333</v>
      </c>
      <c r="V546" s="138" t="s">
        <v>335</v>
      </c>
      <c r="W546" s="788">
        <v>0.57999999999999996</v>
      </c>
      <c r="X546" s="788">
        <v>0.25</v>
      </c>
      <c r="Y546" s="788">
        <v>0.42</v>
      </c>
      <c r="Z546" s="788">
        <v>0.42</v>
      </c>
      <c r="AA546" s="788">
        <v>0.57999999999999996</v>
      </c>
      <c r="AB546" s="788">
        <v>0.33</v>
      </c>
      <c r="AC546" s="788">
        <v>0.17</v>
      </c>
      <c r="AD546" s="788">
        <v>0.67</v>
      </c>
      <c r="AE546" s="788">
        <v>0.25</v>
      </c>
      <c r="AF546" s="788">
        <v>0.5</v>
      </c>
      <c r="AG546" s="788">
        <v>1</v>
      </c>
      <c r="AH546" s="788">
        <v>0.42</v>
      </c>
    </row>
    <row r="547" spans="21:34" x14ac:dyDescent="0.2">
      <c r="U547" s="138" t="s">
        <v>351</v>
      </c>
      <c r="V547" s="138" t="s">
        <v>352</v>
      </c>
      <c r="W547" s="138">
        <v>0.33</v>
      </c>
      <c r="X547" s="138">
        <v>0.33</v>
      </c>
      <c r="Y547" s="138">
        <v>0.5</v>
      </c>
      <c r="Z547" s="138">
        <v>0.5</v>
      </c>
      <c r="AA547" s="138">
        <v>0.57999999999999996</v>
      </c>
      <c r="AB547" s="138">
        <v>0.33</v>
      </c>
      <c r="AC547" s="138">
        <v>0.5</v>
      </c>
      <c r="AD547" s="138">
        <v>0.67</v>
      </c>
      <c r="AE547" s="138">
        <v>0.5</v>
      </c>
      <c r="AF547" s="138">
        <v>0.17</v>
      </c>
      <c r="AG547" s="138">
        <v>0.42</v>
      </c>
      <c r="AH547" s="138">
        <v>0.75</v>
      </c>
    </row>
    <row r="548" spans="21:34" x14ac:dyDescent="0.2">
      <c r="U548" s="138" t="s">
        <v>353</v>
      </c>
      <c r="V548" s="138" t="s">
        <v>354</v>
      </c>
      <c r="W548" s="138">
        <v>0.75</v>
      </c>
      <c r="X548" s="138">
        <v>0.57999999999999996</v>
      </c>
      <c r="Y548" s="138">
        <v>0.67</v>
      </c>
      <c r="Z548" s="138">
        <v>0.67</v>
      </c>
      <c r="AA548" s="138">
        <v>0.25</v>
      </c>
      <c r="AB548" s="138">
        <v>0.25</v>
      </c>
      <c r="AC548" s="138">
        <v>0.57999999999999996</v>
      </c>
      <c r="AD548" s="138">
        <v>0.08</v>
      </c>
      <c r="AE548" s="138">
        <v>0.5</v>
      </c>
      <c r="AF548" s="138">
        <v>0.57999999999999996</v>
      </c>
      <c r="AG548" s="138">
        <v>0.83</v>
      </c>
      <c r="AH548" s="138">
        <v>0.5</v>
      </c>
    </row>
    <row r="549" spans="21:34" x14ac:dyDescent="0.2">
      <c r="U549" s="138" t="s">
        <v>355</v>
      </c>
      <c r="V549" s="138" t="s">
        <v>356</v>
      </c>
      <c r="W549" s="138">
        <v>0.33</v>
      </c>
      <c r="X549" s="138">
        <v>0.25</v>
      </c>
      <c r="Y549" s="138">
        <v>0.25</v>
      </c>
      <c r="Z549" s="138">
        <v>0.25</v>
      </c>
      <c r="AA549" s="138">
        <v>0.57999999999999996</v>
      </c>
      <c r="AB549" s="138">
        <v>0.5</v>
      </c>
      <c r="AC549" s="138">
        <v>0.5</v>
      </c>
      <c r="AD549" s="138">
        <v>0.42</v>
      </c>
      <c r="AE549" s="138">
        <v>0.33</v>
      </c>
      <c r="AF549" s="138">
        <v>0.33</v>
      </c>
      <c r="AG549" s="138">
        <v>0.33</v>
      </c>
      <c r="AH549" s="138">
        <v>0.67</v>
      </c>
    </row>
    <row r="550" spans="21:34" x14ac:dyDescent="0.2">
      <c r="U550" s="138" t="s">
        <v>357</v>
      </c>
      <c r="V550" s="138" t="s">
        <v>358</v>
      </c>
      <c r="W550" s="138">
        <v>0.17</v>
      </c>
      <c r="X550" s="138">
        <v>0.17</v>
      </c>
      <c r="Y550" s="138">
        <v>0.17</v>
      </c>
      <c r="Z550" s="138">
        <v>0.33</v>
      </c>
      <c r="AA550" s="138">
        <v>0.33</v>
      </c>
      <c r="AB550" s="138">
        <v>0.42</v>
      </c>
      <c r="AC550" s="138">
        <v>0.33</v>
      </c>
      <c r="AD550" s="138">
        <v>0.5</v>
      </c>
      <c r="AE550" s="138">
        <v>0.25</v>
      </c>
      <c r="AF550" s="138">
        <v>0.08</v>
      </c>
      <c r="AG550" s="138">
        <v>0.33</v>
      </c>
      <c r="AH550" s="138">
        <v>0.33</v>
      </c>
    </row>
    <row r="551" spans="21:34" x14ac:dyDescent="0.2">
      <c r="U551" s="138" t="s">
        <v>360</v>
      </c>
      <c r="V551" s="138" t="s">
        <v>361</v>
      </c>
      <c r="W551" s="138">
        <f t="array" ref="W551:AH551">TRANSPOSE(年次別!K327:K338)</f>
        <v>0.33</v>
      </c>
      <c r="X551" s="138">
        <v>0.25</v>
      </c>
      <c r="Y551" s="138">
        <v>0.25</v>
      </c>
      <c r="Z551" s="138">
        <v>0.5</v>
      </c>
      <c r="AA551" s="138">
        <v>0.33</v>
      </c>
      <c r="AB551" s="138">
        <v>0.25</v>
      </c>
      <c r="AC551" s="138">
        <v>0.42</v>
      </c>
      <c r="AD551" s="138">
        <v>0.5</v>
      </c>
      <c r="AE551" s="138" t="e">
        <v>#N/A</v>
      </c>
      <c r="AF551" s="138" t="e">
        <v>#N/A</v>
      </c>
      <c r="AG551" s="138" t="e">
        <v>#N/A</v>
      </c>
      <c r="AH551" s="138" t="e">
        <v>#N/A</v>
      </c>
    </row>
    <row r="563" spans="2:34" s="913" customFormat="1" ht="18.75" customHeight="1" x14ac:dyDescent="0.2">
      <c r="B563" s="913" t="str">
        <f>B493</f>
        <v>令和8年8月</v>
      </c>
      <c r="E563" s="913" t="s">
        <v>350</v>
      </c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</row>
    <row r="565" spans="2:34" ht="16.2" x14ac:dyDescent="0.2">
      <c r="U565" s="913"/>
      <c r="V565" s="913"/>
      <c r="W565" s="913"/>
      <c r="X565" s="913"/>
      <c r="Y565" s="913"/>
      <c r="Z565" s="913"/>
      <c r="AA565" s="913"/>
      <c r="AB565" s="913"/>
      <c r="AC565" s="913"/>
      <c r="AD565" s="913"/>
      <c r="AE565" s="913"/>
      <c r="AF565" s="913"/>
      <c r="AG565" s="913"/>
      <c r="AH565" s="913"/>
    </row>
    <row r="632" spans="2:34" ht="13.5" customHeight="1" x14ac:dyDescent="0.2"/>
    <row r="633" spans="2:34" s="913" customFormat="1" ht="18.75" customHeight="1" x14ac:dyDescent="0.2">
      <c r="B633" s="913" t="str">
        <f>B563</f>
        <v>令和8年8月</v>
      </c>
      <c r="E633" s="913" t="str">
        <f>E563</f>
        <v>メチシリン耐性黄色ブドウ球菌感染症</v>
      </c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</row>
    <row r="635" spans="2:34" ht="16.2" x14ac:dyDescent="0.2">
      <c r="U635" s="913"/>
      <c r="V635" s="913"/>
      <c r="W635" s="913"/>
      <c r="X635" s="913"/>
      <c r="Y635" s="913"/>
      <c r="Z635" s="913"/>
      <c r="AA635" s="913"/>
      <c r="AB635" s="913"/>
      <c r="AC635" s="913"/>
      <c r="AD635" s="913"/>
      <c r="AE635" s="913"/>
      <c r="AF635" s="913"/>
      <c r="AG635" s="913"/>
      <c r="AH635" s="913"/>
    </row>
    <row r="639" spans="2:34" x14ac:dyDescent="0.2">
      <c r="U639" s="917"/>
      <c r="V639" s="958"/>
      <c r="W639" s="651" t="s">
        <v>82</v>
      </c>
      <c r="X639" s="651" t="s">
        <v>83</v>
      </c>
      <c r="Y639" s="651" t="s">
        <v>84</v>
      </c>
      <c r="Z639" s="651" t="s">
        <v>85</v>
      </c>
      <c r="AA639" s="651" t="s">
        <v>86</v>
      </c>
      <c r="AB639" s="651" t="s">
        <v>87</v>
      </c>
      <c r="AC639" s="651" t="s">
        <v>88</v>
      </c>
      <c r="AD639" s="651" t="s">
        <v>89</v>
      </c>
      <c r="AE639" s="651" t="s">
        <v>90</v>
      </c>
      <c r="AF639" s="651" t="s">
        <v>91</v>
      </c>
      <c r="AG639" s="651" t="s">
        <v>92</v>
      </c>
      <c r="AH639" s="651" t="s">
        <v>93</v>
      </c>
    </row>
    <row r="640" spans="2:34" x14ac:dyDescent="0.2">
      <c r="U640" s="763" t="s">
        <v>297</v>
      </c>
      <c r="V640" s="911" t="s">
        <v>337</v>
      </c>
      <c r="W640" s="139">
        <v>7.8571428571428568</v>
      </c>
      <c r="X640" s="139">
        <v>10.142857142857142</v>
      </c>
      <c r="Y640" s="139">
        <v>9.7142857142857135</v>
      </c>
      <c r="Z640" s="139">
        <v>9.4285714285714288</v>
      </c>
      <c r="AA640" s="139">
        <v>9.2857142857142865</v>
      </c>
      <c r="AB640" s="139">
        <v>11.428571428571429</v>
      </c>
      <c r="AC640" s="139">
        <v>13.428571428571429</v>
      </c>
      <c r="AD640" s="139">
        <v>10.714285714285714</v>
      </c>
      <c r="AE640" s="139">
        <v>10.857142857142858</v>
      </c>
      <c r="AF640" s="139">
        <v>9.8571428571428577</v>
      </c>
      <c r="AG640" s="139">
        <v>8.8571428571428577</v>
      </c>
      <c r="AH640" s="139">
        <v>9.5714285714285712</v>
      </c>
    </row>
    <row r="641" spans="21:34" x14ac:dyDescent="0.2">
      <c r="U641" s="763" t="s">
        <v>298</v>
      </c>
      <c r="V641" s="911" t="s">
        <v>338</v>
      </c>
      <c r="W641" s="139">
        <v>9.8571428571428577</v>
      </c>
      <c r="X641" s="139">
        <v>9.7142857142857135</v>
      </c>
      <c r="Y641" s="139">
        <v>10.142857142857142</v>
      </c>
      <c r="Z641" s="139">
        <v>8.7142857142857135</v>
      </c>
      <c r="AA641" s="139">
        <v>11.142857142857142</v>
      </c>
      <c r="AB641" s="139">
        <v>10.428571428571429</v>
      </c>
      <c r="AC641" s="139">
        <v>11.428571428571429</v>
      </c>
      <c r="AD641" s="139">
        <v>11.285714285714286</v>
      </c>
      <c r="AE641" s="139">
        <v>8.1428571428571423</v>
      </c>
      <c r="AF641" s="139">
        <v>10.142857142857142</v>
      </c>
      <c r="AG641" s="139">
        <v>6.8571428571428568</v>
      </c>
      <c r="AH641" s="139">
        <v>9.5714285714285712</v>
      </c>
    </row>
    <row r="642" spans="21:34" x14ac:dyDescent="0.2">
      <c r="U642" s="763" t="s">
        <v>299</v>
      </c>
      <c r="V642" s="911" t="s">
        <v>339</v>
      </c>
      <c r="W642" s="139">
        <v>10.571428571428571</v>
      </c>
      <c r="X642" s="139">
        <v>9.8571428571428577</v>
      </c>
      <c r="Y642" s="139">
        <v>8.5714285714285712</v>
      </c>
      <c r="Z642" s="139">
        <v>12</v>
      </c>
      <c r="AA642" s="139">
        <v>11.571428571428571</v>
      </c>
      <c r="AB642" s="139">
        <v>10</v>
      </c>
      <c r="AC642" s="139">
        <v>10.285714285714286</v>
      </c>
      <c r="AD642" s="139">
        <v>11</v>
      </c>
      <c r="AE642" s="139">
        <v>12.571428571428571</v>
      </c>
      <c r="AF642" s="139">
        <v>11.142857142857142</v>
      </c>
      <c r="AG642" s="139">
        <v>11.571428571428571</v>
      </c>
      <c r="AH642" s="139">
        <v>9</v>
      </c>
    </row>
    <row r="643" spans="21:34" x14ac:dyDescent="0.2">
      <c r="U643" s="763" t="s">
        <v>289</v>
      </c>
      <c r="V643" s="911" t="s">
        <v>340</v>
      </c>
      <c r="W643" s="139">
        <v>10.428571428571429</v>
      </c>
      <c r="X643" s="139">
        <v>9.5714285714285712</v>
      </c>
      <c r="Y643" s="139">
        <v>8.7142857142857135</v>
      </c>
      <c r="Z643" s="139">
        <v>7.4285714285714288</v>
      </c>
      <c r="AA643" s="139">
        <v>7</v>
      </c>
      <c r="AB643" s="139">
        <v>8.1428571428571423</v>
      </c>
      <c r="AC643" s="139">
        <v>9.5714285714285712</v>
      </c>
      <c r="AD643" s="139">
        <v>6.5714285714285712</v>
      </c>
      <c r="AE643" s="139">
        <v>9.5714285714285712</v>
      </c>
      <c r="AF643" s="139">
        <v>7.1428571428571432</v>
      </c>
      <c r="AG643" s="139">
        <v>8.1428571428571423</v>
      </c>
      <c r="AH643" s="139">
        <v>8.7142857142857135</v>
      </c>
    </row>
    <row r="644" spans="21:34" x14ac:dyDescent="0.2">
      <c r="U644" s="763" t="s">
        <v>291</v>
      </c>
      <c r="V644" s="911" t="s">
        <v>341</v>
      </c>
      <c r="W644" s="139">
        <v>7.8571428571428568</v>
      </c>
      <c r="X644" s="139">
        <v>9.5714285714285712</v>
      </c>
      <c r="Y644" s="139">
        <v>5.1428571428571432</v>
      </c>
      <c r="Z644" s="139">
        <v>7.7142857142857144</v>
      </c>
      <c r="AA644" s="139">
        <v>5</v>
      </c>
      <c r="AB644" s="139">
        <v>6.1428571428571432</v>
      </c>
      <c r="AC644" s="139">
        <v>6.7142857142857144</v>
      </c>
      <c r="AD644" s="139">
        <v>6.7142857142857144</v>
      </c>
      <c r="AE644" s="139">
        <v>5.2857142857142856</v>
      </c>
      <c r="AF644" s="139">
        <v>7.5714285714285712</v>
      </c>
      <c r="AG644" s="139">
        <v>6.5714285714285712</v>
      </c>
      <c r="AH644" s="139">
        <v>7</v>
      </c>
    </row>
    <row r="645" spans="21:34" x14ac:dyDescent="0.2">
      <c r="U645" s="763" t="s">
        <v>304</v>
      </c>
      <c r="V645" s="911" t="s">
        <v>342</v>
      </c>
      <c r="W645" s="139">
        <v>8.8571428571428577</v>
      </c>
      <c r="X645" s="139">
        <v>7</v>
      </c>
      <c r="Y645" s="139">
        <v>5</v>
      </c>
      <c r="Z645" s="139">
        <v>3.2857142857142856</v>
      </c>
      <c r="AA645" s="139">
        <v>3</v>
      </c>
      <c r="AB645" s="139">
        <v>2.8571428571428572</v>
      </c>
      <c r="AC645" s="139">
        <v>3.4285714285714284</v>
      </c>
      <c r="AD645" s="139">
        <v>3.2857142857142856</v>
      </c>
      <c r="AE645" s="139">
        <v>3.7142857142857144</v>
      </c>
      <c r="AF645" s="139">
        <v>3</v>
      </c>
      <c r="AG645" s="139">
        <v>3.14</v>
      </c>
      <c r="AH645" s="139">
        <v>2.71</v>
      </c>
    </row>
    <row r="646" spans="21:34" x14ac:dyDescent="0.2">
      <c r="U646" s="763" t="s">
        <v>301</v>
      </c>
      <c r="V646" s="911" t="s">
        <v>343</v>
      </c>
      <c r="W646" s="139">
        <v>3.71</v>
      </c>
      <c r="X646" s="139">
        <v>3.14</v>
      </c>
      <c r="Y646" s="139">
        <v>3.29</v>
      </c>
      <c r="Z646" s="139">
        <v>4.29</v>
      </c>
      <c r="AA646" s="139">
        <v>5.14</v>
      </c>
      <c r="AB646" s="139">
        <v>5.57</v>
      </c>
      <c r="AC646" s="139">
        <v>4.1399999999999997</v>
      </c>
      <c r="AD646" s="139">
        <v>4.29</v>
      </c>
      <c r="AE646" s="139">
        <v>5.14</v>
      </c>
      <c r="AF646" s="139">
        <v>2.29</v>
      </c>
      <c r="AG646" s="139">
        <v>3.86</v>
      </c>
      <c r="AH646" s="139">
        <v>4.29</v>
      </c>
    </row>
    <row r="647" spans="21:34" x14ac:dyDescent="0.2">
      <c r="U647" s="763" t="s">
        <v>307</v>
      </c>
      <c r="V647" s="911" t="s">
        <v>344</v>
      </c>
      <c r="W647" s="139">
        <v>5</v>
      </c>
      <c r="X647" s="139">
        <v>5.14</v>
      </c>
      <c r="Y647" s="139">
        <v>3</v>
      </c>
      <c r="Z647" s="139">
        <v>3.57</v>
      </c>
      <c r="AA647" s="139">
        <v>5.14</v>
      </c>
      <c r="AB647" s="139">
        <v>6.29</v>
      </c>
      <c r="AC647" s="139">
        <v>5.29</v>
      </c>
      <c r="AD647" s="139">
        <v>4.1399999999999997</v>
      </c>
      <c r="AE647" s="139">
        <v>6.71</v>
      </c>
      <c r="AF647" s="139">
        <v>6.43</v>
      </c>
      <c r="AG647" s="139">
        <v>6.43</v>
      </c>
      <c r="AH647" s="139">
        <v>5.29</v>
      </c>
    </row>
    <row r="648" spans="21:34" x14ac:dyDescent="0.2">
      <c r="U648" s="763" t="s">
        <v>316</v>
      </c>
      <c r="V648" s="911" t="s">
        <v>345</v>
      </c>
      <c r="W648" s="139">
        <v>5</v>
      </c>
      <c r="X648" s="139">
        <v>4.29</v>
      </c>
      <c r="Y648" s="139">
        <v>3.71</v>
      </c>
      <c r="Z648" s="139">
        <v>4.43</v>
      </c>
      <c r="AA648" s="139">
        <v>4.43</v>
      </c>
      <c r="AB648" s="139">
        <v>5.86</v>
      </c>
      <c r="AC648" s="139">
        <v>4.8600000000000003</v>
      </c>
      <c r="AD648" s="139">
        <v>6.71</v>
      </c>
      <c r="AE648" s="139">
        <v>6.29</v>
      </c>
      <c r="AF648" s="139">
        <v>6.71</v>
      </c>
      <c r="AG648" s="139">
        <v>6.29</v>
      </c>
      <c r="AH648" s="139">
        <v>4.43</v>
      </c>
    </row>
    <row r="649" spans="21:34" x14ac:dyDescent="0.2">
      <c r="U649" s="909" t="s">
        <v>317</v>
      </c>
      <c r="V649" s="911" t="s">
        <v>346</v>
      </c>
      <c r="W649" s="139">
        <v>6.29</v>
      </c>
      <c r="X649" s="139">
        <v>8.86</v>
      </c>
      <c r="Y649" s="139">
        <v>7.14</v>
      </c>
      <c r="Z649" s="139">
        <v>4.57</v>
      </c>
      <c r="AA649" s="139">
        <v>6.29</v>
      </c>
      <c r="AB649" s="139">
        <v>6.71</v>
      </c>
      <c r="AC649" s="139">
        <v>5.43</v>
      </c>
      <c r="AD649" s="139">
        <v>6</v>
      </c>
      <c r="AE649" s="139">
        <v>5.71</v>
      </c>
      <c r="AF649" s="139">
        <v>6.71</v>
      </c>
      <c r="AG649" s="139">
        <v>4.43</v>
      </c>
      <c r="AH649" s="139">
        <v>4.57</v>
      </c>
    </row>
    <row r="650" spans="21:34" x14ac:dyDescent="0.2">
      <c r="U650" s="138" t="s">
        <v>325</v>
      </c>
      <c r="V650" s="911" t="s">
        <v>347</v>
      </c>
      <c r="W650" s="139">
        <v>5.57</v>
      </c>
      <c r="X650" s="139">
        <v>6.29</v>
      </c>
      <c r="Y650" s="139">
        <v>6.43</v>
      </c>
      <c r="Z650" s="139">
        <v>4.71</v>
      </c>
      <c r="AA650" s="139">
        <v>6.14</v>
      </c>
      <c r="AB650" s="139">
        <v>6</v>
      </c>
      <c r="AC650" s="139">
        <v>7.57</v>
      </c>
      <c r="AD650" s="139">
        <v>7</v>
      </c>
      <c r="AE650" s="139">
        <v>8.43</v>
      </c>
      <c r="AF650" s="139">
        <v>6.71</v>
      </c>
      <c r="AG650" s="139">
        <v>6.57</v>
      </c>
      <c r="AH650" s="139">
        <v>6.57</v>
      </c>
    </row>
    <row r="651" spans="21:34" x14ac:dyDescent="0.2">
      <c r="U651" s="138" t="s">
        <v>326</v>
      </c>
      <c r="V651" s="911" t="s">
        <v>348</v>
      </c>
      <c r="W651" s="139">
        <v>8.57</v>
      </c>
      <c r="X651" s="139">
        <v>5.86</v>
      </c>
      <c r="Y651" s="139">
        <v>6.71</v>
      </c>
      <c r="Z651" s="139">
        <v>5.29</v>
      </c>
      <c r="AA651" s="139">
        <v>4.29</v>
      </c>
      <c r="AB651" s="139">
        <v>5.71</v>
      </c>
      <c r="AC651" s="139">
        <v>7.43</v>
      </c>
      <c r="AD651" s="139">
        <v>3.29</v>
      </c>
      <c r="AE651" s="139">
        <v>5.71</v>
      </c>
      <c r="AF651" s="139">
        <v>4.1399999999999997</v>
      </c>
      <c r="AG651" s="139">
        <v>5.43</v>
      </c>
      <c r="AH651" s="139">
        <v>6</v>
      </c>
    </row>
    <row r="652" spans="21:34" x14ac:dyDescent="0.2">
      <c r="U652" s="138" t="s">
        <v>333</v>
      </c>
      <c r="V652" s="911" t="s">
        <v>335</v>
      </c>
      <c r="W652" s="139">
        <v>6.14</v>
      </c>
      <c r="X652" s="139">
        <v>5.29</v>
      </c>
      <c r="Y652" s="139">
        <v>4.8600000000000003</v>
      </c>
      <c r="Z652" s="139">
        <v>3.71</v>
      </c>
      <c r="AA652" s="139">
        <v>5.86</v>
      </c>
      <c r="AB652" s="139">
        <v>5.57</v>
      </c>
      <c r="AC652" s="139">
        <v>5.86</v>
      </c>
      <c r="AD652" s="139">
        <v>3.57</v>
      </c>
      <c r="AE652" s="139">
        <v>4.57</v>
      </c>
      <c r="AF652" s="139">
        <v>4.29</v>
      </c>
      <c r="AG652" s="139">
        <v>3.57</v>
      </c>
      <c r="AH652" s="139">
        <v>6.14</v>
      </c>
    </row>
    <row r="653" spans="21:34" x14ac:dyDescent="0.2">
      <c r="U653" s="138" t="s">
        <v>351</v>
      </c>
      <c r="V653" s="911" t="s">
        <v>352</v>
      </c>
      <c r="W653" s="914">
        <v>4.1399999999999997</v>
      </c>
      <c r="X653" s="914">
        <v>3.86</v>
      </c>
      <c r="Y653" s="914">
        <v>4.71</v>
      </c>
      <c r="Z653" s="914">
        <v>5.43</v>
      </c>
      <c r="AA653" s="914">
        <v>4.71</v>
      </c>
      <c r="AB653" s="914">
        <v>4.43</v>
      </c>
      <c r="AC653" s="914">
        <v>2.71</v>
      </c>
      <c r="AD653" s="914">
        <v>4.29</v>
      </c>
      <c r="AE653" s="914">
        <v>4</v>
      </c>
      <c r="AF653" s="914">
        <v>4.43</v>
      </c>
      <c r="AG653" s="914">
        <v>3.71</v>
      </c>
      <c r="AH653" s="914">
        <v>4.1399999999999997</v>
      </c>
    </row>
    <row r="654" spans="21:34" x14ac:dyDescent="0.2">
      <c r="U654" s="138" t="s">
        <v>353</v>
      </c>
      <c r="V654" s="911" t="s">
        <v>354</v>
      </c>
      <c r="W654" s="914">
        <v>3.71</v>
      </c>
      <c r="X654" s="914">
        <v>3.14</v>
      </c>
      <c r="Y654" s="914">
        <v>2.86</v>
      </c>
      <c r="Z654" s="914">
        <v>3.86</v>
      </c>
      <c r="AA654" s="914">
        <v>5.29</v>
      </c>
      <c r="AB654" s="914">
        <v>4.57</v>
      </c>
      <c r="AC654" s="914">
        <v>5.29</v>
      </c>
      <c r="AD654" s="914">
        <v>5</v>
      </c>
      <c r="AE654" s="914">
        <v>4.43</v>
      </c>
      <c r="AF654" s="914">
        <v>5.86</v>
      </c>
      <c r="AG654" s="914">
        <v>5</v>
      </c>
      <c r="AH654" s="914">
        <v>4.71</v>
      </c>
    </row>
    <row r="655" spans="21:34" x14ac:dyDescent="0.2">
      <c r="U655" s="138" t="s">
        <v>355</v>
      </c>
      <c r="V655" s="911" t="s">
        <v>356</v>
      </c>
      <c r="W655" s="914">
        <v>4.57</v>
      </c>
      <c r="X655" s="914">
        <v>4.29</v>
      </c>
      <c r="Y655" s="914">
        <v>4</v>
      </c>
      <c r="Z655" s="914">
        <v>6.57</v>
      </c>
      <c r="AA655" s="914">
        <v>3.57</v>
      </c>
      <c r="AB655" s="914">
        <v>4.71</v>
      </c>
      <c r="AC655" s="914">
        <v>4.1399999999999997</v>
      </c>
      <c r="AD655" s="914">
        <v>4.57</v>
      </c>
      <c r="AE655" s="914">
        <v>4.29</v>
      </c>
      <c r="AF655" s="914">
        <v>4</v>
      </c>
      <c r="AG655" s="914">
        <v>3.71</v>
      </c>
      <c r="AH655" s="914">
        <v>3.71</v>
      </c>
    </row>
    <row r="656" spans="21:34" x14ac:dyDescent="0.2">
      <c r="U656" s="138" t="s">
        <v>357</v>
      </c>
      <c r="V656" s="911" t="s">
        <v>358</v>
      </c>
      <c r="W656" s="914">
        <v>5.29</v>
      </c>
      <c r="X656" s="914">
        <v>3.86</v>
      </c>
      <c r="Y656" s="914">
        <v>3.86</v>
      </c>
      <c r="Z656" s="914">
        <v>5</v>
      </c>
      <c r="AA656" s="914">
        <v>4.1399999999999997</v>
      </c>
      <c r="AB656" s="914">
        <v>4.29</v>
      </c>
      <c r="AC656" s="914">
        <v>4.29</v>
      </c>
      <c r="AD656" s="914">
        <v>3.29</v>
      </c>
      <c r="AE656" s="914">
        <v>3.86</v>
      </c>
      <c r="AF656" s="914">
        <v>3.29</v>
      </c>
      <c r="AG656" s="914">
        <v>2.14</v>
      </c>
      <c r="AH656" s="914">
        <v>2.14</v>
      </c>
    </row>
    <row r="657" spans="21:34" x14ac:dyDescent="0.2">
      <c r="U657" s="138" t="s">
        <v>360</v>
      </c>
      <c r="V657" s="911" t="s">
        <v>361</v>
      </c>
      <c r="W657" s="914">
        <f t="array" ref="W657:AH657">TRANSPOSE(年次別!M327:M338)</f>
        <v>4</v>
      </c>
      <c r="X657" s="914">
        <v>4.29</v>
      </c>
      <c r="Y657" s="914">
        <v>2.86</v>
      </c>
      <c r="Z657" s="914">
        <v>3</v>
      </c>
      <c r="AA657" s="914">
        <v>2.4300000000000002</v>
      </c>
      <c r="AB657" s="914">
        <v>5.29</v>
      </c>
      <c r="AC657" s="914">
        <v>2.86</v>
      </c>
      <c r="AD657" s="914">
        <v>2.4300000000000002</v>
      </c>
      <c r="AE657" s="914" t="e">
        <v>#N/A</v>
      </c>
      <c r="AF657" s="914" t="e">
        <v>#N/A</v>
      </c>
      <c r="AG657" s="914" t="e">
        <v>#N/A</v>
      </c>
      <c r="AH657" s="914" t="e">
        <v>#N/A</v>
      </c>
    </row>
    <row r="704" spans="2:34" s="913" customFormat="1" ht="18.75" customHeight="1" x14ac:dyDescent="0.2">
      <c r="B704" s="913" t="str">
        <f>B633</f>
        <v>令和8年8月</v>
      </c>
      <c r="E704" s="913" t="s">
        <v>4</v>
      </c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</row>
    <row r="706" spans="21:34" ht="16.2" x14ac:dyDescent="0.2">
      <c r="U706" s="913"/>
      <c r="V706" s="913"/>
      <c r="W706" s="913"/>
      <c r="X706" s="913"/>
      <c r="Y706" s="913"/>
      <c r="Z706" s="913"/>
      <c r="AA706" s="913"/>
      <c r="AB706" s="913"/>
      <c r="AC706" s="913"/>
      <c r="AD706" s="913"/>
      <c r="AE706" s="913"/>
      <c r="AF706" s="913"/>
      <c r="AG706" s="913"/>
      <c r="AH706" s="913"/>
    </row>
    <row r="773" spans="2:34" ht="13.5" customHeight="1" x14ac:dyDescent="0.2"/>
    <row r="774" spans="2:34" s="913" customFormat="1" ht="18.75" customHeight="1" x14ac:dyDescent="0.2">
      <c r="B774" s="913" t="str">
        <f>B704</f>
        <v>令和8年8月</v>
      </c>
      <c r="E774" s="913" t="str">
        <f>E704</f>
        <v>ペニシリン耐性肺炎球菌感染症</v>
      </c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6" spans="2:34" ht="16.2" x14ac:dyDescent="0.2">
      <c r="U776" s="913"/>
      <c r="V776" s="913"/>
      <c r="W776" s="913"/>
      <c r="X776" s="913"/>
      <c r="Y776" s="913"/>
      <c r="Z776" s="913"/>
      <c r="AA776" s="913"/>
      <c r="AB776" s="913"/>
      <c r="AC776" s="913"/>
      <c r="AD776" s="913"/>
      <c r="AE776" s="913"/>
      <c r="AF776" s="913"/>
      <c r="AG776" s="913"/>
      <c r="AH776" s="913"/>
    </row>
    <row r="779" spans="2:34" x14ac:dyDescent="0.2">
      <c r="U779" s="917"/>
      <c r="V779" s="958"/>
      <c r="W779" s="651" t="s">
        <v>82</v>
      </c>
      <c r="X779" s="651" t="s">
        <v>83</v>
      </c>
      <c r="Y779" s="651" t="s">
        <v>84</v>
      </c>
      <c r="Z779" s="651" t="s">
        <v>85</v>
      </c>
      <c r="AA779" s="651" t="s">
        <v>86</v>
      </c>
      <c r="AB779" s="651" t="s">
        <v>87</v>
      </c>
      <c r="AC779" s="651" t="s">
        <v>88</v>
      </c>
      <c r="AD779" s="651" t="s">
        <v>89</v>
      </c>
      <c r="AE779" s="651" t="s">
        <v>90</v>
      </c>
      <c r="AF779" s="651" t="s">
        <v>91</v>
      </c>
      <c r="AG779" s="651" t="s">
        <v>92</v>
      </c>
      <c r="AH779" s="651" t="s">
        <v>93</v>
      </c>
    </row>
    <row r="780" spans="2:34" x14ac:dyDescent="0.2">
      <c r="U780" s="763" t="s">
        <v>297</v>
      </c>
      <c r="V780" s="911" t="s">
        <v>337</v>
      </c>
      <c r="W780" s="139">
        <v>0.42857142857142855</v>
      </c>
      <c r="X780" s="139">
        <v>0.42857142857142855</v>
      </c>
      <c r="Y780" s="139">
        <v>1</v>
      </c>
      <c r="Z780" s="139">
        <v>2.1428571428571428</v>
      </c>
      <c r="AA780" s="139">
        <v>1.5714285714285714</v>
      </c>
      <c r="AB780" s="139">
        <v>1.2857142857142858</v>
      </c>
      <c r="AC780" s="139">
        <v>1.7142857142857142</v>
      </c>
      <c r="AD780" s="139">
        <v>1.5714285714285714</v>
      </c>
      <c r="AE780" s="139">
        <v>1.4285714285714286</v>
      </c>
      <c r="AF780" s="139">
        <v>0.5714285714285714</v>
      </c>
      <c r="AG780" s="139">
        <v>1.1428571428571428</v>
      </c>
      <c r="AH780" s="139">
        <v>0.7142857142857143</v>
      </c>
    </row>
    <row r="781" spans="2:34" x14ac:dyDescent="0.2">
      <c r="U781" s="763" t="s">
        <v>298</v>
      </c>
      <c r="V781" s="911" t="s">
        <v>338</v>
      </c>
      <c r="W781" s="139">
        <v>1.7142857142857142</v>
      </c>
      <c r="X781" s="139">
        <v>2.8571428571428572</v>
      </c>
      <c r="Y781" s="139">
        <v>1</v>
      </c>
      <c r="Z781" s="139">
        <v>1.5714285714285714</v>
      </c>
      <c r="AA781" s="139">
        <v>0.42857142857142855</v>
      </c>
      <c r="AB781" s="139">
        <v>0.8571428571428571</v>
      </c>
      <c r="AC781" s="139">
        <v>0.5714285714285714</v>
      </c>
      <c r="AD781" s="139">
        <v>1</v>
      </c>
      <c r="AE781" s="139">
        <v>0</v>
      </c>
      <c r="AF781" s="139">
        <v>0</v>
      </c>
      <c r="AG781" s="139">
        <v>0</v>
      </c>
      <c r="AH781" s="139">
        <v>0</v>
      </c>
    </row>
    <row r="782" spans="2:34" x14ac:dyDescent="0.2">
      <c r="U782" s="763" t="s">
        <v>299</v>
      </c>
      <c r="V782" s="911" t="s">
        <v>339</v>
      </c>
      <c r="W782" s="139">
        <v>0</v>
      </c>
      <c r="X782" s="139">
        <v>0</v>
      </c>
      <c r="Y782" s="139">
        <v>0</v>
      </c>
      <c r="Z782" s="139">
        <v>0.2857142857142857</v>
      </c>
      <c r="AA782" s="139">
        <v>0</v>
      </c>
      <c r="AB782" s="139">
        <v>0</v>
      </c>
      <c r="AC782" s="139">
        <v>0.14285714285714285</v>
      </c>
      <c r="AD782" s="139">
        <v>0</v>
      </c>
      <c r="AE782" s="139">
        <v>0</v>
      </c>
      <c r="AF782" s="139">
        <v>0</v>
      </c>
      <c r="AG782" s="139">
        <v>0</v>
      </c>
      <c r="AH782" s="139">
        <v>0</v>
      </c>
    </row>
    <row r="783" spans="2:34" x14ac:dyDescent="0.2">
      <c r="U783" s="763" t="s">
        <v>289</v>
      </c>
      <c r="V783" s="911" t="s">
        <v>340</v>
      </c>
      <c r="W783" s="139">
        <v>0</v>
      </c>
      <c r="X783" s="139">
        <v>0</v>
      </c>
      <c r="Y783" s="139">
        <v>0.14285714285714285</v>
      </c>
      <c r="Z783" s="139">
        <v>0.14285714285714285</v>
      </c>
      <c r="AA783" s="139">
        <v>0</v>
      </c>
      <c r="AB783" s="139">
        <v>0</v>
      </c>
      <c r="AC783" s="139">
        <v>0.14285714285714285</v>
      </c>
      <c r="AD783" s="139">
        <v>0.2857142857142857</v>
      </c>
      <c r="AE783" s="139">
        <v>0</v>
      </c>
      <c r="AF783" s="139">
        <v>0</v>
      </c>
      <c r="AG783" s="139">
        <v>0</v>
      </c>
      <c r="AH783" s="139">
        <v>0.14285714285714285</v>
      </c>
    </row>
    <row r="784" spans="2:34" x14ac:dyDescent="0.2">
      <c r="U784" s="763" t="s">
        <v>291</v>
      </c>
      <c r="V784" s="911" t="s">
        <v>341</v>
      </c>
      <c r="W784" s="139">
        <v>0</v>
      </c>
      <c r="X784" s="139">
        <v>0</v>
      </c>
      <c r="Y784" s="139">
        <v>0.8571428571428571</v>
      </c>
      <c r="Z784" s="139">
        <v>1</v>
      </c>
      <c r="AA784" s="139">
        <v>1.2857142857142858</v>
      </c>
      <c r="AB784" s="139">
        <v>0.5714285714285714</v>
      </c>
      <c r="AC784" s="139">
        <v>0.8571428571428571</v>
      </c>
      <c r="AD784" s="139">
        <v>1.2857142857142858</v>
      </c>
      <c r="AE784" s="139">
        <v>1.2857142857142858</v>
      </c>
      <c r="AF784" s="139">
        <v>0.42857142857142855</v>
      </c>
      <c r="AG784" s="139">
        <v>0.2857142857142857</v>
      </c>
      <c r="AH784" s="139">
        <v>1.1428571428571428</v>
      </c>
    </row>
    <row r="785" spans="21:34" x14ac:dyDescent="0.2">
      <c r="U785" s="763" t="s">
        <v>304</v>
      </c>
      <c r="V785" s="911" t="s">
        <v>342</v>
      </c>
      <c r="W785" s="139">
        <v>2</v>
      </c>
      <c r="X785" s="139">
        <v>0.7142857142857143</v>
      </c>
      <c r="Y785" s="139">
        <v>1.1428571428571428</v>
      </c>
      <c r="Z785" s="139">
        <v>2.4285714285714284</v>
      </c>
      <c r="AA785" s="139">
        <v>2.5714285714285716</v>
      </c>
      <c r="AB785" s="139">
        <v>2.8571428571428572</v>
      </c>
      <c r="AC785" s="139">
        <v>3.4285714285714284</v>
      </c>
      <c r="AD785" s="139">
        <v>2.4285714285714284</v>
      </c>
      <c r="AE785" s="139">
        <v>0.8571428571428571</v>
      </c>
      <c r="AF785" s="139">
        <v>1.57</v>
      </c>
      <c r="AG785" s="139">
        <v>1.43</v>
      </c>
      <c r="AH785" s="139">
        <v>1.86</v>
      </c>
    </row>
    <row r="786" spans="21:34" x14ac:dyDescent="0.2">
      <c r="U786" s="763" t="s">
        <v>301</v>
      </c>
      <c r="V786" s="911" t="s">
        <v>343</v>
      </c>
      <c r="W786" s="139">
        <v>2.14</v>
      </c>
      <c r="X786" s="139">
        <v>1.86</v>
      </c>
      <c r="Y786" s="139">
        <v>1</v>
      </c>
      <c r="Z786" s="139">
        <v>2.4300000000000002</v>
      </c>
      <c r="AA786" s="139">
        <v>2.86</v>
      </c>
      <c r="AB786" s="139">
        <v>1.57</v>
      </c>
      <c r="AC786" s="139">
        <v>1.1399999999999999</v>
      </c>
      <c r="AD786" s="139">
        <v>1.43</v>
      </c>
      <c r="AE786" s="139">
        <v>1.29</v>
      </c>
      <c r="AF786" s="139">
        <v>1.57</v>
      </c>
      <c r="AG786" s="139">
        <v>0.86</v>
      </c>
      <c r="AH786" s="139">
        <v>1.71</v>
      </c>
    </row>
    <row r="787" spans="21:34" x14ac:dyDescent="0.2">
      <c r="U787" s="763" t="s">
        <v>307</v>
      </c>
      <c r="V787" s="911" t="s">
        <v>344</v>
      </c>
      <c r="W787" s="139">
        <v>2</v>
      </c>
      <c r="X787" s="139">
        <v>2.29</v>
      </c>
      <c r="Y787" s="139">
        <v>2</v>
      </c>
      <c r="Z787" s="139">
        <v>1.43</v>
      </c>
      <c r="AA787" s="139">
        <v>1.57</v>
      </c>
      <c r="AB787" s="139">
        <v>3</v>
      </c>
      <c r="AC787" s="139">
        <v>1.57</v>
      </c>
      <c r="AD787" s="139">
        <v>0.71</v>
      </c>
      <c r="AE787" s="139">
        <v>1.1399999999999999</v>
      </c>
      <c r="AF787" s="139">
        <v>1.1399999999999999</v>
      </c>
      <c r="AG787" s="139">
        <v>1.1399999999999999</v>
      </c>
      <c r="AH787" s="139">
        <v>1.57</v>
      </c>
    </row>
    <row r="788" spans="21:34" x14ac:dyDescent="0.2">
      <c r="U788" s="763" t="s">
        <v>316</v>
      </c>
      <c r="V788" s="911" t="s">
        <v>345</v>
      </c>
      <c r="W788" s="139">
        <v>1.1399999999999999</v>
      </c>
      <c r="X788" s="139">
        <v>1.57</v>
      </c>
      <c r="Y788" s="139">
        <v>2</v>
      </c>
      <c r="Z788" s="139">
        <v>0.86</v>
      </c>
      <c r="AA788" s="139">
        <v>0.86</v>
      </c>
      <c r="AB788" s="139">
        <v>0.43</v>
      </c>
      <c r="AC788" s="139">
        <v>1.57</v>
      </c>
      <c r="AD788" s="139">
        <v>0.56999999999999995</v>
      </c>
      <c r="AE788" s="139">
        <v>1.43</v>
      </c>
      <c r="AF788" s="139">
        <v>0.71</v>
      </c>
      <c r="AG788" s="139">
        <v>1.86</v>
      </c>
      <c r="AH788" s="139">
        <v>1.57</v>
      </c>
    </row>
    <row r="789" spans="21:34" x14ac:dyDescent="0.2">
      <c r="U789" s="909" t="s">
        <v>317</v>
      </c>
      <c r="V789" s="911" t="s">
        <v>346</v>
      </c>
      <c r="W789" s="139">
        <v>1.29</v>
      </c>
      <c r="X789" s="139">
        <v>1.29</v>
      </c>
      <c r="Y789" s="139">
        <v>0.86</v>
      </c>
      <c r="Z789" s="139">
        <v>0.56999999999999995</v>
      </c>
      <c r="AA789" s="139">
        <v>1.43</v>
      </c>
      <c r="AB789" s="139">
        <v>2.29</v>
      </c>
      <c r="AC789" s="139">
        <v>1.57</v>
      </c>
      <c r="AD789" s="139">
        <v>1.57</v>
      </c>
      <c r="AE789" s="139">
        <v>1.43</v>
      </c>
      <c r="AF789" s="139">
        <v>1.86</v>
      </c>
      <c r="AG789" s="139">
        <v>0.86</v>
      </c>
      <c r="AH789" s="139">
        <v>2.4300000000000002</v>
      </c>
    </row>
    <row r="790" spans="21:34" x14ac:dyDescent="0.2">
      <c r="U790" s="138" t="s">
        <v>325</v>
      </c>
      <c r="V790" s="911" t="s">
        <v>347</v>
      </c>
      <c r="W790" s="139">
        <v>1.86</v>
      </c>
      <c r="X790" s="139">
        <v>1</v>
      </c>
      <c r="Y790" s="139">
        <v>1.43</v>
      </c>
      <c r="Z790" s="139">
        <v>0.71</v>
      </c>
      <c r="AA790" s="139">
        <v>0.71</v>
      </c>
      <c r="AB790" s="139">
        <v>1.1399999999999999</v>
      </c>
      <c r="AC790" s="139">
        <v>0.86</v>
      </c>
      <c r="AD790" s="139">
        <v>1.1399999999999999</v>
      </c>
      <c r="AE790" s="139">
        <v>1.1399999999999999</v>
      </c>
      <c r="AF790" s="139">
        <v>1.1399999999999999</v>
      </c>
      <c r="AG790" s="139">
        <v>1.57</v>
      </c>
      <c r="AH790" s="139">
        <v>1.1399999999999999</v>
      </c>
    </row>
    <row r="791" spans="21:34" x14ac:dyDescent="0.2">
      <c r="U791" s="138" t="s">
        <v>326</v>
      </c>
      <c r="V791" s="911" t="s">
        <v>348</v>
      </c>
      <c r="W791" s="139">
        <v>1</v>
      </c>
      <c r="X791" s="139">
        <v>0.86</v>
      </c>
      <c r="Y791" s="139">
        <v>1.1399999999999999</v>
      </c>
      <c r="Z791" s="139">
        <v>0.14000000000000001</v>
      </c>
      <c r="AA791" s="139">
        <v>0.71</v>
      </c>
      <c r="AB791" s="139">
        <v>0.43</v>
      </c>
      <c r="AC791" s="139">
        <v>1.29</v>
      </c>
      <c r="AD791" s="139">
        <v>0.14000000000000001</v>
      </c>
      <c r="AE791" s="139">
        <v>0.86</v>
      </c>
      <c r="AF791" s="139">
        <v>0.43</v>
      </c>
      <c r="AG791" s="139">
        <v>1</v>
      </c>
      <c r="AH791" s="139">
        <v>0.71</v>
      </c>
    </row>
    <row r="792" spans="21:34" x14ac:dyDescent="0.2">
      <c r="U792" s="138" t="s">
        <v>333</v>
      </c>
      <c r="V792" s="911" t="s">
        <v>335</v>
      </c>
      <c r="W792" s="139">
        <v>0.56999999999999995</v>
      </c>
      <c r="X792" s="139">
        <v>0.28999999999999998</v>
      </c>
      <c r="Y792" s="139">
        <v>1</v>
      </c>
      <c r="Z792" s="139">
        <v>0.28999999999999998</v>
      </c>
      <c r="AA792" s="139">
        <v>0.56999999999999995</v>
      </c>
      <c r="AB792" s="139">
        <v>0.43</v>
      </c>
      <c r="AC792" s="139">
        <v>0.28999999999999998</v>
      </c>
      <c r="AD792" s="139">
        <v>0.43</v>
      </c>
      <c r="AE792" s="139">
        <v>0.86</v>
      </c>
      <c r="AF792" s="139">
        <v>0.43</v>
      </c>
      <c r="AG792" s="139">
        <v>0.43</v>
      </c>
      <c r="AH792" s="139">
        <v>0.43</v>
      </c>
    </row>
    <row r="793" spans="21:34" x14ac:dyDescent="0.2">
      <c r="U793" s="138" t="s">
        <v>351</v>
      </c>
      <c r="V793" s="911" t="s">
        <v>352</v>
      </c>
      <c r="W793" s="139">
        <v>0.43</v>
      </c>
      <c r="X793" s="139">
        <v>0</v>
      </c>
      <c r="Y793" s="139">
        <v>0.14000000000000001</v>
      </c>
      <c r="Z793" s="139">
        <v>0.14000000000000001</v>
      </c>
      <c r="AA793" s="139">
        <v>0.71</v>
      </c>
      <c r="AB793" s="139">
        <v>0.43</v>
      </c>
      <c r="AC793" s="139">
        <v>0.14000000000000001</v>
      </c>
      <c r="AD793" s="139">
        <v>0.43</v>
      </c>
      <c r="AE793" s="139">
        <v>0.28999999999999998</v>
      </c>
      <c r="AF793" s="139">
        <v>0.28999999999999998</v>
      </c>
      <c r="AG793" s="139">
        <v>0</v>
      </c>
      <c r="AH793" s="139">
        <v>0</v>
      </c>
    </row>
    <row r="794" spans="21:34" x14ac:dyDescent="0.2">
      <c r="U794" s="138" t="s">
        <v>353</v>
      </c>
      <c r="V794" s="911" t="s">
        <v>354</v>
      </c>
      <c r="W794" s="139">
        <v>0.86</v>
      </c>
      <c r="X794" s="139">
        <v>0.56999999999999995</v>
      </c>
      <c r="Y794" s="139">
        <v>0.71</v>
      </c>
      <c r="Z794" s="139">
        <v>1.29</v>
      </c>
      <c r="AA794" s="139">
        <v>0.86</v>
      </c>
      <c r="AB794" s="139">
        <v>0.28999999999999998</v>
      </c>
      <c r="AC794" s="139">
        <v>0.71</v>
      </c>
      <c r="AD794" s="139">
        <v>0.14000000000000001</v>
      </c>
      <c r="AE794" s="139">
        <v>0</v>
      </c>
      <c r="AF794" s="139">
        <v>0.71</v>
      </c>
      <c r="AG794" s="139">
        <v>0.28999999999999998</v>
      </c>
      <c r="AH794" s="139">
        <v>0.56999999999999995</v>
      </c>
    </row>
    <row r="795" spans="21:34" x14ac:dyDescent="0.2">
      <c r="U795" s="138" t="s">
        <v>355</v>
      </c>
      <c r="V795" s="911" t="s">
        <v>356</v>
      </c>
      <c r="W795" s="139">
        <v>0.28999999999999998</v>
      </c>
      <c r="X795" s="139">
        <v>0.28999999999999998</v>
      </c>
      <c r="Y795" s="139">
        <v>0.28999999999999998</v>
      </c>
      <c r="Z795" s="139">
        <v>0.28999999999999998</v>
      </c>
      <c r="AA795" s="139">
        <v>0.14000000000000001</v>
      </c>
      <c r="AB795" s="139">
        <v>0.14000000000000001</v>
      </c>
      <c r="AC795" s="139">
        <v>0</v>
      </c>
      <c r="AD795" s="139">
        <v>0.14000000000000001</v>
      </c>
      <c r="AE795" s="139">
        <v>0.43</v>
      </c>
      <c r="AF795" s="139">
        <v>0.28999999999999998</v>
      </c>
      <c r="AG795" s="139">
        <v>0.43</v>
      </c>
      <c r="AH795" s="139">
        <v>1</v>
      </c>
    </row>
    <row r="796" spans="21:34" x14ac:dyDescent="0.2">
      <c r="U796" s="138" t="s">
        <v>357</v>
      </c>
      <c r="V796" s="911" t="s">
        <v>358</v>
      </c>
      <c r="W796" s="139">
        <v>0.43</v>
      </c>
      <c r="X796" s="139">
        <v>0.56999999999999995</v>
      </c>
      <c r="Y796" s="139">
        <v>0.56999999999999995</v>
      </c>
      <c r="Z796" s="139">
        <v>0.14000000000000001</v>
      </c>
      <c r="AA796" s="139">
        <v>0.14000000000000001</v>
      </c>
      <c r="AB796" s="139">
        <v>0</v>
      </c>
      <c r="AC796" s="139">
        <v>0</v>
      </c>
      <c r="AD796" s="139">
        <v>0.14000000000000001</v>
      </c>
      <c r="AE796" s="139">
        <v>0</v>
      </c>
      <c r="AF796" s="139">
        <v>0</v>
      </c>
      <c r="AG796" s="139">
        <v>0</v>
      </c>
      <c r="AH796" s="139">
        <v>0</v>
      </c>
    </row>
    <row r="797" spans="21:34" x14ac:dyDescent="0.2">
      <c r="U797" s="138" t="s">
        <v>360</v>
      </c>
      <c r="V797" s="911" t="s">
        <v>361</v>
      </c>
      <c r="W797" s="139">
        <f t="array" ref="W797:AH797">TRANSPOSE(年次別!O327:O338)</f>
        <v>0</v>
      </c>
      <c r="X797" s="139">
        <v>0.14000000000000001</v>
      </c>
      <c r="Y797" s="139">
        <v>0</v>
      </c>
      <c r="Z797" s="139">
        <v>0</v>
      </c>
      <c r="AA797" s="139">
        <v>0.43</v>
      </c>
      <c r="AB797" s="139">
        <v>0</v>
      </c>
      <c r="AC797" s="139">
        <v>0.56999999999999995</v>
      </c>
      <c r="AD797" s="139">
        <v>0</v>
      </c>
      <c r="AE797" s="139" t="e">
        <v>#N/A</v>
      </c>
      <c r="AF797" s="139" t="e">
        <v>#N/A</v>
      </c>
      <c r="AG797" s="139" t="e">
        <v>#N/A</v>
      </c>
      <c r="AH797" s="139" t="e">
        <v>#N/A</v>
      </c>
    </row>
    <row r="844" spans="2:34" s="913" customFormat="1" ht="18.75" customHeight="1" x14ac:dyDescent="0.2">
      <c r="B844" s="913" t="str">
        <f>B774</f>
        <v>令和8年8月</v>
      </c>
      <c r="E844" s="913" t="s">
        <v>288</v>
      </c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2:34" s="913" customFormat="1" ht="18.75" customHeight="1" x14ac:dyDescent="0.2"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7" spans="2:34" ht="16.2" x14ac:dyDescent="0.2">
      <c r="U847" s="913"/>
      <c r="V847" s="913"/>
      <c r="W847" s="913"/>
      <c r="X847" s="913"/>
      <c r="Y847" s="913"/>
      <c r="Z847" s="913"/>
      <c r="AA847" s="913"/>
      <c r="AB847" s="913"/>
      <c r="AC847" s="913"/>
      <c r="AD847" s="913"/>
      <c r="AE847" s="913"/>
      <c r="AF847" s="913"/>
      <c r="AG847" s="913"/>
      <c r="AH847" s="913"/>
    </row>
    <row r="914" spans="2:34" s="913" customFormat="1" ht="18.75" customHeight="1" x14ac:dyDescent="0.2">
      <c r="B914" s="913" t="str">
        <f>B844</f>
        <v>令和8年8月</v>
      </c>
      <c r="E914" s="913" t="str">
        <f>E844</f>
        <v>薬剤耐性緑膿菌感染症</v>
      </c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</row>
    <row r="915" spans="2:34" s="913" customFormat="1" ht="18.75" customHeight="1" x14ac:dyDescent="0.2"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</row>
    <row r="917" spans="2:34" ht="16.2" x14ac:dyDescent="0.2">
      <c r="U917" s="913"/>
      <c r="V917" s="913"/>
      <c r="W917" s="913"/>
      <c r="X917" s="913"/>
      <c r="Y917" s="913"/>
      <c r="Z917" s="913"/>
      <c r="AA917" s="913"/>
      <c r="AB917" s="913"/>
      <c r="AC917" s="913"/>
      <c r="AD917" s="913"/>
      <c r="AE917" s="913"/>
      <c r="AF917" s="913"/>
      <c r="AG917" s="913"/>
      <c r="AH917" s="913"/>
    </row>
    <row r="919" spans="2:34" x14ac:dyDescent="0.2">
      <c r="U919" s="917"/>
      <c r="V919" s="958"/>
      <c r="W919" s="651" t="s">
        <v>82</v>
      </c>
      <c r="X919" s="651" t="s">
        <v>83</v>
      </c>
      <c r="Y919" s="651" t="s">
        <v>84</v>
      </c>
      <c r="Z919" s="651" t="s">
        <v>85</v>
      </c>
      <c r="AA919" s="651" t="s">
        <v>86</v>
      </c>
      <c r="AB919" s="651" t="s">
        <v>87</v>
      </c>
      <c r="AC919" s="651" t="s">
        <v>88</v>
      </c>
      <c r="AD919" s="651" t="s">
        <v>89</v>
      </c>
      <c r="AE919" s="651" t="s">
        <v>90</v>
      </c>
      <c r="AF919" s="651" t="s">
        <v>91</v>
      </c>
      <c r="AG919" s="651" t="s">
        <v>92</v>
      </c>
      <c r="AH919" s="651" t="s">
        <v>93</v>
      </c>
    </row>
    <row r="920" spans="2:34" x14ac:dyDescent="0.2">
      <c r="U920" s="763" t="s">
        <v>297</v>
      </c>
      <c r="V920" s="911" t="s">
        <v>337</v>
      </c>
      <c r="W920" s="139">
        <v>0</v>
      </c>
      <c r="X920" s="139">
        <v>0</v>
      </c>
      <c r="Y920" s="139">
        <v>0.14285714285714285</v>
      </c>
      <c r="Z920" s="139">
        <v>0.14285714285714285</v>
      </c>
      <c r="AA920" s="139">
        <v>0.14285714285714285</v>
      </c>
      <c r="AB920" s="139">
        <v>0.8571428571428571</v>
      </c>
      <c r="AC920" s="139">
        <v>0.14285714285714285</v>
      </c>
      <c r="AD920" s="139">
        <v>0.42857142857142855</v>
      </c>
      <c r="AE920" s="139">
        <v>0</v>
      </c>
      <c r="AF920" s="139">
        <v>0</v>
      </c>
      <c r="AG920" s="139">
        <v>0</v>
      </c>
      <c r="AH920" s="139">
        <v>0</v>
      </c>
    </row>
    <row r="921" spans="2:34" x14ac:dyDescent="0.2">
      <c r="U921" s="763" t="s">
        <v>298</v>
      </c>
      <c r="V921" s="911" t="s">
        <v>338</v>
      </c>
      <c r="W921" s="139">
        <v>0</v>
      </c>
      <c r="X921" s="139">
        <v>0.14285714285714285</v>
      </c>
      <c r="Y921" s="139">
        <v>0</v>
      </c>
      <c r="Z921" s="139">
        <v>0</v>
      </c>
      <c r="AA921" s="139">
        <v>0</v>
      </c>
      <c r="AB921" s="139">
        <v>0</v>
      </c>
      <c r="AC921" s="139">
        <v>0.14285714285714285</v>
      </c>
      <c r="AD921" s="139">
        <v>0.14285714285714285</v>
      </c>
      <c r="AE921" s="139">
        <v>0</v>
      </c>
      <c r="AF921" s="139">
        <v>0</v>
      </c>
      <c r="AG921" s="139">
        <v>0.14285714285714285</v>
      </c>
      <c r="AH921" s="139">
        <v>0</v>
      </c>
    </row>
    <row r="922" spans="2:34" x14ac:dyDescent="0.2">
      <c r="U922" s="763" t="s">
        <v>299</v>
      </c>
      <c r="V922" s="911" t="s">
        <v>339</v>
      </c>
      <c r="W922" s="139">
        <v>0</v>
      </c>
      <c r="X922" s="139">
        <v>0</v>
      </c>
      <c r="Y922" s="139">
        <v>0</v>
      </c>
      <c r="Z922" s="139">
        <v>0.14285714285714285</v>
      </c>
      <c r="AA922" s="139">
        <v>0.42857142857142855</v>
      </c>
      <c r="AB922" s="139">
        <v>0</v>
      </c>
      <c r="AC922" s="139">
        <v>0.2857142857142857</v>
      </c>
      <c r="AD922" s="139">
        <v>0</v>
      </c>
      <c r="AE922" s="139">
        <v>0.14285714285714285</v>
      </c>
      <c r="AF922" s="139">
        <v>0.14285714285714285</v>
      </c>
      <c r="AG922" s="139">
        <v>0.14285714285714285</v>
      </c>
      <c r="AH922" s="139">
        <v>0.42857142857142855</v>
      </c>
    </row>
    <row r="923" spans="2:34" x14ac:dyDescent="0.2">
      <c r="U923" s="763" t="s">
        <v>289</v>
      </c>
      <c r="V923" s="911" t="s">
        <v>340</v>
      </c>
      <c r="W923" s="139">
        <v>0.14285714285714285</v>
      </c>
      <c r="X923" s="139">
        <v>0.2857142857142857</v>
      </c>
      <c r="Y923" s="139">
        <v>0.42857142857142855</v>
      </c>
      <c r="Z923" s="139">
        <v>0.14285714285714285</v>
      </c>
      <c r="AA923" s="139">
        <v>0</v>
      </c>
      <c r="AB923" s="139">
        <v>0.14285714285714285</v>
      </c>
      <c r="AC923" s="139">
        <v>0</v>
      </c>
      <c r="AD923" s="139">
        <v>0.14285714285714285</v>
      </c>
      <c r="AE923" s="139">
        <v>0</v>
      </c>
      <c r="AF923" s="139">
        <v>0.14285714285714285</v>
      </c>
      <c r="AG923" s="139">
        <v>0</v>
      </c>
      <c r="AH923" s="139">
        <v>0</v>
      </c>
    </row>
    <row r="924" spans="2:34" x14ac:dyDescent="0.2">
      <c r="U924" s="763" t="s">
        <v>291</v>
      </c>
      <c r="V924" s="911" t="s">
        <v>341</v>
      </c>
      <c r="W924" s="139">
        <v>0</v>
      </c>
      <c r="X924" s="139">
        <v>0.14285714285714285</v>
      </c>
      <c r="Y924" s="139">
        <v>0</v>
      </c>
      <c r="Z924" s="139">
        <v>0</v>
      </c>
      <c r="AA924" s="139">
        <v>0</v>
      </c>
      <c r="AB924" s="139">
        <v>0.2857142857142857</v>
      </c>
      <c r="AC924" s="139">
        <v>0</v>
      </c>
      <c r="AD924" s="139">
        <v>0.14285714285714285</v>
      </c>
      <c r="AE924" s="139">
        <v>0</v>
      </c>
      <c r="AF924" s="139">
        <v>0</v>
      </c>
      <c r="AG924" s="139">
        <v>0.14285714285714285</v>
      </c>
      <c r="AH924" s="139">
        <v>0</v>
      </c>
    </row>
    <row r="925" spans="2:34" x14ac:dyDescent="0.2">
      <c r="U925" s="763" t="s">
        <v>304</v>
      </c>
      <c r="V925" s="911" t="s">
        <v>342</v>
      </c>
      <c r="W925" s="139">
        <v>0</v>
      </c>
      <c r="X925" s="139">
        <v>0.14285714285714285</v>
      </c>
      <c r="Y925" s="139">
        <v>0.14285714285714285</v>
      </c>
      <c r="Z925" s="139">
        <v>0.2857142857142857</v>
      </c>
      <c r="AA925" s="139">
        <v>0</v>
      </c>
      <c r="AB925" s="139">
        <v>0</v>
      </c>
      <c r="AC925" s="139">
        <v>0.2857142857142857</v>
      </c>
      <c r="AD925" s="139">
        <v>0.42857142857142855</v>
      </c>
      <c r="AE925" s="139">
        <v>0.5714285714285714</v>
      </c>
      <c r="AF925" s="139">
        <v>0</v>
      </c>
      <c r="AG925" s="139">
        <v>0</v>
      </c>
      <c r="AH925" s="139">
        <v>0</v>
      </c>
    </row>
    <row r="926" spans="2:34" x14ac:dyDescent="0.2">
      <c r="U926" s="763" t="s">
        <v>301</v>
      </c>
      <c r="V926" s="911" t="s">
        <v>343</v>
      </c>
      <c r="W926" s="139">
        <v>0</v>
      </c>
      <c r="X926" s="139">
        <v>0</v>
      </c>
      <c r="Y926" s="139">
        <v>0.14000000000000001</v>
      </c>
      <c r="Z926" s="139">
        <v>0</v>
      </c>
      <c r="AA926" s="139">
        <v>0</v>
      </c>
      <c r="AB926" s="139">
        <v>0</v>
      </c>
      <c r="AC926" s="139">
        <v>0</v>
      </c>
      <c r="AD926" s="139">
        <v>0</v>
      </c>
      <c r="AE926" s="139">
        <v>0</v>
      </c>
      <c r="AF926" s="139">
        <v>0</v>
      </c>
      <c r="AG926" s="139">
        <v>0</v>
      </c>
      <c r="AH926" s="139">
        <v>0.14000000000000001</v>
      </c>
    </row>
    <row r="927" spans="2:34" x14ac:dyDescent="0.2">
      <c r="U927" s="763" t="s">
        <v>307</v>
      </c>
      <c r="V927" s="911" t="s">
        <v>344</v>
      </c>
      <c r="W927" s="139">
        <v>0</v>
      </c>
      <c r="X927" s="139">
        <v>0</v>
      </c>
      <c r="Y927" s="139">
        <v>0</v>
      </c>
      <c r="Z927" s="139">
        <v>0</v>
      </c>
      <c r="AA927" s="139">
        <v>0</v>
      </c>
      <c r="AB927" s="139">
        <v>0.14000000000000001</v>
      </c>
      <c r="AC927" s="139">
        <v>0</v>
      </c>
      <c r="AD927" s="139">
        <v>0.14000000000000001</v>
      </c>
      <c r="AE927" s="139">
        <v>0</v>
      </c>
      <c r="AF927" s="139">
        <v>0.14000000000000001</v>
      </c>
      <c r="AG927" s="139">
        <v>0</v>
      </c>
      <c r="AH927" s="139">
        <v>0</v>
      </c>
    </row>
    <row r="928" spans="2:34" x14ac:dyDescent="0.2">
      <c r="U928" s="763" t="s">
        <v>316</v>
      </c>
      <c r="V928" s="911" t="s">
        <v>345</v>
      </c>
      <c r="W928" s="139">
        <v>0</v>
      </c>
      <c r="X928" s="139">
        <v>0</v>
      </c>
      <c r="Y928" s="139">
        <v>0</v>
      </c>
      <c r="Z928" s="139">
        <v>0</v>
      </c>
      <c r="AA928" s="139">
        <v>0</v>
      </c>
      <c r="AB928" s="139">
        <v>0.43</v>
      </c>
      <c r="AC928" s="139">
        <v>0</v>
      </c>
      <c r="AD928" s="139">
        <v>0</v>
      </c>
      <c r="AE928" s="139">
        <v>0</v>
      </c>
      <c r="AF928" s="139">
        <v>0</v>
      </c>
      <c r="AG928" s="139">
        <v>0</v>
      </c>
      <c r="AH928" s="139">
        <v>0</v>
      </c>
    </row>
    <row r="929" spans="21:34" x14ac:dyDescent="0.2">
      <c r="U929" s="909" t="s">
        <v>317</v>
      </c>
      <c r="V929" s="911" t="s">
        <v>346</v>
      </c>
      <c r="W929" s="139">
        <v>0</v>
      </c>
      <c r="X929" s="139">
        <v>0</v>
      </c>
      <c r="Y929" s="139">
        <v>0</v>
      </c>
      <c r="Z929" s="139">
        <v>0</v>
      </c>
      <c r="AA929" s="139">
        <v>0</v>
      </c>
      <c r="AB929" s="139">
        <v>0</v>
      </c>
      <c r="AC929" s="139">
        <v>0</v>
      </c>
      <c r="AD929" s="139">
        <v>0</v>
      </c>
      <c r="AE929" s="139">
        <v>0</v>
      </c>
      <c r="AF929" s="139">
        <v>0</v>
      </c>
      <c r="AG929" s="139">
        <v>0</v>
      </c>
      <c r="AH929" s="139">
        <v>0</v>
      </c>
    </row>
    <row r="930" spans="21:34" x14ac:dyDescent="0.2">
      <c r="U930" s="138" t="s">
        <v>325</v>
      </c>
      <c r="V930" s="911" t="s">
        <v>347</v>
      </c>
      <c r="W930" s="139">
        <v>0</v>
      </c>
      <c r="X930" s="139">
        <v>0</v>
      </c>
      <c r="Y930" s="139">
        <v>0</v>
      </c>
      <c r="Z930" s="139">
        <v>0</v>
      </c>
      <c r="AA930" s="139">
        <v>0</v>
      </c>
      <c r="AB930" s="139">
        <v>0</v>
      </c>
      <c r="AC930" s="139">
        <v>0.14000000000000001</v>
      </c>
      <c r="AD930" s="139">
        <v>0</v>
      </c>
      <c r="AE930" s="139">
        <v>0</v>
      </c>
      <c r="AF930" s="139">
        <v>0</v>
      </c>
      <c r="AG930" s="139">
        <v>0</v>
      </c>
      <c r="AH930" s="139">
        <v>0</v>
      </c>
    </row>
    <row r="931" spans="21:34" x14ac:dyDescent="0.2">
      <c r="U931" s="138" t="s">
        <v>326</v>
      </c>
      <c r="V931" s="911" t="s">
        <v>348</v>
      </c>
      <c r="W931" s="139">
        <v>0</v>
      </c>
      <c r="X931" s="139">
        <v>0</v>
      </c>
      <c r="Y931" s="139">
        <v>0</v>
      </c>
      <c r="Z931" s="139">
        <v>0</v>
      </c>
      <c r="AA931" s="139">
        <v>0</v>
      </c>
      <c r="AB931" s="139">
        <v>0</v>
      </c>
      <c r="AC931" s="139">
        <v>0</v>
      </c>
      <c r="AD931" s="139">
        <v>0</v>
      </c>
      <c r="AE931" s="139">
        <v>0.14000000000000001</v>
      </c>
      <c r="AF931" s="139">
        <v>0</v>
      </c>
      <c r="AG931" s="139">
        <v>0</v>
      </c>
      <c r="AH931" s="139">
        <v>0</v>
      </c>
    </row>
    <row r="932" spans="21:34" x14ac:dyDescent="0.2">
      <c r="U932" s="138" t="s">
        <v>333</v>
      </c>
      <c r="V932" s="911" t="s">
        <v>335</v>
      </c>
      <c r="W932" s="139">
        <v>0</v>
      </c>
      <c r="X932" s="139">
        <v>0</v>
      </c>
      <c r="Y932" s="139">
        <v>0</v>
      </c>
      <c r="Z932" s="139">
        <v>0</v>
      </c>
      <c r="AA932" s="139">
        <v>0.14000000000000001</v>
      </c>
      <c r="AB932" s="139">
        <v>0</v>
      </c>
      <c r="AC932" s="139">
        <v>0</v>
      </c>
      <c r="AD932" s="139">
        <v>0</v>
      </c>
      <c r="AE932" s="139">
        <v>0</v>
      </c>
      <c r="AF932" s="139">
        <v>0</v>
      </c>
      <c r="AG932" s="139">
        <v>0</v>
      </c>
      <c r="AH932" s="139">
        <v>0</v>
      </c>
    </row>
    <row r="933" spans="21:34" x14ac:dyDescent="0.2">
      <c r="U933" s="138" t="s">
        <v>351</v>
      </c>
      <c r="V933" s="911" t="s">
        <v>352</v>
      </c>
      <c r="W933" s="139">
        <v>0</v>
      </c>
      <c r="X933" s="139">
        <v>0</v>
      </c>
      <c r="Y933" s="139">
        <v>0</v>
      </c>
      <c r="Z933" s="139">
        <v>0</v>
      </c>
      <c r="AA933" s="139">
        <v>0</v>
      </c>
      <c r="AB933" s="139">
        <v>0</v>
      </c>
      <c r="AC933" s="139">
        <v>0.14000000000000001</v>
      </c>
      <c r="AD933" s="139">
        <v>0</v>
      </c>
      <c r="AE933" s="139">
        <v>0</v>
      </c>
      <c r="AF933" s="139">
        <v>0</v>
      </c>
      <c r="AG933" s="139">
        <v>0</v>
      </c>
      <c r="AH933" s="139">
        <v>0</v>
      </c>
    </row>
    <row r="934" spans="21:34" x14ac:dyDescent="0.2">
      <c r="U934" s="138" t="s">
        <v>353</v>
      </c>
      <c r="V934" s="911" t="s">
        <v>354</v>
      </c>
      <c r="W934" s="139">
        <v>0</v>
      </c>
      <c r="X934" s="139">
        <v>0</v>
      </c>
      <c r="Y934" s="139">
        <v>0</v>
      </c>
      <c r="Z934" s="139">
        <v>0</v>
      </c>
      <c r="AA934" s="139">
        <v>0</v>
      </c>
      <c r="AB934" s="139">
        <v>0.14000000000000001</v>
      </c>
      <c r="AC934" s="139">
        <v>0</v>
      </c>
      <c r="AD934" s="139">
        <v>0</v>
      </c>
      <c r="AE934" s="139">
        <v>0</v>
      </c>
      <c r="AF934" s="139">
        <v>0</v>
      </c>
      <c r="AG934" s="139">
        <v>0</v>
      </c>
      <c r="AH934" s="139">
        <v>0</v>
      </c>
    </row>
    <row r="935" spans="21:34" x14ac:dyDescent="0.2">
      <c r="U935" s="138" t="s">
        <v>355</v>
      </c>
      <c r="V935" s="911" t="s">
        <v>356</v>
      </c>
      <c r="W935" s="139">
        <v>0</v>
      </c>
      <c r="X935" s="139">
        <v>0</v>
      </c>
      <c r="Y935" s="139">
        <v>0</v>
      </c>
      <c r="Z935" s="139">
        <v>0</v>
      </c>
      <c r="AA935" s="139">
        <v>0</v>
      </c>
      <c r="AB935" s="139">
        <v>0</v>
      </c>
      <c r="AC935" s="139">
        <v>0</v>
      </c>
      <c r="AD935" s="139">
        <v>0</v>
      </c>
      <c r="AE935" s="139">
        <v>0</v>
      </c>
      <c r="AF935" s="139">
        <v>0</v>
      </c>
      <c r="AG935" s="139">
        <v>0</v>
      </c>
      <c r="AH935" s="139">
        <v>0</v>
      </c>
    </row>
    <row r="936" spans="21:34" x14ac:dyDescent="0.2">
      <c r="U936" s="138" t="s">
        <v>357</v>
      </c>
      <c r="V936" s="911" t="s">
        <v>358</v>
      </c>
      <c r="W936" s="139">
        <v>0.14000000000000001</v>
      </c>
      <c r="X936" s="139">
        <v>0</v>
      </c>
      <c r="Y936" s="139">
        <v>0</v>
      </c>
      <c r="Z936" s="139">
        <v>0</v>
      </c>
      <c r="AA936" s="139">
        <v>0</v>
      </c>
      <c r="AB936" s="139">
        <v>0</v>
      </c>
      <c r="AC936" s="139">
        <v>0</v>
      </c>
      <c r="AD936" s="139">
        <v>0</v>
      </c>
      <c r="AE936" s="139">
        <v>0</v>
      </c>
      <c r="AF936" s="139">
        <v>0</v>
      </c>
      <c r="AG936" s="139">
        <v>0</v>
      </c>
      <c r="AH936" s="139">
        <v>0</v>
      </c>
    </row>
    <row r="937" spans="21:34" x14ac:dyDescent="0.2">
      <c r="U937" s="138" t="s">
        <v>360</v>
      </c>
      <c r="V937" s="911" t="s">
        <v>361</v>
      </c>
      <c r="W937" s="139">
        <f t="array" ref="W937:AH937">TRANSPOSE(年次別!Q327:Q338)</f>
        <v>0</v>
      </c>
      <c r="X937" s="139">
        <v>0</v>
      </c>
      <c r="Y937" s="139">
        <v>0</v>
      </c>
      <c r="Z937" s="139">
        <v>0</v>
      </c>
      <c r="AA937" s="139" t="e">
        <v>#N/A</v>
      </c>
      <c r="AB937" s="139" t="e">
        <v>#N/A</v>
      </c>
      <c r="AC937" s="139" t="e">
        <v>#N/A</v>
      </c>
      <c r="AD937" s="139" t="str">
        <v>-</v>
      </c>
      <c r="AE937" s="139" t="e">
        <v>#N/A</v>
      </c>
      <c r="AF937" s="139" t="e">
        <v>#N/A</v>
      </c>
      <c r="AG937" s="139" t="e">
        <v>#N/A</v>
      </c>
      <c r="AH937" s="139" t="e">
        <v>#N/A</v>
      </c>
    </row>
  </sheetData>
  <phoneticPr fontId="3"/>
  <pageMargins left="0.59055118110236227" right="0.39370078740157483" top="0.39370078740157483" bottom="0.39370078740157483" header="0" footer="0"/>
  <pageSetup paperSize="9" scale="89" orientation="portrait" r:id="rId1"/>
  <headerFooter alignWithMargins="0"/>
  <rowBreaks count="1" manualBreakCount="1">
    <brk id="71" max="1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Q299"/>
  <sheetViews>
    <sheetView showGridLines="0" workbookViewId="0">
      <selection activeCell="H1" sqref="H1:P1"/>
    </sheetView>
  </sheetViews>
  <sheetFormatPr defaultRowHeight="13.2" x14ac:dyDescent="0.2"/>
  <cols>
    <col min="1" max="1" width="1.44140625" customWidth="1"/>
    <col min="2" max="2" width="23.21875" customWidth="1"/>
    <col min="3" max="3" width="11.21875" customWidth="1"/>
    <col min="4" max="15" width="8.77734375" customWidth="1"/>
    <col min="16" max="16" width="9.77734375" customWidth="1"/>
    <col min="17" max="17" width="8.77734375" customWidth="1"/>
  </cols>
  <sheetData>
    <row r="1" spans="2:17" ht="19.2" x14ac:dyDescent="0.25">
      <c r="B1" s="34" t="s">
        <v>53</v>
      </c>
      <c r="C1" s="34"/>
      <c r="D1" s="35"/>
      <c r="E1" s="35"/>
      <c r="F1" s="35"/>
      <c r="G1" s="35"/>
      <c r="H1" s="978"/>
      <c r="I1" s="979"/>
      <c r="J1" s="979"/>
      <c r="K1" s="979"/>
      <c r="L1" s="979"/>
      <c r="M1" s="979"/>
      <c r="N1" s="979"/>
      <c r="O1" s="979"/>
      <c r="P1" s="979"/>
    </row>
    <row r="2" spans="2:17" ht="16.8" thickBot="1" x14ac:dyDescent="0.25">
      <c r="B2" s="36" t="s">
        <v>360</v>
      </c>
      <c r="C2" s="36" t="s">
        <v>303</v>
      </c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</row>
    <row r="3" spans="2:17" ht="24.6" thickBot="1" x14ac:dyDescent="0.25">
      <c r="B3" s="39" t="s">
        <v>62</v>
      </c>
      <c r="C3" s="658" t="s">
        <v>98</v>
      </c>
      <c r="D3" s="657" t="s">
        <v>82</v>
      </c>
      <c r="E3" s="657" t="s">
        <v>309</v>
      </c>
      <c r="F3" s="473" t="s">
        <v>84</v>
      </c>
      <c r="G3" s="472" t="s">
        <v>85</v>
      </c>
      <c r="H3" s="473" t="s">
        <v>359</v>
      </c>
      <c r="I3" s="473" t="s">
        <v>87</v>
      </c>
      <c r="J3" s="473" t="s">
        <v>88</v>
      </c>
      <c r="K3" s="473" t="s">
        <v>89</v>
      </c>
      <c r="L3" s="473" t="s">
        <v>90</v>
      </c>
      <c r="M3" s="473" t="s">
        <v>91</v>
      </c>
      <c r="N3" s="473" t="s">
        <v>92</v>
      </c>
      <c r="O3" s="853" t="s">
        <v>93</v>
      </c>
      <c r="P3" s="858" t="s">
        <v>39</v>
      </c>
    </row>
    <row r="4" spans="2:17" ht="12" customHeight="1" x14ac:dyDescent="0.2">
      <c r="B4" s="84" t="s">
        <v>94</v>
      </c>
      <c r="C4" s="45" t="s">
        <v>54</v>
      </c>
      <c r="D4" s="652">
        <v>0</v>
      </c>
      <c r="E4" s="452">
        <v>1</v>
      </c>
      <c r="F4" s="452">
        <v>2</v>
      </c>
      <c r="G4" s="452">
        <v>0</v>
      </c>
      <c r="H4" s="452">
        <v>4</v>
      </c>
      <c r="I4" s="452">
        <v>0</v>
      </c>
      <c r="J4" s="452">
        <v>5</v>
      </c>
      <c r="K4" s="452">
        <v>2</v>
      </c>
      <c r="L4" s="452"/>
      <c r="M4" s="452"/>
      <c r="N4" s="452"/>
      <c r="O4" s="854"/>
      <c r="P4" s="859">
        <f>SUM(D4:O4)</f>
        <v>14</v>
      </c>
    </row>
    <row r="5" spans="2:17" ht="12" customHeight="1" x14ac:dyDescent="0.2">
      <c r="B5" s="61"/>
      <c r="C5" s="45" t="s">
        <v>55</v>
      </c>
      <c r="D5" s="653">
        <v>6</v>
      </c>
      <c r="E5" s="453">
        <v>9</v>
      </c>
      <c r="F5" s="453">
        <v>12</v>
      </c>
      <c r="G5" s="453">
        <v>5</v>
      </c>
      <c r="H5" s="453">
        <v>9</v>
      </c>
      <c r="I5" s="453">
        <v>9</v>
      </c>
      <c r="J5" s="453">
        <v>12</v>
      </c>
      <c r="K5" s="453">
        <v>7</v>
      </c>
      <c r="L5" s="453"/>
      <c r="M5" s="453"/>
      <c r="N5" s="453"/>
      <c r="O5" s="855"/>
      <c r="P5" s="859">
        <f t="shared" ref="P5:P68" si="0">SUM(D5:O5)</f>
        <v>69</v>
      </c>
    </row>
    <row r="6" spans="2:17" ht="12" customHeight="1" x14ac:dyDescent="0.2">
      <c r="B6" s="61"/>
      <c r="C6" s="45" t="s">
        <v>293</v>
      </c>
      <c r="D6" s="653">
        <v>7</v>
      </c>
      <c r="E6" s="453">
        <v>14</v>
      </c>
      <c r="F6" s="453">
        <v>21</v>
      </c>
      <c r="G6" s="453">
        <v>14</v>
      </c>
      <c r="H6" s="453">
        <v>10</v>
      </c>
      <c r="I6" s="453">
        <v>15</v>
      </c>
      <c r="J6" s="453">
        <v>13</v>
      </c>
      <c r="K6" s="453">
        <v>3</v>
      </c>
      <c r="L6" s="453"/>
      <c r="M6" s="453"/>
      <c r="N6" s="453"/>
      <c r="O6" s="855"/>
      <c r="P6" s="859">
        <f t="shared" si="0"/>
        <v>97</v>
      </c>
    </row>
    <row r="7" spans="2:17" ht="11.25" customHeight="1" x14ac:dyDescent="0.2">
      <c r="B7" s="61"/>
      <c r="C7" s="45" t="s">
        <v>57</v>
      </c>
      <c r="D7" s="653">
        <v>5</v>
      </c>
      <c r="E7" s="453">
        <v>3</v>
      </c>
      <c r="F7" s="453">
        <v>8</v>
      </c>
      <c r="G7" s="453">
        <v>5</v>
      </c>
      <c r="H7" s="453">
        <v>8</v>
      </c>
      <c r="I7" s="453">
        <v>4</v>
      </c>
      <c r="J7" s="453">
        <v>9</v>
      </c>
      <c r="K7" s="453">
        <v>6</v>
      </c>
      <c r="L7" s="453"/>
      <c r="M7" s="453"/>
      <c r="N7" s="453"/>
      <c r="O7" s="855"/>
      <c r="P7" s="859">
        <f t="shared" si="0"/>
        <v>48</v>
      </c>
    </row>
    <row r="8" spans="2:17" ht="12" customHeight="1" x14ac:dyDescent="0.2">
      <c r="B8" s="61"/>
      <c r="C8" s="924" t="s">
        <v>121</v>
      </c>
      <c r="D8" s="925">
        <v>18</v>
      </c>
      <c r="E8" s="926">
        <v>27</v>
      </c>
      <c r="F8" s="926">
        <v>43</v>
      </c>
      <c r="G8" s="926">
        <v>24</v>
      </c>
      <c r="H8" s="926">
        <v>31</v>
      </c>
      <c r="I8" s="926">
        <v>28</v>
      </c>
      <c r="J8" s="926">
        <v>39</v>
      </c>
      <c r="K8" s="926">
        <v>18</v>
      </c>
      <c r="L8" s="926"/>
      <c r="M8" s="926"/>
      <c r="N8" s="926"/>
      <c r="O8" s="927"/>
      <c r="P8" s="928">
        <f>SUM(D8:O8)</f>
        <v>228</v>
      </c>
      <c r="Q8" s="196"/>
    </row>
    <row r="9" spans="2:17" ht="12" customHeight="1" x14ac:dyDescent="0.2">
      <c r="B9" s="53"/>
      <c r="C9" s="141" t="s">
        <v>61</v>
      </c>
      <c r="D9" s="654">
        <v>2279</v>
      </c>
      <c r="E9" s="457">
        <v>2124</v>
      </c>
      <c r="F9" s="457">
        <v>2293</v>
      </c>
      <c r="G9" s="457">
        <v>2102</v>
      </c>
      <c r="H9" s="457">
        <v>2188</v>
      </c>
      <c r="I9" s="457">
        <v>2344</v>
      </c>
      <c r="J9" s="457">
        <v>2358</v>
      </c>
      <c r="K9" s="457">
        <v>2132</v>
      </c>
      <c r="L9" s="457"/>
      <c r="M9" s="457"/>
      <c r="N9" s="457"/>
      <c r="O9" s="856"/>
      <c r="P9" s="860">
        <f t="shared" si="0"/>
        <v>17820</v>
      </c>
    </row>
    <row r="10" spans="2:17" ht="12" customHeight="1" x14ac:dyDescent="0.2">
      <c r="B10" s="61" t="s">
        <v>95</v>
      </c>
      <c r="C10" s="45" t="s">
        <v>54</v>
      </c>
      <c r="D10" s="655">
        <v>0</v>
      </c>
      <c r="E10" s="461">
        <v>1</v>
      </c>
      <c r="F10" s="461">
        <v>2</v>
      </c>
      <c r="G10" s="461">
        <v>0</v>
      </c>
      <c r="H10" s="461">
        <v>4</v>
      </c>
      <c r="I10" s="461">
        <v>0</v>
      </c>
      <c r="J10" s="461">
        <v>5</v>
      </c>
      <c r="K10" s="461">
        <v>2</v>
      </c>
      <c r="L10" s="461"/>
      <c r="M10" s="461"/>
      <c r="N10" s="461"/>
      <c r="O10" s="857"/>
      <c r="P10" s="861">
        <f>SUM(D10:O10)</f>
        <v>14</v>
      </c>
    </row>
    <row r="11" spans="2:17" ht="12" customHeight="1" x14ac:dyDescent="0.2">
      <c r="B11" s="61"/>
      <c r="C11" s="45" t="s">
        <v>55</v>
      </c>
      <c r="D11" s="655">
        <v>1.5</v>
      </c>
      <c r="E11" s="461">
        <v>2.25</v>
      </c>
      <c r="F11" s="461">
        <v>3</v>
      </c>
      <c r="G11" s="461">
        <v>1.25</v>
      </c>
      <c r="H11" s="461">
        <v>2.25</v>
      </c>
      <c r="I11" s="461">
        <v>2.25</v>
      </c>
      <c r="J11" s="461">
        <v>3</v>
      </c>
      <c r="K11" s="461">
        <v>1.75</v>
      </c>
      <c r="L11" s="461"/>
      <c r="M11" s="461"/>
      <c r="N11" s="461"/>
      <c r="O11" s="857"/>
      <c r="P11" s="861">
        <f>SUM(D11:O11)</f>
        <v>17.25</v>
      </c>
    </row>
    <row r="12" spans="2:17" ht="12" customHeight="1" x14ac:dyDescent="0.2">
      <c r="B12" s="61"/>
      <c r="C12" s="45" t="s">
        <v>293</v>
      </c>
      <c r="D12" s="655">
        <v>2.33</v>
      </c>
      <c r="E12" s="461">
        <v>4.67</v>
      </c>
      <c r="F12" s="461">
        <v>7</v>
      </c>
      <c r="G12" s="461">
        <v>4.67</v>
      </c>
      <c r="H12" s="461">
        <v>3.33</v>
      </c>
      <c r="I12" s="461">
        <v>5</v>
      </c>
      <c r="J12" s="461">
        <v>4.33</v>
      </c>
      <c r="K12" s="461">
        <v>1</v>
      </c>
      <c r="L12" s="461"/>
      <c r="M12" s="461"/>
      <c r="N12" s="461"/>
      <c r="O12" s="857"/>
      <c r="P12" s="861">
        <f>SUM(D12:O12)</f>
        <v>32.33</v>
      </c>
    </row>
    <row r="13" spans="2:17" ht="12" customHeight="1" x14ac:dyDescent="0.2">
      <c r="B13" s="61"/>
      <c r="C13" s="45" t="s">
        <v>57</v>
      </c>
      <c r="D13" s="655">
        <v>1.25</v>
      </c>
      <c r="E13" s="461">
        <v>0.75</v>
      </c>
      <c r="F13" s="461">
        <v>2</v>
      </c>
      <c r="G13" s="461">
        <v>1.25</v>
      </c>
      <c r="H13" s="461">
        <v>2</v>
      </c>
      <c r="I13" s="461">
        <v>1</v>
      </c>
      <c r="J13" s="461">
        <v>2.25</v>
      </c>
      <c r="K13" s="461">
        <v>1.5</v>
      </c>
      <c r="L13" s="461"/>
      <c r="M13" s="461"/>
      <c r="N13" s="461"/>
      <c r="O13" s="857"/>
      <c r="P13" s="861">
        <f>SUM(D13:O13)</f>
        <v>12</v>
      </c>
    </row>
    <row r="14" spans="2:17" ht="12" customHeight="1" x14ac:dyDescent="0.2">
      <c r="B14" s="61"/>
      <c r="C14" s="924" t="s">
        <v>121</v>
      </c>
      <c r="D14" s="929">
        <v>1.5</v>
      </c>
      <c r="E14" s="930">
        <v>2.25</v>
      </c>
      <c r="F14" s="930">
        <v>3.58</v>
      </c>
      <c r="G14" s="930">
        <v>2</v>
      </c>
      <c r="H14" s="930">
        <v>2.58</v>
      </c>
      <c r="I14" s="930">
        <v>2.33</v>
      </c>
      <c r="J14" s="930">
        <v>3.25</v>
      </c>
      <c r="K14" s="930">
        <v>1.5</v>
      </c>
      <c r="L14" s="930"/>
      <c r="M14" s="930"/>
      <c r="N14" s="930"/>
      <c r="O14" s="931"/>
      <c r="P14" s="932">
        <f>SUM(D14:O14)</f>
        <v>18.990000000000002</v>
      </c>
      <c r="Q14" s="168"/>
    </row>
    <row r="15" spans="2:17" ht="12" customHeight="1" x14ac:dyDescent="0.2">
      <c r="B15" s="53"/>
      <c r="C15" s="141" t="s">
        <v>61</v>
      </c>
      <c r="D15" s="851">
        <v>2.35</v>
      </c>
      <c r="E15" s="852">
        <v>2.17</v>
      </c>
      <c r="F15" s="852">
        <v>2.36</v>
      </c>
      <c r="G15" s="852">
        <v>2.2200000000000002</v>
      </c>
      <c r="H15" s="852">
        <v>2.25</v>
      </c>
      <c r="I15" s="852">
        <v>2.42</v>
      </c>
      <c r="J15" s="852">
        <v>2.42</v>
      </c>
      <c r="K15" s="852">
        <v>2.23</v>
      </c>
      <c r="L15" s="852"/>
      <c r="M15" s="852"/>
      <c r="N15" s="852"/>
      <c r="O15" s="850"/>
      <c r="P15" s="862">
        <f t="shared" si="0"/>
        <v>18.419999999999998</v>
      </c>
      <c r="Q15" s="167"/>
    </row>
    <row r="16" spans="2:17" ht="12" customHeight="1" x14ac:dyDescent="0.2">
      <c r="B16" s="61" t="s">
        <v>96</v>
      </c>
      <c r="C16" s="45" t="s">
        <v>54</v>
      </c>
      <c r="D16" s="653">
        <v>1</v>
      </c>
      <c r="E16" s="453">
        <v>0</v>
      </c>
      <c r="F16" s="453">
        <v>0</v>
      </c>
      <c r="G16" s="453">
        <v>2</v>
      </c>
      <c r="H16" s="453">
        <v>0</v>
      </c>
      <c r="I16" s="453">
        <v>0</v>
      </c>
      <c r="J16" s="453">
        <v>1</v>
      </c>
      <c r="K16" s="453">
        <v>0</v>
      </c>
      <c r="L16" s="453"/>
      <c r="M16" s="453"/>
      <c r="N16" s="453"/>
      <c r="O16" s="855"/>
      <c r="P16" s="863">
        <f>SUM(D16:O16)</f>
        <v>4</v>
      </c>
    </row>
    <row r="17" spans="2:17" ht="12" customHeight="1" x14ac:dyDescent="0.2">
      <c r="B17" s="61"/>
      <c r="C17" s="45" t="s">
        <v>55</v>
      </c>
      <c r="D17" s="653">
        <v>2</v>
      </c>
      <c r="E17" s="453">
        <v>2</v>
      </c>
      <c r="F17" s="453">
        <v>1</v>
      </c>
      <c r="G17" s="453">
        <v>2</v>
      </c>
      <c r="H17" s="453">
        <v>1</v>
      </c>
      <c r="I17" s="453">
        <v>2</v>
      </c>
      <c r="J17" s="453">
        <v>1</v>
      </c>
      <c r="K17" s="453">
        <v>1</v>
      </c>
      <c r="L17" s="453"/>
      <c r="M17" s="453"/>
      <c r="N17" s="453"/>
      <c r="O17" s="855"/>
      <c r="P17" s="863">
        <f t="shared" si="0"/>
        <v>12</v>
      </c>
    </row>
    <row r="18" spans="2:17" ht="12" customHeight="1" x14ac:dyDescent="0.2">
      <c r="B18" s="61"/>
      <c r="C18" s="45" t="s">
        <v>293</v>
      </c>
      <c r="D18" s="653">
        <v>4</v>
      </c>
      <c r="E18" s="453">
        <v>0</v>
      </c>
      <c r="F18" s="453">
        <v>0</v>
      </c>
      <c r="G18" s="453">
        <v>0</v>
      </c>
      <c r="H18" s="453">
        <v>1</v>
      </c>
      <c r="I18" s="453">
        <v>2</v>
      </c>
      <c r="J18" s="453">
        <v>0</v>
      </c>
      <c r="K18" s="453">
        <v>3</v>
      </c>
      <c r="L18" s="453"/>
      <c r="M18" s="453"/>
      <c r="N18" s="453"/>
      <c r="O18" s="855"/>
      <c r="P18" s="863">
        <f t="shared" si="0"/>
        <v>10</v>
      </c>
    </row>
    <row r="19" spans="2:17" ht="12" customHeight="1" x14ac:dyDescent="0.2">
      <c r="B19" s="61"/>
      <c r="C19" s="45" t="s">
        <v>57</v>
      </c>
      <c r="D19" s="653">
        <v>2</v>
      </c>
      <c r="E19" s="453">
        <v>2</v>
      </c>
      <c r="F19" s="453">
        <v>1</v>
      </c>
      <c r="G19" s="453">
        <v>0</v>
      </c>
      <c r="H19" s="453">
        <v>1</v>
      </c>
      <c r="I19" s="453">
        <v>4</v>
      </c>
      <c r="J19" s="453">
        <v>1</v>
      </c>
      <c r="K19" s="453">
        <v>2</v>
      </c>
      <c r="L19" s="453"/>
      <c r="M19" s="453"/>
      <c r="N19" s="453"/>
      <c r="O19" s="855"/>
      <c r="P19" s="863">
        <f t="shared" si="0"/>
        <v>13</v>
      </c>
    </row>
    <row r="20" spans="2:17" ht="12" customHeight="1" x14ac:dyDescent="0.2">
      <c r="B20" s="61"/>
      <c r="C20" s="924" t="s">
        <v>121</v>
      </c>
      <c r="D20" s="925">
        <v>9</v>
      </c>
      <c r="E20" s="926">
        <v>4</v>
      </c>
      <c r="F20" s="926">
        <v>2</v>
      </c>
      <c r="G20" s="926">
        <v>4</v>
      </c>
      <c r="H20" s="926">
        <v>3</v>
      </c>
      <c r="I20" s="926">
        <v>8</v>
      </c>
      <c r="J20" s="926">
        <v>3</v>
      </c>
      <c r="K20" s="926">
        <v>6</v>
      </c>
      <c r="L20" s="926"/>
      <c r="M20" s="926"/>
      <c r="N20" s="926"/>
      <c r="O20" s="927"/>
      <c r="P20" s="933">
        <f t="shared" si="0"/>
        <v>39</v>
      </c>
    </row>
    <row r="21" spans="2:17" ht="12" customHeight="1" x14ac:dyDescent="0.2">
      <c r="B21" s="53"/>
      <c r="C21" s="141" t="s">
        <v>61</v>
      </c>
      <c r="D21" s="654">
        <v>890</v>
      </c>
      <c r="E21" s="457">
        <v>844</v>
      </c>
      <c r="F21" s="457">
        <v>958</v>
      </c>
      <c r="G21" s="457">
        <v>869</v>
      </c>
      <c r="H21" s="457">
        <v>875</v>
      </c>
      <c r="I21" s="457">
        <v>1016</v>
      </c>
      <c r="J21" s="457">
        <v>1024</v>
      </c>
      <c r="K21" s="457">
        <v>891</v>
      </c>
      <c r="L21" s="457"/>
      <c r="M21" s="457"/>
      <c r="N21" s="457"/>
      <c r="O21" s="856"/>
      <c r="P21" s="864">
        <f t="shared" si="0"/>
        <v>7367</v>
      </c>
    </row>
    <row r="22" spans="2:17" ht="12" customHeight="1" x14ac:dyDescent="0.2">
      <c r="B22" s="61" t="s">
        <v>97</v>
      </c>
      <c r="C22" s="45" t="s">
        <v>54</v>
      </c>
      <c r="D22" s="655">
        <v>1</v>
      </c>
      <c r="E22" s="461">
        <v>0</v>
      </c>
      <c r="F22" s="461">
        <v>0</v>
      </c>
      <c r="G22" s="461">
        <v>2</v>
      </c>
      <c r="H22" s="461">
        <v>0</v>
      </c>
      <c r="I22" s="461">
        <v>0</v>
      </c>
      <c r="J22" s="461">
        <v>1</v>
      </c>
      <c r="K22" s="461">
        <v>0</v>
      </c>
      <c r="L22" s="461"/>
      <c r="M22" s="461"/>
      <c r="N22" s="461"/>
      <c r="O22" s="857"/>
      <c r="P22" s="861">
        <f t="shared" si="0"/>
        <v>4</v>
      </c>
    </row>
    <row r="23" spans="2:17" ht="12" customHeight="1" x14ac:dyDescent="0.2">
      <c r="B23" s="61"/>
      <c r="C23" s="45" t="s">
        <v>55</v>
      </c>
      <c r="D23" s="655">
        <v>0.5</v>
      </c>
      <c r="E23" s="461">
        <v>0.5</v>
      </c>
      <c r="F23" s="461">
        <v>0.25</v>
      </c>
      <c r="G23" s="461">
        <v>0.5</v>
      </c>
      <c r="H23" s="461">
        <v>0.25</v>
      </c>
      <c r="I23" s="461">
        <v>0.5</v>
      </c>
      <c r="J23" s="461">
        <v>0.25</v>
      </c>
      <c r="K23" s="461">
        <v>0.25</v>
      </c>
      <c r="L23" s="461"/>
      <c r="M23" s="461"/>
      <c r="N23" s="461"/>
      <c r="O23" s="857"/>
      <c r="P23" s="861">
        <f t="shared" si="0"/>
        <v>3</v>
      </c>
    </row>
    <row r="24" spans="2:17" ht="12" customHeight="1" x14ac:dyDescent="0.2">
      <c r="B24" s="61"/>
      <c r="C24" s="45" t="s">
        <v>293</v>
      </c>
      <c r="D24" s="655">
        <v>1.33</v>
      </c>
      <c r="E24" s="461">
        <v>0</v>
      </c>
      <c r="F24" s="461">
        <v>0</v>
      </c>
      <c r="G24" s="461">
        <v>0</v>
      </c>
      <c r="H24" s="461">
        <v>0.33</v>
      </c>
      <c r="I24" s="461">
        <v>0.67</v>
      </c>
      <c r="J24" s="461">
        <v>0</v>
      </c>
      <c r="K24" s="461">
        <v>1</v>
      </c>
      <c r="L24" s="461"/>
      <c r="M24" s="461"/>
      <c r="N24" s="461"/>
      <c r="O24" s="857"/>
      <c r="P24" s="861">
        <f t="shared" si="0"/>
        <v>3.33</v>
      </c>
    </row>
    <row r="25" spans="2:17" ht="12" customHeight="1" x14ac:dyDescent="0.2">
      <c r="B25" s="61"/>
      <c r="C25" s="45" t="s">
        <v>57</v>
      </c>
      <c r="D25" s="655">
        <v>0.5</v>
      </c>
      <c r="E25" s="461">
        <v>0.5</v>
      </c>
      <c r="F25" s="461">
        <v>0.25</v>
      </c>
      <c r="G25" s="461">
        <v>0</v>
      </c>
      <c r="H25" s="461">
        <v>0.25</v>
      </c>
      <c r="I25" s="461">
        <v>1</v>
      </c>
      <c r="J25" s="461">
        <v>0.25</v>
      </c>
      <c r="K25" s="461">
        <v>0.5</v>
      </c>
      <c r="L25" s="461"/>
      <c r="M25" s="461"/>
      <c r="N25" s="461"/>
      <c r="O25" s="857"/>
      <c r="P25" s="861">
        <f t="shared" si="0"/>
        <v>3.25</v>
      </c>
    </row>
    <row r="26" spans="2:17" ht="12" customHeight="1" x14ac:dyDescent="0.2">
      <c r="B26" s="61"/>
      <c r="C26" s="924" t="s">
        <v>121</v>
      </c>
      <c r="D26" s="929">
        <v>0.75</v>
      </c>
      <c r="E26" s="930">
        <v>0.33</v>
      </c>
      <c r="F26" s="930">
        <v>0.17</v>
      </c>
      <c r="G26" s="930">
        <v>0.33</v>
      </c>
      <c r="H26" s="930">
        <v>0.25</v>
      </c>
      <c r="I26" s="930">
        <v>0.67</v>
      </c>
      <c r="J26" s="930">
        <v>0.25</v>
      </c>
      <c r="K26" s="930">
        <v>0.5</v>
      </c>
      <c r="L26" s="930"/>
      <c r="M26" s="930"/>
      <c r="N26" s="930"/>
      <c r="O26" s="931"/>
      <c r="P26" s="932">
        <f t="shared" si="0"/>
        <v>3.25</v>
      </c>
      <c r="Q26" s="168"/>
    </row>
    <row r="27" spans="2:17" ht="12" customHeight="1" x14ac:dyDescent="0.2">
      <c r="B27" s="53"/>
      <c r="C27" s="141" t="s">
        <v>61</v>
      </c>
      <c r="D27" s="851">
        <v>0.92</v>
      </c>
      <c r="E27" s="852">
        <v>0.86</v>
      </c>
      <c r="F27" s="852">
        <v>0.99</v>
      </c>
      <c r="G27" s="852">
        <v>0.92</v>
      </c>
      <c r="H27" s="852">
        <v>0.9</v>
      </c>
      <c r="I27" s="852">
        <v>1.05</v>
      </c>
      <c r="J27" s="852">
        <v>1.05</v>
      </c>
      <c r="K27" s="852">
        <v>0.93</v>
      </c>
      <c r="L27" s="852"/>
      <c r="M27" s="852"/>
      <c r="N27" s="852"/>
      <c r="O27" s="850"/>
      <c r="P27" s="862">
        <f t="shared" si="0"/>
        <v>7.6199999999999992</v>
      </c>
      <c r="Q27" s="167"/>
    </row>
    <row r="28" spans="2:17" ht="12" customHeight="1" x14ac:dyDescent="0.2">
      <c r="B28" s="61" t="s">
        <v>99</v>
      </c>
      <c r="C28" s="45" t="s">
        <v>54</v>
      </c>
      <c r="D28" s="653">
        <v>0</v>
      </c>
      <c r="E28" s="453">
        <v>0</v>
      </c>
      <c r="F28" s="453">
        <v>3</v>
      </c>
      <c r="G28" s="453">
        <v>1</v>
      </c>
      <c r="H28" s="453">
        <v>1</v>
      </c>
      <c r="I28" s="453">
        <v>1</v>
      </c>
      <c r="J28" s="453">
        <v>2</v>
      </c>
      <c r="K28" s="453">
        <v>3</v>
      </c>
      <c r="L28" s="453"/>
      <c r="M28" s="453"/>
      <c r="N28" s="453"/>
      <c r="O28" s="855"/>
      <c r="P28" s="859">
        <f t="shared" si="0"/>
        <v>11</v>
      </c>
    </row>
    <row r="29" spans="2:17" ht="12" customHeight="1" x14ac:dyDescent="0.2">
      <c r="B29" s="61"/>
      <c r="C29" s="45" t="s">
        <v>55</v>
      </c>
      <c r="D29" s="653">
        <v>1</v>
      </c>
      <c r="E29" s="453">
        <v>0</v>
      </c>
      <c r="F29" s="453">
        <v>0</v>
      </c>
      <c r="G29" s="453">
        <v>0</v>
      </c>
      <c r="H29" s="453">
        <v>1</v>
      </c>
      <c r="I29" s="453">
        <v>1</v>
      </c>
      <c r="J29" s="453">
        <v>2</v>
      </c>
      <c r="K29" s="453">
        <v>3</v>
      </c>
      <c r="L29" s="453"/>
      <c r="M29" s="453"/>
      <c r="N29" s="453"/>
      <c r="O29" s="855"/>
      <c r="P29" s="859">
        <f t="shared" si="0"/>
        <v>8</v>
      </c>
    </row>
    <row r="30" spans="2:17" ht="12" customHeight="1" x14ac:dyDescent="0.2">
      <c r="B30" s="61"/>
      <c r="C30" s="45" t="s">
        <v>293</v>
      </c>
      <c r="D30" s="653">
        <v>0</v>
      </c>
      <c r="E30" s="453">
        <v>1</v>
      </c>
      <c r="F30" s="453">
        <v>0</v>
      </c>
      <c r="G30" s="453">
        <v>0</v>
      </c>
      <c r="H30" s="453">
        <v>0</v>
      </c>
      <c r="I30" s="453">
        <v>1</v>
      </c>
      <c r="J30" s="453">
        <v>5</v>
      </c>
      <c r="K30" s="453">
        <v>2</v>
      </c>
      <c r="L30" s="453"/>
      <c r="M30" s="453"/>
      <c r="N30" s="453"/>
      <c r="O30" s="855"/>
      <c r="P30" s="859">
        <f t="shared" si="0"/>
        <v>9</v>
      </c>
    </row>
    <row r="31" spans="2:17" ht="12" customHeight="1" x14ac:dyDescent="0.2">
      <c r="B31" s="61"/>
      <c r="C31" s="45" t="s">
        <v>57</v>
      </c>
      <c r="D31" s="653">
        <v>1</v>
      </c>
      <c r="E31" s="453">
        <v>0</v>
      </c>
      <c r="F31" s="453">
        <v>0</v>
      </c>
      <c r="G31" s="453">
        <v>0</v>
      </c>
      <c r="H31" s="453">
        <v>1</v>
      </c>
      <c r="I31" s="453">
        <v>0</v>
      </c>
      <c r="J31" s="453">
        <v>1</v>
      </c>
      <c r="K31" s="453">
        <v>0</v>
      </c>
      <c r="L31" s="453"/>
      <c r="M31" s="453"/>
      <c r="N31" s="453"/>
      <c r="O31" s="855"/>
      <c r="P31" s="859">
        <f t="shared" si="0"/>
        <v>3</v>
      </c>
    </row>
    <row r="32" spans="2:17" ht="12" customHeight="1" x14ac:dyDescent="0.2">
      <c r="B32" s="61"/>
      <c r="C32" s="924" t="s">
        <v>121</v>
      </c>
      <c r="D32" s="925">
        <v>2</v>
      </c>
      <c r="E32" s="926">
        <v>1</v>
      </c>
      <c r="F32" s="926">
        <v>3</v>
      </c>
      <c r="G32" s="926">
        <v>1</v>
      </c>
      <c r="H32" s="926">
        <v>3</v>
      </c>
      <c r="I32" s="926">
        <v>3</v>
      </c>
      <c r="J32" s="926">
        <v>10</v>
      </c>
      <c r="K32" s="926">
        <v>8</v>
      </c>
      <c r="L32" s="926"/>
      <c r="M32" s="926"/>
      <c r="N32" s="926"/>
      <c r="O32" s="927"/>
      <c r="P32" s="934">
        <f t="shared" si="0"/>
        <v>31</v>
      </c>
    </row>
    <row r="33" spans="2:17" ht="12" customHeight="1" x14ac:dyDescent="0.2">
      <c r="B33" s="53"/>
      <c r="C33" s="141" t="s">
        <v>61</v>
      </c>
      <c r="D33" s="654">
        <v>457</v>
      </c>
      <c r="E33" s="457">
        <v>459</v>
      </c>
      <c r="F33" s="457">
        <v>452</v>
      </c>
      <c r="G33" s="457">
        <v>447</v>
      </c>
      <c r="H33" s="457">
        <v>462</v>
      </c>
      <c r="I33" s="457">
        <v>540</v>
      </c>
      <c r="J33" s="457">
        <v>537</v>
      </c>
      <c r="K33" s="457">
        <v>484</v>
      </c>
      <c r="L33" s="457"/>
      <c r="M33" s="457"/>
      <c r="N33" s="457"/>
      <c r="O33" s="856"/>
      <c r="P33" s="860">
        <f t="shared" si="0"/>
        <v>3838</v>
      </c>
    </row>
    <row r="34" spans="2:17" ht="12" customHeight="1" x14ac:dyDescent="0.2">
      <c r="B34" s="61" t="s">
        <v>252</v>
      </c>
      <c r="C34" s="45" t="s">
        <v>54</v>
      </c>
      <c r="D34" s="655">
        <v>0</v>
      </c>
      <c r="E34" s="461">
        <v>0</v>
      </c>
      <c r="F34" s="461">
        <v>3</v>
      </c>
      <c r="G34" s="461">
        <v>1</v>
      </c>
      <c r="H34" s="461">
        <v>1</v>
      </c>
      <c r="I34" s="461">
        <v>1</v>
      </c>
      <c r="J34" s="461">
        <v>2</v>
      </c>
      <c r="K34" s="461">
        <v>3</v>
      </c>
      <c r="L34" s="461"/>
      <c r="M34" s="461"/>
      <c r="N34" s="461"/>
      <c r="O34" s="857"/>
      <c r="P34" s="861">
        <f t="shared" si="0"/>
        <v>11</v>
      </c>
    </row>
    <row r="35" spans="2:17" ht="12" customHeight="1" x14ac:dyDescent="0.2">
      <c r="B35" s="61"/>
      <c r="C35" s="45" t="s">
        <v>55</v>
      </c>
      <c r="D35" s="655">
        <v>0.25</v>
      </c>
      <c r="E35" s="461">
        <v>0</v>
      </c>
      <c r="F35" s="461">
        <v>0</v>
      </c>
      <c r="G35" s="461">
        <v>0</v>
      </c>
      <c r="H35" s="461">
        <v>0.25</v>
      </c>
      <c r="I35" s="461">
        <v>0.25</v>
      </c>
      <c r="J35" s="461">
        <v>0.5</v>
      </c>
      <c r="K35" s="461">
        <v>0.75</v>
      </c>
      <c r="L35" s="461"/>
      <c r="M35" s="461"/>
      <c r="N35" s="461"/>
      <c r="O35" s="857"/>
      <c r="P35" s="861">
        <f t="shared" si="0"/>
        <v>2</v>
      </c>
    </row>
    <row r="36" spans="2:17" ht="12" customHeight="1" x14ac:dyDescent="0.2">
      <c r="B36" s="61"/>
      <c r="C36" s="45" t="s">
        <v>293</v>
      </c>
      <c r="D36" s="655">
        <v>0</v>
      </c>
      <c r="E36" s="461">
        <v>0.33</v>
      </c>
      <c r="F36" s="461">
        <v>0</v>
      </c>
      <c r="G36" s="461">
        <v>0</v>
      </c>
      <c r="H36" s="461">
        <v>0</v>
      </c>
      <c r="I36" s="461">
        <v>0.33</v>
      </c>
      <c r="J36" s="461">
        <v>1.67</v>
      </c>
      <c r="K36" s="461">
        <v>0.67</v>
      </c>
      <c r="L36" s="461"/>
      <c r="M36" s="461"/>
      <c r="N36" s="461"/>
      <c r="O36" s="857"/>
      <c r="P36" s="861">
        <f t="shared" si="0"/>
        <v>3</v>
      </c>
    </row>
    <row r="37" spans="2:17" ht="12" customHeight="1" x14ac:dyDescent="0.2">
      <c r="B37" s="61"/>
      <c r="C37" s="45" t="s">
        <v>57</v>
      </c>
      <c r="D37" s="655">
        <v>0.25</v>
      </c>
      <c r="E37" s="461">
        <v>0</v>
      </c>
      <c r="F37" s="461">
        <v>0</v>
      </c>
      <c r="G37" s="461">
        <v>0</v>
      </c>
      <c r="H37" s="461">
        <v>0.25</v>
      </c>
      <c r="I37" s="461">
        <v>0</v>
      </c>
      <c r="J37" s="461">
        <v>0.25</v>
      </c>
      <c r="K37" s="461">
        <v>0</v>
      </c>
      <c r="L37" s="461"/>
      <c r="M37" s="461"/>
      <c r="N37" s="461"/>
      <c r="O37" s="857"/>
      <c r="P37" s="861">
        <f t="shared" si="0"/>
        <v>0.75</v>
      </c>
    </row>
    <row r="38" spans="2:17" ht="12" customHeight="1" x14ac:dyDescent="0.2">
      <c r="B38" s="61"/>
      <c r="C38" s="924" t="s">
        <v>121</v>
      </c>
      <c r="D38" s="929">
        <v>0.17</v>
      </c>
      <c r="E38" s="930">
        <v>0.08</v>
      </c>
      <c r="F38" s="930">
        <v>0.25</v>
      </c>
      <c r="G38" s="930">
        <v>0.08</v>
      </c>
      <c r="H38" s="930">
        <v>0.25</v>
      </c>
      <c r="I38" s="930">
        <v>0.25</v>
      </c>
      <c r="J38" s="930">
        <v>0.83</v>
      </c>
      <c r="K38" s="930">
        <v>0.67</v>
      </c>
      <c r="L38" s="930"/>
      <c r="M38" s="930"/>
      <c r="N38" s="930"/>
      <c r="O38" s="931"/>
      <c r="P38" s="932">
        <f t="shared" si="0"/>
        <v>2.58</v>
      </c>
      <c r="Q38" s="168"/>
    </row>
    <row r="39" spans="2:17" ht="12" customHeight="1" x14ac:dyDescent="0.2">
      <c r="B39" s="53"/>
      <c r="C39" s="141" t="s">
        <v>61</v>
      </c>
      <c r="D39" s="851">
        <v>0.47</v>
      </c>
      <c r="E39" s="852">
        <v>0.47</v>
      </c>
      <c r="F39" s="852">
        <v>0.47</v>
      </c>
      <c r="G39" s="852">
        <v>0.47</v>
      </c>
      <c r="H39" s="852">
        <v>0.48</v>
      </c>
      <c r="I39" s="852">
        <v>0.56000000000000005</v>
      </c>
      <c r="J39" s="852">
        <v>0.55000000000000004</v>
      </c>
      <c r="K39" s="852">
        <v>0.51</v>
      </c>
      <c r="L39" s="852"/>
      <c r="M39" s="852"/>
      <c r="N39" s="852"/>
      <c r="O39" s="850"/>
      <c r="P39" s="862">
        <f t="shared" si="0"/>
        <v>3.9799999999999995</v>
      </c>
      <c r="Q39" s="167"/>
    </row>
    <row r="40" spans="2:17" ht="12" customHeight="1" x14ac:dyDescent="0.2">
      <c r="B40" s="61" t="s">
        <v>101</v>
      </c>
      <c r="C40" s="45" t="s">
        <v>54</v>
      </c>
      <c r="D40" s="653">
        <v>1</v>
      </c>
      <c r="E40" s="453">
        <v>1</v>
      </c>
      <c r="F40" s="453">
        <v>1</v>
      </c>
      <c r="G40" s="453">
        <v>4</v>
      </c>
      <c r="H40" s="453">
        <v>0</v>
      </c>
      <c r="I40" s="453">
        <v>1</v>
      </c>
      <c r="J40" s="453">
        <v>1</v>
      </c>
      <c r="K40" s="453">
        <v>2</v>
      </c>
      <c r="L40" s="453"/>
      <c r="M40" s="453"/>
      <c r="N40" s="453"/>
      <c r="O40" s="855"/>
      <c r="P40" s="859">
        <f t="shared" si="0"/>
        <v>11</v>
      </c>
    </row>
    <row r="41" spans="2:17" ht="12" customHeight="1" x14ac:dyDescent="0.2">
      <c r="B41" s="61"/>
      <c r="C41" s="45" t="s">
        <v>55</v>
      </c>
      <c r="D41" s="653">
        <v>1</v>
      </c>
      <c r="E41" s="453">
        <v>1</v>
      </c>
      <c r="F41" s="453">
        <v>1</v>
      </c>
      <c r="G41" s="453">
        <v>0</v>
      </c>
      <c r="H41" s="453">
        <v>2</v>
      </c>
      <c r="I41" s="453">
        <v>1</v>
      </c>
      <c r="J41" s="453">
        <v>1</v>
      </c>
      <c r="K41" s="453">
        <v>1</v>
      </c>
      <c r="L41" s="453"/>
      <c r="M41" s="453"/>
      <c r="N41" s="453"/>
      <c r="O41" s="855"/>
      <c r="P41" s="859">
        <f t="shared" si="0"/>
        <v>8</v>
      </c>
    </row>
    <row r="42" spans="2:17" ht="12" customHeight="1" x14ac:dyDescent="0.2">
      <c r="B42" s="61"/>
      <c r="C42" s="45" t="s">
        <v>293</v>
      </c>
      <c r="D42" s="653">
        <v>1</v>
      </c>
      <c r="E42" s="453">
        <v>1</v>
      </c>
      <c r="F42" s="453">
        <v>1</v>
      </c>
      <c r="G42" s="453">
        <v>1</v>
      </c>
      <c r="H42" s="453">
        <v>2</v>
      </c>
      <c r="I42" s="453">
        <v>1</v>
      </c>
      <c r="J42" s="453">
        <v>3</v>
      </c>
      <c r="K42" s="453">
        <v>3</v>
      </c>
      <c r="L42" s="453"/>
      <c r="M42" s="453"/>
      <c r="N42" s="453"/>
      <c r="O42" s="855"/>
      <c r="P42" s="859">
        <f t="shared" si="0"/>
        <v>13</v>
      </c>
    </row>
    <row r="43" spans="2:17" ht="12" customHeight="1" x14ac:dyDescent="0.2">
      <c r="B43" s="61"/>
      <c r="C43" s="45" t="s">
        <v>57</v>
      </c>
      <c r="D43" s="653">
        <v>1</v>
      </c>
      <c r="E43" s="453">
        <v>0</v>
      </c>
      <c r="F43" s="453">
        <v>0</v>
      </c>
      <c r="G43" s="453">
        <v>1</v>
      </c>
      <c r="H43" s="453">
        <v>0</v>
      </c>
      <c r="I43" s="453">
        <v>0</v>
      </c>
      <c r="J43" s="453">
        <v>0</v>
      </c>
      <c r="K43" s="453">
        <v>0</v>
      </c>
      <c r="L43" s="453"/>
      <c r="M43" s="453"/>
      <c r="N43" s="453"/>
      <c r="O43" s="855"/>
      <c r="P43" s="859">
        <f t="shared" si="0"/>
        <v>2</v>
      </c>
    </row>
    <row r="44" spans="2:17" ht="12" customHeight="1" x14ac:dyDescent="0.2">
      <c r="B44" s="61"/>
      <c r="C44" s="937" t="s">
        <v>121</v>
      </c>
      <c r="D44" s="925">
        <v>4</v>
      </c>
      <c r="E44" s="926">
        <v>3</v>
      </c>
      <c r="F44" s="926">
        <v>3</v>
      </c>
      <c r="G44" s="926">
        <v>6</v>
      </c>
      <c r="H44" s="926">
        <v>4</v>
      </c>
      <c r="I44" s="926">
        <v>3</v>
      </c>
      <c r="J44" s="926">
        <v>5</v>
      </c>
      <c r="K44" s="926">
        <v>6</v>
      </c>
      <c r="L44" s="926"/>
      <c r="M44" s="926"/>
      <c r="N44" s="926"/>
      <c r="O44" s="927"/>
      <c r="P44" s="928">
        <f t="shared" si="0"/>
        <v>34</v>
      </c>
    </row>
    <row r="45" spans="2:17" ht="12" customHeight="1" x14ac:dyDescent="0.2">
      <c r="B45" s="53"/>
      <c r="C45" s="141" t="s">
        <v>61</v>
      </c>
      <c r="D45" s="654">
        <v>712</v>
      </c>
      <c r="E45" s="457">
        <v>564</v>
      </c>
      <c r="F45" s="457">
        <v>623</v>
      </c>
      <c r="G45" s="457">
        <v>615</v>
      </c>
      <c r="H45" s="457">
        <v>589</v>
      </c>
      <c r="I45" s="457">
        <v>607</v>
      </c>
      <c r="J45" s="457">
        <v>655</v>
      </c>
      <c r="K45" s="457">
        <v>602</v>
      </c>
      <c r="L45" s="457"/>
      <c r="M45" s="457"/>
      <c r="N45" s="457"/>
      <c r="O45" s="856"/>
      <c r="P45" s="860">
        <f t="shared" si="0"/>
        <v>4967</v>
      </c>
    </row>
    <row r="46" spans="2:17" ht="12" customHeight="1" x14ac:dyDescent="0.2">
      <c r="B46" s="61" t="s">
        <v>102</v>
      </c>
      <c r="C46" s="45" t="s">
        <v>54</v>
      </c>
      <c r="D46" s="655">
        <v>1</v>
      </c>
      <c r="E46" s="461">
        <v>1</v>
      </c>
      <c r="F46" s="461">
        <v>1</v>
      </c>
      <c r="G46" s="461">
        <v>4</v>
      </c>
      <c r="H46" s="461">
        <v>0</v>
      </c>
      <c r="I46" s="461">
        <v>1</v>
      </c>
      <c r="J46" s="461">
        <v>1</v>
      </c>
      <c r="K46" s="461">
        <v>2</v>
      </c>
      <c r="L46" s="461"/>
      <c r="M46" s="461"/>
      <c r="N46" s="461"/>
      <c r="O46" s="857"/>
      <c r="P46" s="861">
        <f t="shared" si="0"/>
        <v>11</v>
      </c>
    </row>
    <row r="47" spans="2:17" ht="12" customHeight="1" x14ac:dyDescent="0.2">
      <c r="B47" s="61"/>
      <c r="C47" s="45" t="s">
        <v>55</v>
      </c>
      <c r="D47" s="655">
        <v>0.25</v>
      </c>
      <c r="E47" s="461">
        <v>0.25</v>
      </c>
      <c r="F47" s="461">
        <v>0.25</v>
      </c>
      <c r="G47" s="461">
        <v>0</v>
      </c>
      <c r="H47" s="461">
        <v>0.5</v>
      </c>
      <c r="I47" s="461">
        <v>0.25</v>
      </c>
      <c r="J47" s="461">
        <v>0.25</v>
      </c>
      <c r="K47" s="461">
        <v>0.25</v>
      </c>
      <c r="L47" s="461"/>
      <c r="M47" s="461"/>
      <c r="N47" s="461"/>
      <c r="O47" s="857"/>
      <c r="P47" s="861">
        <f t="shared" si="0"/>
        <v>2</v>
      </c>
    </row>
    <row r="48" spans="2:17" ht="12" customHeight="1" x14ac:dyDescent="0.2">
      <c r="B48" s="61"/>
      <c r="C48" s="45" t="s">
        <v>293</v>
      </c>
      <c r="D48" s="655">
        <v>0.33</v>
      </c>
      <c r="E48" s="461">
        <v>0.33</v>
      </c>
      <c r="F48" s="461">
        <v>0.33</v>
      </c>
      <c r="G48" s="461">
        <v>0.33</v>
      </c>
      <c r="H48" s="461">
        <v>0.67</v>
      </c>
      <c r="I48" s="461">
        <v>0.33</v>
      </c>
      <c r="J48" s="461">
        <v>1</v>
      </c>
      <c r="K48" s="461">
        <v>1</v>
      </c>
      <c r="L48" s="461"/>
      <c r="M48" s="461"/>
      <c r="N48" s="461"/>
      <c r="O48" s="857"/>
      <c r="P48" s="861">
        <f t="shared" si="0"/>
        <v>4.32</v>
      </c>
    </row>
    <row r="49" spans="2:17" ht="12" customHeight="1" x14ac:dyDescent="0.2">
      <c r="B49" s="61"/>
      <c r="C49" s="45" t="s">
        <v>57</v>
      </c>
      <c r="D49" s="655">
        <v>0.25</v>
      </c>
      <c r="E49" s="461">
        <v>0</v>
      </c>
      <c r="F49" s="461">
        <v>0</v>
      </c>
      <c r="G49" s="461">
        <v>0.25</v>
      </c>
      <c r="H49" s="461">
        <v>0</v>
      </c>
      <c r="I49" s="461">
        <v>0</v>
      </c>
      <c r="J49" s="461">
        <v>0</v>
      </c>
      <c r="K49" s="461">
        <v>0</v>
      </c>
      <c r="L49" s="461"/>
      <c r="M49" s="461"/>
      <c r="N49" s="461"/>
      <c r="O49" s="857"/>
      <c r="P49" s="861">
        <f t="shared" si="0"/>
        <v>0.5</v>
      </c>
    </row>
    <row r="50" spans="2:17" ht="12" customHeight="1" x14ac:dyDescent="0.2">
      <c r="B50" s="61"/>
      <c r="C50" s="937" t="s">
        <v>121</v>
      </c>
      <c r="D50" s="929">
        <v>0.33</v>
      </c>
      <c r="E50" s="930">
        <v>0.25</v>
      </c>
      <c r="F50" s="930">
        <v>0.25</v>
      </c>
      <c r="G50" s="930">
        <v>0.5</v>
      </c>
      <c r="H50" s="930">
        <v>0.33</v>
      </c>
      <c r="I50" s="930">
        <v>0.25</v>
      </c>
      <c r="J50" s="930">
        <v>0.42</v>
      </c>
      <c r="K50" s="930">
        <v>0.5</v>
      </c>
      <c r="L50" s="930"/>
      <c r="M50" s="930"/>
      <c r="N50" s="930"/>
      <c r="O50" s="931"/>
      <c r="P50" s="932">
        <f t="shared" si="0"/>
        <v>2.83</v>
      </c>
      <c r="Q50" s="168"/>
    </row>
    <row r="51" spans="2:17" ht="12" customHeight="1" x14ac:dyDescent="0.2">
      <c r="B51" s="53"/>
      <c r="C51" s="141" t="s">
        <v>61</v>
      </c>
      <c r="D51" s="851">
        <v>0.74</v>
      </c>
      <c r="E51" s="852">
        <v>0.57999999999999996</v>
      </c>
      <c r="F51" s="852">
        <v>0.64</v>
      </c>
      <c r="G51" s="852">
        <v>0.65</v>
      </c>
      <c r="H51" s="852">
        <v>0.61</v>
      </c>
      <c r="I51" s="852">
        <v>0.63</v>
      </c>
      <c r="J51" s="852">
        <v>0.67</v>
      </c>
      <c r="K51" s="852">
        <v>0.63</v>
      </c>
      <c r="L51" s="852"/>
      <c r="M51" s="852"/>
      <c r="N51" s="852"/>
      <c r="O51" s="850"/>
      <c r="P51" s="862">
        <f t="shared" si="0"/>
        <v>5.1499999999999995</v>
      </c>
      <c r="Q51" s="167"/>
    </row>
    <row r="52" spans="2:17" ht="12" customHeight="1" x14ac:dyDescent="0.2">
      <c r="B52" s="61" t="s">
        <v>103</v>
      </c>
      <c r="C52" s="45" t="s">
        <v>54</v>
      </c>
      <c r="D52" s="653">
        <v>5</v>
      </c>
      <c r="E52" s="453">
        <v>2</v>
      </c>
      <c r="F52" s="453">
        <v>2</v>
      </c>
      <c r="G52" s="453">
        <v>5</v>
      </c>
      <c r="H52" s="453">
        <v>4</v>
      </c>
      <c r="I52" s="453">
        <v>2</v>
      </c>
      <c r="J52" s="453">
        <v>4</v>
      </c>
      <c r="K52" s="453">
        <v>2</v>
      </c>
      <c r="L52" s="453"/>
      <c r="M52" s="453"/>
      <c r="N52" s="453"/>
      <c r="O52" s="855"/>
      <c r="P52" s="859">
        <f t="shared" si="0"/>
        <v>26</v>
      </c>
    </row>
    <row r="53" spans="2:17" ht="12" customHeight="1" x14ac:dyDescent="0.2">
      <c r="B53" s="61"/>
      <c r="C53" s="45" t="s">
        <v>55</v>
      </c>
      <c r="D53" s="653">
        <v>4</v>
      </c>
      <c r="E53" s="453">
        <v>6</v>
      </c>
      <c r="F53" s="453">
        <v>6</v>
      </c>
      <c r="G53" s="453">
        <v>4</v>
      </c>
      <c r="H53" s="453">
        <v>3</v>
      </c>
      <c r="I53" s="453">
        <v>14</v>
      </c>
      <c r="J53" s="453">
        <v>2</v>
      </c>
      <c r="K53" s="453">
        <v>2</v>
      </c>
      <c r="L53" s="453"/>
      <c r="M53" s="453"/>
      <c r="N53" s="453"/>
      <c r="O53" s="855"/>
      <c r="P53" s="859">
        <f t="shared" si="0"/>
        <v>41</v>
      </c>
    </row>
    <row r="54" spans="2:17" ht="12" customHeight="1" x14ac:dyDescent="0.2">
      <c r="B54" s="61"/>
      <c r="C54" s="45" t="s">
        <v>293</v>
      </c>
      <c r="D54" s="653">
        <v>0</v>
      </c>
      <c r="E54" s="453">
        <v>0</v>
      </c>
      <c r="F54" s="453">
        <v>0</v>
      </c>
      <c r="G54" s="453">
        <v>3</v>
      </c>
      <c r="H54" s="453">
        <v>3</v>
      </c>
      <c r="I54" s="453">
        <v>5</v>
      </c>
      <c r="J54" s="453">
        <v>1</v>
      </c>
      <c r="K54" s="453">
        <v>6</v>
      </c>
      <c r="L54" s="453"/>
      <c r="M54" s="453"/>
      <c r="N54" s="453"/>
      <c r="O54" s="855"/>
      <c r="P54" s="859">
        <f t="shared" si="0"/>
        <v>18</v>
      </c>
    </row>
    <row r="55" spans="2:17" ht="12" customHeight="1" x14ac:dyDescent="0.2">
      <c r="B55" s="61"/>
      <c r="C55" s="45" t="s">
        <v>57</v>
      </c>
      <c r="D55" s="653">
        <v>3</v>
      </c>
      <c r="E55" s="453">
        <v>1</v>
      </c>
      <c r="F55" s="453">
        <v>2</v>
      </c>
      <c r="G55" s="453">
        <v>2</v>
      </c>
      <c r="H55" s="453">
        <v>1</v>
      </c>
      <c r="I55" s="453">
        <v>5</v>
      </c>
      <c r="J55" s="453">
        <v>4</v>
      </c>
      <c r="K55" s="453">
        <v>0</v>
      </c>
      <c r="L55" s="453"/>
      <c r="M55" s="453"/>
      <c r="N55" s="453"/>
      <c r="O55" s="855"/>
      <c r="P55" s="859">
        <f t="shared" si="0"/>
        <v>18</v>
      </c>
    </row>
    <row r="56" spans="2:17" ht="12" customHeight="1" x14ac:dyDescent="0.2">
      <c r="B56" s="61"/>
      <c r="C56" s="45" t="s">
        <v>58</v>
      </c>
      <c r="D56" s="653">
        <v>9</v>
      </c>
      <c r="E56" s="453">
        <v>16</v>
      </c>
      <c r="F56" s="453">
        <v>7</v>
      </c>
      <c r="G56" s="453">
        <v>5</v>
      </c>
      <c r="H56" s="453">
        <v>6</v>
      </c>
      <c r="I56" s="453">
        <v>9</v>
      </c>
      <c r="J56" s="453">
        <v>9</v>
      </c>
      <c r="K56" s="453">
        <v>7</v>
      </c>
      <c r="L56" s="453"/>
      <c r="M56" s="453"/>
      <c r="N56" s="453"/>
      <c r="O56" s="855"/>
      <c r="P56" s="859">
        <f t="shared" si="0"/>
        <v>68</v>
      </c>
    </row>
    <row r="57" spans="2:17" ht="12" customHeight="1" x14ac:dyDescent="0.2">
      <c r="B57" s="61"/>
      <c r="C57" s="45" t="s">
        <v>59</v>
      </c>
      <c r="D57" s="653">
        <v>7</v>
      </c>
      <c r="E57" s="453">
        <v>5</v>
      </c>
      <c r="F57" s="453">
        <v>3</v>
      </c>
      <c r="G57" s="453">
        <v>2</v>
      </c>
      <c r="H57" s="453">
        <v>0</v>
      </c>
      <c r="I57" s="453">
        <v>2</v>
      </c>
      <c r="J57" s="453">
        <v>0</v>
      </c>
      <c r="K57" s="453">
        <v>0</v>
      </c>
      <c r="L57" s="453"/>
      <c r="M57" s="453"/>
      <c r="N57" s="453"/>
      <c r="O57" s="855"/>
      <c r="P57" s="859">
        <f t="shared" si="0"/>
        <v>19</v>
      </c>
    </row>
    <row r="58" spans="2:17" ht="12" customHeight="1" x14ac:dyDescent="0.2">
      <c r="B58" s="61"/>
      <c r="C58" s="937" t="s">
        <v>121</v>
      </c>
      <c r="D58" s="925">
        <v>28</v>
      </c>
      <c r="E58" s="926">
        <v>30</v>
      </c>
      <c r="F58" s="926">
        <v>20</v>
      </c>
      <c r="G58" s="926">
        <v>21</v>
      </c>
      <c r="H58" s="926">
        <v>17</v>
      </c>
      <c r="I58" s="926">
        <v>37</v>
      </c>
      <c r="J58" s="926">
        <v>20</v>
      </c>
      <c r="K58" s="926">
        <v>17</v>
      </c>
      <c r="L58" s="926"/>
      <c r="M58" s="926"/>
      <c r="N58" s="926"/>
      <c r="O58" s="927"/>
      <c r="P58" s="928">
        <f t="shared" si="0"/>
        <v>190</v>
      </c>
    </row>
    <row r="59" spans="2:17" ht="12" customHeight="1" x14ac:dyDescent="0.2">
      <c r="B59" s="53"/>
      <c r="C59" s="154" t="s">
        <v>61</v>
      </c>
      <c r="D59" s="654">
        <v>1346</v>
      </c>
      <c r="E59" s="457">
        <v>1290</v>
      </c>
      <c r="F59" s="457">
        <v>1241</v>
      </c>
      <c r="G59" s="457">
        <v>1132</v>
      </c>
      <c r="H59" s="457">
        <v>1222</v>
      </c>
      <c r="I59" s="457">
        <v>1267</v>
      </c>
      <c r="J59" s="457">
        <v>1271</v>
      </c>
      <c r="K59" s="457">
        <v>1238</v>
      </c>
      <c r="L59" s="457"/>
      <c r="M59" s="457"/>
      <c r="N59" s="457"/>
      <c r="O59" s="856"/>
      <c r="P59" s="860">
        <f t="shared" si="0"/>
        <v>10007</v>
      </c>
    </row>
    <row r="60" spans="2:17" ht="12" customHeight="1" x14ac:dyDescent="0.2">
      <c r="B60" s="61" t="s">
        <v>253</v>
      </c>
      <c r="C60" s="45" t="s">
        <v>54</v>
      </c>
      <c r="D60" s="824">
        <v>5</v>
      </c>
      <c r="E60" s="461">
        <v>2</v>
      </c>
      <c r="F60" s="461">
        <v>2</v>
      </c>
      <c r="G60" s="461">
        <v>5</v>
      </c>
      <c r="H60" s="461">
        <v>4</v>
      </c>
      <c r="I60" s="461">
        <v>2</v>
      </c>
      <c r="J60" s="461">
        <v>4</v>
      </c>
      <c r="K60" s="461">
        <v>2</v>
      </c>
      <c r="L60" s="461"/>
      <c r="M60" s="825"/>
      <c r="N60" s="461"/>
      <c r="O60" s="857"/>
      <c r="P60" s="861">
        <f t="shared" si="0"/>
        <v>26</v>
      </c>
    </row>
    <row r="61" spans="2:17" ht="12" customHeight="1" x14ac:dyDescent="0.2">
      <c r="B61" s="61"/>
      <c r="C61" s="45" t="s">
        <v>55</v>
      </c>
      <c r="D61" s="824">
        <v>2</v>
      </c>
      <c r="E61" s="461">
        <v>3</v>
      </c>
      <c r="F61" s="461">
        <v>3</v>
      </c>
      <c r="G61" s="461">
        <v>2</v>
      </c>
      <c r="H61" s="461">
        <v>1.5</v>
      </c>
      <c r="I61" s="461">
        <v>7</v>
      </c>
      <c r="J61" s="461">
        <v>1</v>
      </c>
      <c r="K61" s="461">
        <v>1</v>
      </c>
      <c r="L61" s="461"/>
      <c r="M61" s="825"/>
      <c r="N61" s="461"/>
      <c r="O61" s="857"/>
      <c r="P61" s="861">
        <f t="shared" si="0"/>
        <v>20.5</v>
      </c>
    </row>
    <row r="62" spans="2:17" ht="12" customHeight="1" x14ac:dyDescent="0.2">
      <c r="B62" s="61"/>
      <c r="C62" s="45" t="s">
        <v>293</v>
      </c>
      <c r="D62" s="824">
        <v>0</v>
      </c>
      <c r="E62" s="461">
        <v>0</v>
      </c>
      <c r="F62" s="461">
        <v>0</v>
      </c>
      <c r="G62" s="461">
        <v>3</v>
      </c>
      <c r="H62" s="461">
        <v>3</v>
      </c>
      <c r="I62" s="461">
        <v>5</v>
      </c>
      <c r="J62" s="461">
        <v>1</v>
      </c>
      <c r="K62" s="461">
        <v>6</v>
      </c>
      <c r="L62" s="461"/>
      <c r="M62" s="825"/>
      <c r="N62" s="461"/>
      <c r="O62" s="857"/>
      <c r="P62" s="861">
        <f t="shared" si="0"/>
        <v>18</v>
      </c>
    </row>
    <row r="63" spans="2:17" ht="12" customHeight="1" x14ac:dyDescent="0.2">
      <c r="B63" s="61"/>
      <c r="C63" s="45" t="s">
        <v>57</v>
      </c>
      <c r="D63" s="824">
        <v>3</v>
      </c>
      <c r="E63" s="461">
        <v>1</v>
      </c>
      <c r="F63" s="461">
        <v>2</v>
      </c>
      <c r="G63" s="461">
        <v>2</v>
      </c>
      <c r="H63" s="461">
        <v>1</v>
      </c>
      <c r="I63" s="461">
        <v>5</v>
      </c>
      <c r="J63" s="461">
        <v>4</v>
      </c>
      <c r="K63" s="461">
        <v>0</v>
      </c>
      <c r="L63" s="461"/>
      <c r="M63" s="825"/>
      <c r="N63" s="461"/>
      <c r="O63" s="857"/>
      <c r="P63" s="861">
        <f t="shared" si="0"/>
        <v>18</v>
      </c>
    </row>
    <row r="64" spans="2:17" ht="12" customHeight="1" x14ac:dyDescent="0.2">
      <c r="B64" s="61"/>
      <c r="C64" s="45" t="s">
        <v>58</v>
      </c>
      <c r="D64" s="824">
        <v>9</v>
      </c>
      <c r="E64" s="461">
        <v>16</v>
      </c>
      <c r="F64" s="461">
        <v>7</v>
      </c>
      <c r="G64" s="461">
        <v>5</v>
      </c>
      <c r="H64" s="461">
        <v>6</v>
      </c>
      <c r="I64" s="461">
        <v>9</v>
      </c>
      <c r="J64" s="461">
        <v>9</v>
      </c>
      <c r="K64" s="461">
        <v>7</v>
      </c>
      <c r="L64" s="461"/>
      <c r="M64" s="825"/>
      <c r="N64" s="461"/>
      <c r="O64" s="857"/>
      <c r="P64" s="861">
        <f t="shared" si="0"/>
        <v>68</v>
      </c>
    </row>
    <row r="65" spans="2:17" ht="12" customHeight="1" x14ac:dyDescent="0.2">
      <c r="B65" s="61"/>
      <c r="C65" s="45" t="s">
        <v>59</v>
      </c>
      <c r="D65" s="824">
        <v>7</v>
      </c>
      <c r="E65" s="461">
        <v>5</v>
      </c>
      <c r="F65" s="461">
        <v>3</v>
      </c>
      <c r="G65" s="461">
        <v>2</v>
      </c>
      <c r="H65" s="461">
        <v>0</v>
      </c>
      <c r="I65" s="461">
        <v>2</v>
      </c>
      <c r="J65" s="461">
        <v>0</v>
      </c>
      <c r="K65" s="461">
        <v>0</v>
      </c>
      <c r="L65" s="461"/>
      <c r="M65" s="825"/>
      <c r="N65" s="461"/>
      <c r="O65" s="857"/>
      <c r="P65" s="861">
        <f t="shared" si="0"/>
        <v>19</v>
      </c>
    </row>
    <row r="66" spans="2:17" ht="12" customHeight="1" x14ac:dyDescent="0.2">
      <c r="B66" s="61"/>
      <c r="C66" s="937" t="s">
        <v>121</v>
      </c>
      <c r="D66" s="935">
        <v>4</v>
      </c>
      <c r="E66" s="930">
        <v>4.29</v>
      </c>
      <c r="F66" s="930">
        <v>2.86</v>
      </c>
      <c r="G66" s="930">
        <v>3</v>
      </c>
      <c r="H66" s="930">
        <v>2.4300000000000002</v>
      </c>
      <c r="I66" s="930">
        <v>5.29</v>
      </c>
      <c r="J66" s="930">
        <v>2.86</v>
      </c>
      <c r="K66" s="930">
        <v>2.4300000000000002</v>
      </c>
      <c r="L66" s="930"/>
      <c r="M66" s="936"/>
      <c r="N66" s="930"/>
      <c r="O66" s="931"/>
      <c r="P66" s="932">
        <f t="shared" si="0"/>
        <v>27.159999999999997</v>
      </c>
      <c r="Q66" s="168"/>
    </row>
    <row r="67" spans="2:17" ht="12" customHeight="1" x14ac:dyDescent="0.2">
      <c r="B67" s="53"/>
      <c r="C67" s="141" t="s">
        <v>61</v>
      </c>
      <c r="D67" s="849">
        <v>2.83</v>
      </c>
      <c r="E67" s="850">
        <v>2.68</v>
      </c>
      <c r="F67" s="850">
        <v>2.6</v>
      </c>
      <c r="G67" s="850">
        <v>2.41</v>
      </c>
      <c r="H67" s="850">
        <v>2.5499999999999998</v>
      </c>
      <c r="I67" s="850">
        <v>2.64</v>
      </c>
      <c r="J67" s="850">
        <v>2.66</v>
      </c>
      <c r="K67" s="850">
        <v>2.62</v>
      </c>
      <c r="L67" s="850"/>
      <c r="M67" s="850"/>
      <c r="N67" s="850"/>
      <c r="O67" s="850"/>
      <c r="P67" s="862">
        <f t="shared" si="0"/>
        <v>20.990000000000002</v>
      </c>
      <c r="Q67" s="167"/>
    </row>
    <row r="68" spans="2:17" ht="12" customHeight="1" x14ac:dyDescent="0.2">
      <c r="B68" s="61" t="s">
        <v>130</v>
      </c>
      <c r="C68" s="45" t="s">
        <v>54</v>
      </c>
      <c r="D68" s="653">
        <v>0</v>
      </c>
      <c r="E68" s="453">
        <v>0</v>
      </c>
      <c r="F68" s="453">
        <v>0</v>
      </c>
      <c r="G68" s="453">
        <v>0</v>
      </c>
      <c r="H68" s="453">
        <v>0</v>
      </c>
      <c r="I68" s="453">
        <v>0</v>
      </c>
      <c r="J68" s="453">
        <v>0</v>
      </c>
      <c r="K68" s="453">
        <v>0</v>
      </c>
      <c r="L68" s="453"/>
      <c r="M68" s="453"/>
      <c r="N68" s="453"/>
      <c r="O68" s="855"/>
      <c r="P68" s="859">
        <f t="shared" si="0"/>
        <v>0</v>
      </c>
    </row>
    <row r="69" spans="2:17" ht="12" customHeight="1" x14ac:dyDescent="0.2">
      <c r="B69" s="61"/>
      <c r="C69" s="45" t="s">
        <v>55</v>
      </c>
      <c r="D69" s="653">
        <v>0</v>
      </c>
      <c r="E69" s="453">
        <v>1</v>
      </c>
      <c r="F69" s="453">
        <v>0</v>
      </c>
      <c r="G69" s="453">
        <v>0</v>
      </c>
      <c r="H69" s="453">
        <v>0</v>
      </c>
      <c r="I69" s="453">
        <v>0</v>
      </c>
      <c r="J69" s="453">
        <v>0</v>
      </c>
      <c r="K69" s="453">
        <v>0</v>
      </c>
      <c r="L69" s="453"/>
      <c r="M69" s="453"/>
      <c r="N69" s="453"/>
      <c r="O69" s="855"/>
      <c r="P69" s="859">
        <f t="shared" ref="P69:P83" si="1">SUM(D69:O69)</f>
        <v>1</v>
      </c>
    </row>
    <row r="70" spans="2:17" ht="12" customHeight="1" x14ac:dyDescent="0.2">
      <c r="B70" s="61"/>
      <c r="C70" s="45" t="s">
        <v>293</v>
      </c>
      <c r="D70" s="653">
        <v>0</v>
      </c>
      <c r="E70" s="453">
        <v>0</v>
      </c>
      <c r="F70" s="453">
        <v>0</v>
      </c>
      <c r="G70" s="453">
        <v>0</v>
      </c>
      <c r="H70" s="453">
        <v>0</v>
      </c>
      <c r="I70" s="453">
        <v>0</v>
      </c>
      <c r="J70" s="453">
        <v>0</v>
      </c>
      <c r="K70" s="453">
        <v>0</v>
      </c>
      <c r="L70" s="453"/>
      <c r="M70" s="453"/>
      <c r="N70" s="453"/>
      <c r="O70" s="855"/>
      <c r="P70" s="859">
        <f t="shared" si="1"/>
        <v>0</v>
      </c>
    </row>
    <row r="71" spans="2:17" ht="12" customHeight="1" x14ac:dyDescent="0.2">
      <c r="B71" s="61"/>
      <c r="C71" s="45" t="s">
        <v>57</v>
      </c>
      <c r="D71" s="653">
        <v>0</v>
      </c>
      <c r="E71" s="453">
        <v>0</v>
      </c>
      <c r="F71" s="453">
        <v>0</v>
      </c>
      <c r="G71" s="453">
        <v>0</v>
      </c>
      <c r="H71" s="453">
        <v>0</v>
      </c>
      <c r="I71" s="453">
        <v>0</v>
      </c>
      <c r="J71" s="453">
        <v>1</v>
      </c>
      <c r="K71" s="453">
        <v>0</v>
      </c>
      <c r="L71" s="453"/>
      <c r="M71" s="453"/>
      <c r="N71" s="453"/>
      <c r="O71" s="855"/>
      <c r="P71" s="859">
        <f t="shared" si="1"/>
        <v>1</v>
      </c>
    </row>
    <row r="72" spans="2:17" ht="12" customHeight="1" x14ac:dyDescent="0.2">
      <c r="B72" s="61"/>
      <c r="C72" s="45" t="s">
        <v>58</v>
      </c>
      <c r="D72" s="653">
        <v>0</v>
      </c>
      <c r="E72" s="453">
        <v>0</v>
      </c>
      <c r="F72" s="453">
        <v>0</v>
      </c>
      <c r="G72" s="453">
        <v>0</v>
      </c>
      <c r="H72" s="453">
        <v>0</v>
      </c>
      <c r="I72" s="453">
        <v>0</v>
      </c>
      <c r="J72" s="453">
        <v>1</v>
      </c>
      <c r="K72" s="453">
        <v>0</v>
      </c>
      <c r="L72" s="453"/>
      <c r="M72" s="453"/>
      <c r="N72" s="453"/>
      <c r="O72" s="855"/>
      <c r="P72" s="859">
        <f t="shared" si="1"/>
        <v>1</v>
      </c>
    </row>
    <row r="73" spans="2:17" ht="12" customHeight="1" x14ac:dyDescent="0.2">
      <c r="B73" s="61"/>
      <c r="C73" s="45" t="s">
        <v>59</v>
      </c>
      <c r="D73" s="653">
        <v>0</v>
      </c>
      <c r="E73" s="453">
        <v>0</v>
      </c>
      <c r="F73" s="453">
        <v>0</v>
      </c>
      <c r="G73" s="453">
        <v>0</v>
      </c>
      <c r="H73" s="453">
        <v>3</v>
      </c>
      <c r="I73" s="453">
        <v>0</v>
      </c>
      <c r="J73" s="453">
        <v>2</v>
      </c>
      <c r="K73" s="453">
        <v>0</v>
      </c>
      <c r="L73" s="453"/>
      <c r="M73" s="453"/>
      <c r="N73" s="453"/>
      <c r="O73" s="855"/>
      <c r="P73" s="859">
        <f t="shared" si="1"/>
        <v>5</v>
      </c>
    </row>
    <row r="74" spans="2:17" ht="12" customHeight="1" x14ac:dyDescent="0.2">
      <c r="B74" s="61"/>
      <c r="C74" s="937" t="s">
        <v>121</v>
      </c>
      <c r="D74" s="925">
        <v>0</v>
      </c>
      <c r="E74" s="926">
        <v>1</v>
      </c>
      <c r="F74" s="926">
        <v>0</v>
      </c>
      <c r="G74" s="926">
        <v>0</v>
      </c>
      <c r="H74" s="926">
        <v>3</v>
      </c>
      <c r="I74" s="926">
        <v>0</v>
      </c>
      <c r="J74" s="926">
        <v>4</v>
      </c>
      <c r="K74" s="926">
        <v>0</v>
      </c>
      <c r="L74" s="926"/>
      <c r="M74" s="926"/>
      <c r="N74" s="926"/>
      <c r="O74" s="927"/>
      <c r="P74" s="928">
        <f t="shared" si="1"/>
        <v>8</v>
      </c>
    </row>
    <row r="75" spans="2:17" ht="12" customHeight="1" x14ac:dyDescent="0.2">
      <c r="B75" s="53"/>
      <c r="C75" s="141" t="s">
        <v>61</v>
      </c>
      <c r="D75" s="654">
        <v>41</v>
      </c>
      <c r="E75" s="457">
        <v>25</v>
      </c>
      <c r="F75" s="457">
        <v>31</v>
      </c>
      <c r="G75" s="457">
        <v>28</v>
      </c>
      <c r="H75" s="457">
        <v>38</v>
      </c>
      <c r="I75" s="457">
        <v>34</v>
      </c>
      <c r="J75" s="457">
        <v>39</v>
      </c>
      <c r="K75" s="457">
        <v>28</v>
      </c>
      <c r="L75" s="457"/>
      <c r="M75" s="457"/>
      <c r="N75" s="457"/>
      <c r="O75" s="856"/>
      <c r="P75" s="860">
        <f t="shared" si="1"/>
        <v>264</v>
      </c>
    </row>
    <row r="76" spans="2:17" ht="12" customHeight="1" x14ac:dyDescent="0.2">
      <c r="B76" s="61" t="s">
        <v>254</v>
      </c>
      <c r="C76" s="45" t="s">
        <v>54</v>
      </c>
      <c r="D76" s="824">
        <v>0</v>
      </c>
      <c r="E76" s="461">
        <v>0</v>
      </c>
      <c r="F76" s="461">
        <v>0</v>
      </c>
      <c r="G76" s="461">
        <v>0</v>
      </c>
      <c r="H76" s="461">
        <v>0</v>
      </c>
      <c r="I76" s="461">
        <v>0</v>
      </c>
      <c r="J76" s="461">
        <v>0</v>
      </c>
      <c r="K76" s="461">
        <v>0</v>
      </c>
      <c r="L76" s="461"/>
      <c r="M76" s="825"/>
      <c r="N76" s="461"/>
      <c r="O76" s="857"/>
      <c r="P76" s="861">
        <f t="shared" si="1"/>
        <v>0</v>
      </c>
    </row>
    <row r="77" spans="2:17" ht="12" customHeight="1" x14ac:dyDescent="0.2">
      <c r="B77" s="61"/>
      <c r="C77" s="45" t="s">
        <v>55</v>
      </c>
      <c r="D77" s="824">
        <v>0</v>
      </c>
      <c r="E77" s="461">
        <v>0.5</v>
      </c>
      <c r="F77" s="461">
        <v>0</v>
      </c>
      <c r="G77" s="461">
        <v>0</v>
      </c>
      <c r="H77" s="461">
        <v>0</v>
      </c>
      <c r="I77" s="461">
        <v>0</v>
      </c>
      <c r="J77" s="461">
        <v>0</v>
      </c>
      <c r="K77" s="461">
        <v>0</v>
      </c>
      <c r="L77" s="461"/>
      <c r="M77" s="825"/>
      <c r="N77" s="461"/>
      <c r="O77" s="857"/>
      <c r="P77" s="861">
        <f t="shared" si="1"/>
        <v>0.5</v>
      </c>
    </row>
    <row r="78" spans="2:17" ht="12" customHeight="1" x14ac:dyDescent="0.2">
      <c r="B78" s="61"/>
      <c r="C78" s="45" t="s">
        <v>293</v>
      </c>
      <c r="D78" s="824">
        <v>0</v>
      </c>
      <c r="E78" s="461">
        <v>0</v>
      </c>
      <c r="F78" s="461">
        <v>0</v>
      </c>
      <c r="G78" s="461">
        <v>0</v>
      </c>
      <c r="H78" s="461">
        <v>0</v>
      </c>
      <c r="I78" s="461">
        <v>0</v>
      </c>
      <c r="J78" s="461">
        <v>0</v>
      </c>
      <c r="K78" s="461">
        <v>0</v>
      </c>
      <c r="L78" s="461"/>
      <c r="M78" s="825"/>
      <c r="N78" s="461"/>
      <c r="O78" s="857"/>
      <c r="P78" s="861">
        <f t="shared" si="1"/>
        <v>0</v>
      </c>
    </row>
    <row r="79" spans="2:17" ht="12" customHeight="1" x14ac:dyDescent="0.2">
      <c r="B79" s="61"/>
      <c r="C79" s="45" t="s">
        <v>57</v>
      </c>
      <c r="D79" s="824">
        <v>0</v>
      </c>
      <c r="E79" s="461">
        <v>0</v>
      </c>
      <c r="F79" s="461">
        <v>0</v>
      </c>
      <c r="G79" s="461">
        <v>0</v>
      </c>
      <c r="H79" s="461">
        <v>0</v>
      </c>
      <c r="I79" s="461">
        <v>0</v>
      </c>
      <c r="J79" s="461">
        <v>1</v>
      </c>
      <c r="K79" s="461">
        <v>0</v>
      </c>
      <c r="L79" s="461"/>
      <c r="M79" s="825"/>
      <c r="N79" s="461"/>
      <c r="O79" s="857"/>
      <c r="P79" s="861">
        <f t="shared" si="1"/>
        <v>1</v>
      </c>
    </row>
    <row r="80" spans="2:17" ht="12" customHeight="1" x14ac:dyDescent="0.2">
      <c r="B80" s="61"/>
      <c r="C80" s="45" t="s">
        <v>58</v>
      </c>
      <c r="D80" s="824">
        <v>0</v>
      </c>
      <c r="E80" s="461">
        <v>0</v>
      </c>
      <c r="F80" s="461">
        <v>0</v>
      </c>
      <c r="G80" s="461">
        <v>0</v>
      </c>
      <c r="H80" s="461">
        <v>0</v>
      </c>
      <c r="I80" s="461">
        <v>0</v>
      </c>
      <c r="J80" s="461">
        <v>1</v>
      </c>
      <c r="K80" s="461">
        <v>0</v>
      </c>
      <c r="L80" s="461"/>
      <c r="M80" s="825"/>
      <c r="N80" s="461"/>
      <c r="O80" s="857"/>
      <c r="P80" s="861">
        <f t="shared" si="1"/>
        <v>1</v>
      </c>
    </row>
    <row r="81" spans="2:17" ht="12" customHeight="1" x14ac:dyDescent="0.2">
      <c r="B81" s="61"/>
      <c r="C81" s="45" t="s">
        <v>59</v>
      </c>
      <c r="D81" s="824">
        <v>0</v>
      </c>
      <c r="E81" s="461">
        <v>0</v>
      </c>
      <c r="F81" s="461">
        <v>0</v>
      </c>
      <c r="G81" s="461">
        <v>0</v>
      </c>
      <c r="H81" s="461">
        <v>3</v>
      </c>
      <c r="I81" s="461">
        <v>0</v>
      </c>
      <c r="J81" s="461">
        <v>2</v>
      </c>
      <c r="K81" s="461">
        <v>0</v>
      </c>
      <c r="L81" s="461"/>
      <c r="M81" s="825"/>
      <c r="N81" s="461"/>
      <c r="O81" s="857"/>
      <c r="P81" s="861">
        <f t="shared" si="1"/>
        <v>5</v>
      </c>
    </row>
    <row r="82" spans="2:17" ht="12" customHeight="1" x14ac:dyDescent="0.2">
      <c r="B82" s="61"/>
      <c r="C82" s="937" t="s">
        <v>121</v>
      </c>
      <c r="D82" s="935">
        <v>0</v>
      </c>
      <c r="E82" s="930">
        <v>0.14000000000000001</v>
      </c>
      <c r="F82" s="930">
        <v>0</v>
      </c>
      <c r="G82" s="930">
        <v>0</v>
      </c>
      <c r="H82" s="930">
        <v>0.43</v>
      </c>
      <c r="I82" s="930">
        <v>0</v>
      </c>
      <c r="J82" s="930">
        <v>0.56999999999999995</v>
      </c>
      <c r="K82" s="930">
        <v>0</v>
      </c>
      <c r="L82" s="930"/>
      <c r="M82" s="936"/>
      <c r="N82" s="930"/>
      <c r="O82" s="931"/>
      <c r="P82" s="932">
        <f t="shared" si="1"/>
        <v>1.1400000000000001</v>
      </c>
      <c r="Q82" s="168"/>
    </row>
    <row r="83" spans="2:17" ht="12" customHeight="1" x14ac:dyDescent="0.2">
      <c r="B83" s="53"/>
      <c r="C83" s="141" t="s">
        <v>61</v>
      </c>
      <c r="D83" s="849">
        <v>0.09</v>
      </c>
      <c r="E83" s="850">
        <v>0.05</v>
      </c>
      <c r="F83" s="850">
        <v>0.06</v>
      </c>
      <c r="G83" s="850">
        <v>0.06</v>
      </c>
      <c r="H83" s="850">
        <v>0.08</v>
      </c>
      <c r="I83" s="850">
        <v>7.0000000000000007E-2</v>
      </c>
      <c r="J83" s="850">
        <v>0.08</v>
      </c>
      <c r="K83" s="850">
        <v>0.06</v>
      </c>
      <c r="L83" s="850"/>
      <c r="M83" s="850"/>
      <c r="N83" s="850"/>
      <c r="O83" s="850"/>
      <c r="P83" s="862">
        <f t="shared" si="1"/>
        <v>0.55000000000000004</v>
      </c>
      <c r="Q83" s="167"/>
    </row>
    <row r="84" spans="2:17" ht="12" customHeight="1" x14ac:dyDescent="0.2">
      <c r="B84" s="61" t="s">
        <v>106</v>
      </c>
      <c r="C84" s="45" t="s">
        <v>54</v>
      </c>
      <c r="D84" s="653">
        <v>0</v>
      </c>
      <c r="E84" s="453">
        <v>0</v>
      </c>
      <c r="F84" s="453">
        <v>0</v>
      </c>
      <c r="G84" s="453">
        <v>0</v>
      </c>
      <c r="H84" s="453"/>
      <c r="I84" s="453"/>
      <c r="J84" s="453"/>
      <c r="K84" s="453" t="s">
        <v>300</v>
      </c>
      <c r="L84" s="453"/>
      <c r="M84" s="453"/>
      <c r="N84" s="453"/>
      <c r="O84" s="855"/>
      <c r="P84" s="859">
        <f t="shared" ref="P84:P99" si="2">SUM(D84:O84)</f>
        <v>0</v>
      </c>
    </row>
    <row r="85" spans="2:17" ht="12" customHeight="1" x14ac:dyDescent="0.2">
      <c r="B85" s="61"/>
      <c r="C85" s="45" t="s">
        <v>55</v>
      </c>
      <c r="D85" s="653">
        <v>0</v>
      </c>
      <c r="E85" s="453">
        <v>0</v>
      </c>
      <c r="F85" s="453">
        <v>0</v>
      </c>
      <c r="G85" s="453">
        <v>0</v>
      </c>
      <c r="H85" s="453"/>
      <c r="I85" s="453"/>
      <c r="J85" s="453"/>
      <c r="K85" s="453" t="s">
        <v>300</v>
      </c>
      <c r="L85" s="453"/>
      <c r="M85" s="453"/>
      <c r="N85" s="453"/>
      <c r="O85" s="855"/>
      <c r="P85" s="859">
        <f t="shared" si="2"/>
        <v>0</v>
      </c>
    </row>
    <row r="86" spans="2:17" ht="12" customHeight="1" x14ac:dyDescent="0.2">
      <c r="B86" s="61"/>
      <c r="C86" s="45" t="s">
        <v>293</v>
      </c>
      <c r="D86" s="653">
        <v>0</v>
      </c>
      <c r="E86" s="453">
        <v>0</v>
      </c>
      <c r="F86" s="453">
        <v>0</v>
      </c>
      <c r="G86" s="453">
        <v>0</v>
      </c>
      <c r="H86" s="453"/>
      <c r="I86" s="453"/>
      <c r="J86" s="453"/>
      <c r="K86" s="453" t="s">
        <v>300</v>
      </c>
      <c r="L86" s="453"/>
      <c r="M86" s="453"/>
      <c r="N86" s="453"/>
      <c r="O86" s="855"/>
      <c r="P86" s="859">
        <f t="shared" si="2"/>
        <v>0</v>
      </c>
    </row>
    <row r="87" spans="2:17" ht="12" customHeight="1" x14ac:dyDescent="0.2">
      <c r="B87" s="61"/>
      <c r="C87" s="45" t="s">
        <v>57</v>
      </c>
      <c r="D87" s="653">
        <v>0</v>
      </c>
      <c r="E87" s="453">
        <v>0</v>
      </c>
      <c r="F87" s="453">
        <v>0</v>
      </c>
      <c r="G87" s="453">
        <v>0</v>
      </c>
      <c r="H87" s="453"/>
      <c r="I87" s="453"/>
      <c r="J87" s="453"/>
      <c r="K87" s="453" t="s">
        <v>300</v>
      </c>
      <c r="L87" s="453"/>
      <c r="M87" s="453"/>
      <c r="N87" s="453"/>
      <c r="O87" s="855"/>
      <c r="P87" s="859">
        <f t="shared" si="2"/>
        <v>0</v>
      </c>
    </row>
    <row r="88" spans="2:17" ht="12" customHeight="1" x14ac:dyDescent="0.2">
      <c r="B88" s="61"/>
      <c r="C88" s="45" t="s">
        <v>58</v>
      </c>
      <c r="D88" s="653">
        <v>0</v>
      </c>
      <c r="E88" s="453">
        <v>0</v>
      </c>
      <c r="F88" s="453">
        <v>0</v>
      </c>
      <c r="G88" s="453">
        <v>0</v>
      </c>
      <c r="H88" s="453"/>
      <c r="I88" s="453"/>
      <c r="J88" s="453"/>
      <c r="K88" s="453" t="s">
        <v>300</v>
      </c>
      <c r="L88" s="453"/>
      <c r="M88" s="453"/>
      <c r="N88" s="453"/>
      <c r="O88" s="855"/>
      <c r="P88" s="859">
        <f t="shared" si="2"/>
        <v>0</v>
      </c>
    </row>
    <row r="89" spans="2:17" ht="12" customHeight="1" x14ac:dyDescent="0.2">
      <c r="B89" s="61"/>
      <c r="C89" s="45" t="s">
        <v>59</v>
      </c>
      <c r="D89" s="653">
        <v>0</v>
      </c>
      <c r="E89" s="453">
        <v>0</v>
      </c>
      <c r="F89" s="453">
        <v>0</v>
      </c>
      <c r="G89" s="453">
        <v>0</v>
      </c>
      <c r="H89" s="453"/>
      <c r="I89" s="453"/>
      <c r="J89" s="453"/>
      <c r="K89" s="453" t="s">
        <v>300</v>
      </c>
      <c r="L89" s="453"/>
      <c r="M89" s="453"/>
      <c r="N89" s="453"/>
      <c r="O89" s="855"/>
      <c r="P89" s="859">
        <f t="shared" si="2"/>
        <v>0</v>
      </c>
    </row>
    <row r="90" spans="2:17" ht="12" customHeight="1" x14ac:dyDescent="0.2">
      <c r="B90" s="61"/>
      <c r="C90" s="937" t="s">
        <v>121</v>
      </c>
      <c r="D90" s="925">
        <v>0</v>
      </c>
      <c r="E90" s="926">
        <v>0</v>
      </c>
      <c r="F90" s="926">
        <v>0</v>
      </c>
      <c r="G90" s="926">
        <v>0</v>
      </c>
      <c r="H90" s="926"/>
      <c r="I90" s="926"/>
      <c r="J90" s="926"/>
      <c r="K90" s="926" t="s">
        <v>300</v>
      </c>
      <c r="L90" s="926"/>
      <c r="M90" s="926"/>
      <c r="N90" s="926"/>
      <c r="O90" s="927"/>
      <c r="P90" s="928">
        <f t="shared" si="2"/>
        <v>0</v>
      </c>
    </row>
    <row r="91" spans="2:17" ht="12" customHeight="1" x14ac:dyDescent="0.2">
      <c r="B91" s="53"/>
      <c r="C91" s="141" t="s">
        <v>61</v>
      </c>
      <c r="D91" s="654">
        <v>5</v>
      </c>
      <c r="E91" s="457">
        <v>9</v>
      </c>
      <c r="F91" s="457">
        <v>6</v>
      </c>
      <c r="G91" s="457">
        <v>1</v>
      </c>
      <c r="H91" s="457"/>
      <c r="I91" s="457"/>
      <c r="J91" s="457"/>
      <c r="K91" s="457" t="s">
        <v>300</v>
      </c>
      <c r="L91" s="457"/>
      <c r="M91" s="457"/>
      <c r="N91" s="457"/>
      <c r="O91" s="856"/>
      <c r="P91" s="860">
        <f t="shared" si="2"/>
        <v>21</v>
      </c>
    </row>
    <row r="92" spans="2:17" ht="12" customHeight="1" x14ac:dyDescent="0.2">
      <c r="B92" s="61" t="s">
        <v>255</v>
      </c>
      <c r="C92" s="45" t="s">
        <v>54</v>
      </c>
      <c r="D92" s="824">
        <v>0</v>
      </c>
      <c r="E92" s="461">
        <v>0</v>
      </c>
      <c r="F92" s="461">
        <v>0</v>
      </c>
      <c r="G92" s="461">
        <v>0</v>
      </c>
      <c r="H92" s="461"/>
      <c r="I92" s="461"/>
      <c r="J92" s="461"/>
      <c r="K92" s="461" t="s">
        <v>300</v>
      </c>
      <c r="L92" s="461"/>
      <c r="M92" s="825"/>
      <c r="N92" s="461"/>
      <c r="O92" s="857"/>
      <c r="P92" s="861">
        <f t="shared" si="2"/>
        <v>0</v>
      </c>
    </row>
    <row r="93" spans="2:17" ht="12" customHeight="1" x14ac:dyDescent="0.2">
      <c r="B93" s="61"/>
      <c r="C93" s="45" t="s">
        <v>55</v>
      </c>
      <c r="D93" s="824">
        <v>0</v>
      </c>
      <c r="E93" s="461">
        <v>0</v>
      </c>
      <c r="F93" s="461">
        <v>0</v>
      </c>
      <c r="G93" s="461">
        <v>0</v>
      </c>
      <c r="H93" s="461"/>
      <c r="I93" s="461"/>
      <c r="J93" s="461"/>
      <c r="K93" s="461" t="s">
        <v>300</v>
      </c>
      <c r="L93" s="461"/>
      <c r="M93" s="825"/>
      <c r="N93" s="461"/>
      <c r="O93" s="857"/>
      <c r="P93" s="861">
        <f t="shared" si="2"/>
        <v>0</v>
      </c>
    </row>
    <row r="94" spans="2:17" ht="12" customHeight="1" x14ac:dyDescent="0.2">
      <c r="B94" s="61"/>
      <c r="C94" s="45" t="s">
        <v>293</v>
      </c>
      <c r="D94" s="824">
        <v>0</v>
      </c>
      <c r="E94" s="461">
        <v>0</v>
      </c>
      <c r="F94" s="461">
        <v>0</v>
      </c>
      <c r="G94" s="461">
        <v>0</v>
      </c>
      <c r="H94" s="461"/>
      <c r="I94" s="461"/>
      <c r="J94" s="461"/>
      <c r="K94" s="461" t="s">
        <v>300</v>
      </c>
      <c r="L94" s="461"/>
      <c r="M94" s="825"/>
      <c r="N94" s="461"/>
      <c r="O94" s="857"/>
      <c r="P94" s="861">
        <f t="shared" si="2"/>
        <v>0</v>
      </c>
    </row>
    <row r="95" spans="2:17" ht="12" customHeight="1" x14ac:dyDescent="0.2">
      <c r="B95" s="61"/>
      <c r="C95" s="45" t="s">
        <v>57</v>
      </c>
      <c r="D95" s="824">
        <v>0</v>
      </c>
      <c r="E95" s="461">
        <v>0</v>
      </c>
      <c r="F95" s="461">
        <v>0</v>
      </c>
      <c r="G95" s="461">
        <v>0</v>
      </c>
      <c r="H95" s="461"/>
      <c r="I95" s="461"/>
      <c r="J95" s="461"/>
      <c r="K95" s="461" t="s">
        <v>300</v>
      </c>
      <c r="L95" s="461"/>
      <c r="M95" s="825"/>
      <c r="N95" s="461"/>
      <c r="O95" s="857"/>
      <c r="P95" s="861">
        <f t="shared" si="2"/>
        <v>0</v>
      </c>
    </row>
    <row r="96" spans="2:17" ht="12" customHeight="1" x14ac:dyDescent="0.2">
      <c r="B96" s="61"/>
      <c r="C96" s="45" t="s">
        <v>58</v>
      </c>
      <c r="D96" s="824">
        <v>0</v>
      </c>
      <c r="E96" s="461">
        <v>0</v>
      </c>
      <c r="F96" s="461">
        <v>0</v>
      </c>
      <c r="G96" s="461">
        <v>0</v>
      </c>
      <c r="H96" s="461"/>
      <c r="I96" s="461"/>
      <c r="J96" s="461"/>
      <c r="K96" s="461" t="s">
        <v>300</v>
      </c>
      <c r="L96" s="461"/>
      <c r="M96" s="825"/>
      <c r="N96" s="461"/>
      <c r="O96" s="857"/>
      <c r="P96" s="861">
        <f t="shared" si="2"/>
        <v>0</v>
      </c>
    </row>
    <row r="97" spans="2:17" ht="12" customHeight="1" x14ac:dyDescent="0.2">
      <c r="B97" s="61"/>
      <c r="C97" s="45" t="s">
        <v>59</v>
      </c>
      <c r="D97" s="824">
        <v>0</v>
      </c>
      <c r="E97" s="461">
        <v>0</v>
      </c>
      <c r="F97" s="461">
        <v>0</v>
      </c>
      <c r="G97" s="461">
        <v>0</v>
      </c>
      <c r="H97" s="461"/>
      <c r="I97" s="461"/>
      <c r="J97" s="461"/>
      <c r="K97" s="461" t="s">
        <v>300</v>
      </c>
      <c r="L97" s="461"/>
      <c r="M97" s="825"/>
      <c r="N97" s="461"/>
      <c r="O97" s="857"/>
      <c r="P97" s="861">
        <f t="shared" si="2"/>
        <v>0</v>
      </c>
    </row>
    <row r="98" spans="2:17" ht="12" customHeight="1" x14ac:dyDescent="0.2">
      <c r="B98" s="61"/>
      <c r="C98" s="924" t="s">
        <v>121</v>
      </c>
      <c r="D98" s="935">
        <v>0</v>
      </c>
      <c r="E98" s="930">
        <v>0</v>
      </c>
      <c r="F98" s="930">
        <v>0</v>
      </c>
      <c r="G98" s="930">
        <v>0</v>
      </c>
      <c r="H98" s="930"/>
      <c r="I98" s="930"/>
      <c r="J98" s="930"/>
      <c r="K98" s="930" t="s">
        <v>300</v>
      </c>
      <c r="L98" s="930"/>
      <c r="M98" s="936"/>
      <c r="N98" s="930"/>
      <c r="O98" s="931"/>
      <c r="P98" s="932">
        <f t="shared" si="2"/>
        <v>0</v>
      </c>
      <c r="Q98" s="168"/>
    </row>
    <row r="99" spans="2:17" ht="12" customHeight="1" thickBot="1" x14ac:dyDescent="0.25">
      <c r="B99" s="86"/>
      <c r="C99" s="846" t="s">
        <v>61</v>
      </c>
      <c r="D99" s="847">
        <v>0.01</v>
      </c>
      <c r="E99" s="848">
        <v>0.02</v>
      </c>
      <c r="F99" s="848">
        <v>0.01</v>
      </c>
      <c r="G99" s="848">
        <v>0</v>
      </c>
      <c r="H99" s="848"/>
      <c r="I99" s="848"/>
      <c r="J99" s="848"/>
      <c r="K99" s="848" t="s">
        <v>300</v>
      </c>
      <c r="L99" s="848"/>
      <c r="M99" s="848"/>
      <c r="N99" s="848"/>
      <c r="O99" s="848"/>
      <c r="P99" s="865">
        <f t="shared" si="2"/>
        <v>0.04</v>
      </c>
      <c r="Q99" s="167"/>
    </row>
    <row r="102" spans="2:17" ht="16.8" thickBot="1" x14ac:dyDescent="0.25">
      <c r="B102" s="130" t="str">
        <f>B2</f>
        <v>令和8年</v>
      </c>
      <c r="C102" s="130" t="s">
        <v>258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915"/>
    </row>
    <row r="103" spans="2:17" ht="24.6" thickBot="1" x14ac:dyDescent="0.25">
      <c r="B103" s="206" t="s">
        <v>62</v>
      </c>
      <c r="C103" s="215" t="s">
        <v>98</v>
      </c>
      <c r="D103" s="657"/>
      <c r="E103" s="657"/>
      <c r="F103" s="473"/>
      <c r="G103" s="472"/>
      <c r="H103" s="473"/>
      <c r="I103" s="473"/>
      <c r="J103" s="473"/>
      <c r="K103" s="473"/>
      <c r="L103" s="473"/>
      <c r="M103" s="473"/>
      <c r="N103" s="473"/>
      <c r="O103" s="473"/>
      <c r="P103" s="231" t="s">
        <v>39</v>
      </c>
    </row>
    <row r="104" spans="2:17" x14ac:dyDescent="0.2">
      <c r="B104" s="214" t="s">
        <v>94</v>
      </c>
      <c r="C104" s="216" t="s">
        <v>54</v>
      </c>
      <c r="D104" s="826">
        <v>0</v>
      </c>
      <c r="E104" s="827">
        <v>1</v>
      </c>
      <c r="F104" s="827">
        <v>2</v>
      </c>
      <c r="G104" s="827">
        <v>0</v>
      </c>
      <c r="H104" s="827">
        <v>4</v>
      </c>
      <c r="I104" s="827">
        <v>0</v>
      </c>
      <c r="J104" s="827">
        <v>5</v>
      </c>
      <c r="K104" s="827">
        <v>2</v>
      </c>
      <c r="L104" s="827"/>
      <c r="M104" s="827"/>
      <c r="N104" s="827"/>
      <c r="O104" s="827"/>
      <c r="P104" s="232">
        <f t="shared" ref="P104:P167" si="3">SUM(D104:O104)</f>
        <v>14</v>
      </c>
    </row>
    <row r="105" spans="2:17" x14ac:dyDescent="0.2">
      <c r="B105" s="210"/>
      <c r="C105" s="217" t="s">
        <v>55</v>
      </c>
      <c r="D105" s="826">
        <v>0</v>
      </c>
      <c r="E105" s="827">
        <v>0</v>
      </c>
      <c r="F105" s="827">
        <v>1</v>
      </c>
      <c r="G105" s="827">
        <v>0</v>
      </c>
      <c r="H105" s="827">
        <v>1</v>
      </c>
      <c r="I105" s="827">
        <v>2</v>
      </c>
      <c r="J105" s="827">
        <v>2</v>
      </c>
      <c r="K105" s="827">
        <v>0</v>
      </c>
      <c r="L105" s="827"/>
      <c r="M105" s="827"/>
      <c r="N105" s="827"/>
      <c r="O105" s="827"/>
      <c r="P105" s="232">
        <f t="shared" si="3"/>
        <v>6</v>
      </c>
    </row>
    <row r="106" spans="2:17" x14ac:dyDescent="0.2">
      <c r="B106" s="210"/>
      <c r="C106" s="217" t="s">
        <v>293</v>
      </c>
      <c r="D106" s="826">
        <v>0</v>
      </c>
      <c r="E106" s="827">
        <v>0</v>
      </c>
      <c r="F106" s="827">
        <v>0</v>
      </c>
      <c r="G106" s="827">
        <v>0</v>
      </c>
      <c r="H106" s="827">
        <v>0</v>
      </c>
      <c r="I106" s="827">
        <v>0</v>
      </c>
      <c r="J106" s="827">
        <v>0</v>
      </c>
      <c r="K106" s="827">
        <v>0</v>
      </c>
      <c r="L106" s="827"/>
      <c r="M106" s="827"/>
      <c r="N106" s="827"/>
      <c r="O106" s="827"/>
      <c r="P106" s="232">
        <f t="shared" si="3"/>
        <v>0</v>
      </c>
    </row>
    <row r="107" spans="2:17" x14ac:dyDescent="0.2">
      <c r="B107" s="210"/>
      <c r="C107" s="217" t="s">
        <v>57</v>
      </c>
      <c r="D107" s="826">
        <v>0</v>
      </c>
      <c r="E107" s="827">
        <v>0</v>
      </c>
      <c r="F107" s="827">
        <v>2</v>
      </c>
      <c r="G107" s="827">
        <v>1</v>
      </c>
      <c r="H107" s="827">
        <v>0</v>
      </c>
      <c r="I107" s="827">
        <v>0</v>
      </c>
      <c r="J107" s="827">
        <v>0</v>
      </c>
      <c r="K107" s="827">
        <v>0</v>
      </c>
      <c r="L107" s="827"/>
      <c r="M107" s="827"/>
      <c r="N107" s="827"/>
      <c r="O107" s="827"/>
      <c r="P107" s="232">
        <f t="shared" si="3"/>
        <v>3</v>
      </c>
    </row>
    <row r="108" spans="2:17" x14ac:dyDescent="0.2">
      <c r="B108" s="210"/>
      <c r="C108" s="938" t="s">
        <v>176</v>
      </c>
      <c r="D108" s="939">
        <v>0</v>
      </c>
      <c r="E108" s="940">
        <v>1</v>
      </c>
      <c r="F108" s="940">
        <v>5</v>
      </c>
      <c r="G108" s="940">
        <v>1</v>
      </c>
      <c r="H108" s="940">
        <v>5</v>
      </c>
      <c r="I108" s="940">
        <v>2</v>
      </c>
      <c r="J108" s="940">
        <v>7</v>
      </c>
      <c r="K108" s="940">
        <v>2</v>
      </c>
      <c r="L108" s="940"/>
      <c r="M108" s="940"/>
      <c r="N108" s="940"/>
      <c r="O108" s="940"/>
      <c r="P108" s="941">
        <f t="shared" si="3"/>
        <v>23</v>
      </c>
    </row>
    <row r="109" spans="2:17" x14ac:dyDescent="0.2">
      <c r="B109" s="209"/>
      <c r="C109" s="836" t="s">
        <v>175</v>
      </c>
      <c r="D109" s="828">
        <v>1153</v>
      </c>
      <c r="E109" s="829">
        <v>1087</v>
      </c>
      <c r="F109" s="829">
        <v>1136</v>
      </c>
      <c r="G109" s="829">
        <v>1072</v>
      </c>
      <c r="H109" s="829">
        <v>1072</v>
      </c>
      <c r="I109" s="829">
        <v>1160</v>
      </c>
      <c r="J109" s="829">
        <v>1167</v>
      </c>
      <c r="K109" s="829">
        <v>1063</v>
      </c>
      <c r="L109" s="829"/>
      <c r="M109" s="829"/>
      <c r="N109" s="829"/>
      <c r="O109" s="829"/>
      <c r="P109" s="837">
        <f t="shared" si="3"/>
        <v>8910</v>
      </c>
    </row>
    <row r="110" spans="2:17" x14ac:dyDescent="0.2">
      <c r="B110" s="508" t="s">
        <v>95</v>
      </c>
      <c r="C110" s="217" t="s">
        <v>54</v>
      </c>
      <c r="D110" s="830">
        <v>0</v>
      </c>
      <c r="E110" s="831">
        <v>1</v>
      </c>
      <c r="F110" s="831">
        <v>2</v>
      </c>
      <c r="G110" s="831">
        <v>0</v>
      </c>
      <c r="H110" s="831">
        <v>4</v>
      </c>
      <c r="I110" s="831">
        <v>0</v>
      </c>
      <c r="J110" s="831">
        <v>5</v>
      </c>
      <c r="K110" s="831">
        <v>2</v>
      </c>
      <c r="L110" s="831"/>
      <c r="M110" s="831"/>
      <c r="N110" s="831"/>
      <c r="O110" s="831"/>
      <c r="P110" s="234">
        <f t="shared" si="3"/>
        <v>14</v>
      </c>
    </row>
    <row r="111" spans="2:17" x14ac:dyDescent="0.2">
      <c r="B111" s="210"/>
      <c r="C111" s="217" t="s">
        <v>55</v>
      </c>
      <c r="D111" s="830">
        <v>0</v>
      </c>
      <c r="E111" s="831">
        <v>0</v>
      </c>
      <c r="F111" s="831">
        <v>0.25</v>
      </c>
      <c r="G111" s="831">
        <v>0</v>
      </c>
      <c r="H111" s="831">
        <v>0.25</v>
      </c>
      <c r="I111" s="831">
        <v>0.5</v>
      </c>
      <c r="J111" s="831">
        <v>0.5</v>
      </c>
      <c r="K111" s="831">
        <v>0</v>
      </c>
      <c r="L111" s="831"/>
      <c r="M111" s="831"/>
      <c r="N111" s="831"/>
      <c r="O111" s="831"/>
      <c r="P111" s="234">
        <f t="shared" si="3"/>
        <v>1.5</v>
      </c>
    </row>
    <row r="112" spans="2:17" x14ac:dyDescent="0.2">
      <c r="B112" s="210"/>
      <c r="C112" s="217" t="s">
        <v>293</v>
      </c>
      <c r="D112" s="830">
        <v>0</v>
      </c>
      <c r="E112" s="831">
        <v>0</v>
      </c>
      <c r="F112" s="831">
        <v>0</v>
      </c>
      <c r="G112" s="831">
        <v>0</v>
      </c>
      <c r="H112" s="831">
        <v>0</v>
      </c>
      <c r="I112" s="831">
        <v>0</v>
      </c>
      <c r="J112" s="831">
        <v>0</v>
      </c>
      <c r="K112" s="831">
        <v>0</v>
      </c>
      <c r="L112" s="831"/>
      <c r="M112" s="831"/>
      <c r="N112" s="831"/>
      <c r="O112" s="831"/>
      <c r="P112" s="234">
        <f t="shared" si="3"/>
        <v>0</v>
      </c>
    </row>
    <row r="113" spans="2:16" x14ac:dyDescent="0.2">
      <c r="B113" s="210"/>
      <c r="C113" s="217" t="s">
        <v>57</v>
      </c>
      <c r="D113" s="830">
        <v>0</v>
      </c>
      <c r="E113" s="831">
        <v>0</v>
      </c>
      <c r="F113" s="831">
        <v>0.5</v>
      </c>
      <c r="G113" s="831">
        <v>0.25</v>
      </c>
      <c r="H113" s="831">
        <v>0</v>
      </c>
      <c r="I113" s="831">
        <v>0</v>
      </c>
      <c r="J113" s="831">
        <v>0</v>
      </c>
      <c r="K113" s="831">
        <v>0</v>
      </c>
      <c r="L113" s="831"/>
      <c r="M113" s="831"/>
      <c r="N113" s="831"/>
      <c r="O113" s="831"/>
      <c r="P113" s="234">
        <f t="shared" si="3"/>
        <v>0.75</v>
      </c>
    </row>
    <row r="114" spans="2:16" x14ac:dyDescent="0.2">
      <c r="B114" s="210"/>
      <c r="C114" s="938" t="s">
        <v>177</v>
      </c>
      <c r="D114" s="942">
        <v>0</v>
      </c>
      <c r="E114" s="943">
        <v>0.08</v>
      </c>
      <c r="F114" s="943">
        <v>0.42</v>
      </c>
      <c r="G114" s="943">
        <v>0.08</v>
      </c>
      <c r="H114" s="943">
        <v>0.42</v>
      </c>
      <c r="I114" s="943">
        <v>0.17</v>
      </c>
      <c r="J114" s="943">
        <v>0.57999999999999996</v>
      </c>
      <c r="K114" s="943">
        <v>0.17</v>
      </c>
      <c r="L114" s="943"/>
      <c r="M114" s="943"/>
      <c r="N114" s="943"/>
      <c r="O114" s="943"/>
      <c r="P114" s="944">
        <f t="shared" si="3"/>
        <v>1.92</v>
      </c>
    </row>
    <row r="115" spans="2:16" x14ac:dyDescent="0.2">
      <c r="B115" s="209"/>
      <c r="C115" s="836" t="s">
        <v>178</v>
      </c>
      <c r="D115" s="838">
        <v>1.19</v>
      </c>
      <c r="E115" s="839">
        <v>1.1100000000000001</v>
      </c>
      <c r="F115" s="839">
        <v>1.17</v>
      </c>
      <c r="G115" s="839">
        <v>1.1299999999999999</v>
      </c>
      <c r="H115" s="839">
        <v>1.1000000000000001</v>
      </c>
      <c r="I115" s="839">
        <v>1.2</v>
      </c>
      <c r="J115" s="839">
        <v>1.2</v>
      </c>
      <c r="K115" s="839">
        <v>1.1100000000000001</v>
      </c>
      <c r="L115" s="839"/>
      <c r="M115" s="839"/>
      <c r="N115" s="839"/>
      <c r="O115" s="839"/>
      <c r="P115" s="840">
        <f t="shared" si="3"/>
        <v>9.2099999999999991</v>
      </c>
    </row>
    <row r="116" spans="2:16" ht="19.2" x14ac:dyDescent="0.2">
      <c r="B116" s="508" t="s">
        <v>96</v>
      </c>
      <c r="C116" s="217" t="s">
        <v>54</v>
      </c>
      <c r="D116" s="826">
        <v>1</v>
      </c>
      <c r="E116" s="827">
        <v>0</v>
      </c>
      <c r="F116" s="827">
        <v>0</v>
      </c>
      <c r="G116" s="827">
        <v>2</v>
      </c>
      <c r="H116" s="827">
        <v>0</v>
      </c>
      <c r="I116" s="827">
        <v>0</v>
      </c>
      <c r="J116" s="827">
        <v>1</v>
      </c>
      <c r="K116" s="827">
        <v>0</v>
      </c>
      <c r="L116" s="827"/>
      <c r="M116" s="827"/>
      <c r="N116" s="827"/>
      <c r="O116" s="827"/>
      <c r="P116" s="235">
        <f t="shared" si="3"/>
        <v>4</v>
      </c>
    </row>
    <row r="117" spans="2:16" x14ac:dyDescent="0.2">
      <c r="B117" s="210"/>
      <c r="C117" s="217" t="s">
        <v>55</v>
      </c>
      <c r="D117" s="826">
        <v>0</v>
      </c>
      <c r="E117" s="827">
        <v>1</v>
      </c>
      <c r="F117" s="827">
        <v>0</v>
      </c>
      <c r="G117" s="827">
        <v>1</v>
      </c>
      <c r="H117" s="827">
        <v>1</v>
      </c>
      <c r="I117" s="827">
        <v>0</v>
      </c>
      <c r="J117" s="827">
        <v>0</v>
      </c>
      <c r="K117" s="827">
        <v>0</v>
      </c>
      <c r="L117" s="827"/>
      <c r="M117" s="827"/>
      <c r="N117" s="827"/>
      <c r="O117" s="827"/>
      <c r="P117" s="235">
        <f t="shared" si="3"/>
        <v>3</v>
      </c>
    </row>
    <row r="118" spans="2:16" x14ac:dyDescent="0.2">
      <c r="B118" s="210"/>
      <c r="C118" s="217" t="s">
        <v>293</v>
      </c>
      <c r="D118" s="826">
        <v>0</v>
      </c>
      <c r="E118" s="827">
        <v>0</v>
      </c>
      <c r="F118" s="827">
        <v>0</v>
      </c>
      <c r="G118" s="827">
        <v>0</v>
      </c>
      <c r="H118" s="827">
        <v>0</v>
      </c>
      <c r="I118" s="827">
        <v>0</v>
      </c>
      <c r="J118" s="827">
        <v>0</v>
      </c>
      <c r="K118" s="827">
        <v>0</v>
      </c>
      <c r="L118" s="827"/>
      <c r="M118" s="827"/>
      <c r="N118" s="827"/>
      <c r="O118" s="827"/>
      <c r="P118" s="235">
        <f t="shared" si="3"/>
        <v>0</v>
      </c>
    </row>
    <row r="119" spans="2:16" x14ac:dyDescent="0.2">
      <c r="B119" s="210"/>
      <c r="C119" s="217" t="s">
        <v>57</v>
      </c>
      <c r="D119" s="826">
        <v>0</v>
      </c>
      <c r="E119" s="827">
        <v>0</v>
      </c>
      <c r="F119" s="827">
        <v>0</v>
      </c>
      <c r="G119" s="827">
        <v>0</v>
      </c>
      <c r="H119" s="827">
        <v>0</v>
      </c>
      <c r="I119" s="827">
        <v>0</v>
      </c>
      <c r="J119" s="827">
        <v>0</v>
      </c>
      <c r="K119" s="827">
        <v>0</v>
      </c>
      <c r="L119" s="827"/>
      <c r="M119" s="827"/>
      <c r="N119" s="827"/>
      <c r="O119" s="827"/>
      <c r="P119" s="235">
        <f t="shared" si="3"/>
        <v>0</v>
      </c>
    </row>
    <row r="120" spans="2:16" x14ac:dyDescent="0.2">
      <c r="B120" s="210"/>
      <c r="C120" s="945" t="s">
        <v>176</v>
      </c>
      <c r="D120" s="939">
        <v>1</v>
      </c>
      <c r="E120" s="940">
        <v>1</v>
      </c>
      <c r="F120" s="940">
        <v>0</v>
      </c>
      <c r="G120" s="940">
        <v>3</v>
      </c>
      <c r="H120" s="940">
        <v>1</v>
      </c>
      <c r="I120" s="940">
        <v>0</v>
      </c>
      <c r="J120" s="940">
        <v>1</v>
      </c>
      <c r="K120" s="940">
        <v>0</v>
      </c>
      <c r="L120" s="940"/>
      <c r="M120" s="940"/>
      <c r="N120" s="940"/>
      <c r="O120" s="940"/>
      <c r="P120" s="946">
        <f t="shared" si="3"/>
        <v>7</v>
      </c>
    </row>
    <row r="121" spans="2:16" x14ac:dyDescent="0.2">
      <c r="B121" s="209"/>
      <c r="C121" s="834" t="s">
        <v>175</v>
      </c>
      <c r="D121" s="828">
        <v>342</v>
      </c>
      <c r="E121" s="829">
        <v>324</v>
      </c>
      <c r="F121" s="829">
        <v>366</v>
      </c>
      <c r="G121" s="829">
        <v>369</v>
      </c>
      <c r="H121" s="829">
        <v>334</v>
      </c>
      <c r="I121" s="829">
        <v>374</v>
      </c>
      <c r="J121" s="829">
        <v>378</v>
      </c>
      <c r="K121" s="829">
        <v>308</v>
      </c>
      <c r="L121" s="829"/>
      <c r="M121" s="829"/>
      <c r="N121" s="829"/>
      <c r="O121" s="829"/>
      <c r="P121" s="841">
        <f t="shared" si="3"/>
        <v>2795</v>
      </c>
    </row>
    <row r="122" spans="2:16" ht="19.2" x14ac:dyDescent="0.2">
      <c r="B122" s="508" t="s">
        <v>97</v>
      </c>
      <c r="C122" s="823" t="s">
        <v>54</v>
      </c>
      <c r="D122" s="832">
        <v>1</v>
      </c>
      <c r="E122" s="833">
        <v>0</v>
      </c>
      <c r="F122" s="833">
        <v>0</v>
      </c>
      <c r="G122" s="833">
        <v>2</v>
      </c>
      <c r="H122" s="833">
        <v>0</v>
      </c>
      <c r="I122" s="833">
        <v>0</v>
      </c>
      <c r="J122" s="833">
        <v>1</v>
      </c>
      <c r="K122" s="833">
        <v>0</v>
      </c>
      <c r="L122" s="833"/>
      <c r="M122" s="833"/>
      <c r="N122" s="833"/>
      <c r="O122" s="833"/>
      <c r="P122" s="843">
        <f t="shared" si="3"/>
        <v>4</v>
      </c>
    </row>
    <row r="123" spans="2:16" x14ac:dyDescent="0.2">
      <c r="B123" s="210"/>
      <c r="C123" s="217" t="s">
        <v>55</v>
      </c>
      <c r="D123" s="830">
        <v>0</v>
      </c>
      <c r="E123" s="831">
        <v>0.25</v>
      </c>
      <c r="F123" s="831">
        <v>0</v>
      </c>
      <c r="G123" s="831">
        <v>0.25</v>
      </c>
      <c r="H123" s="831">
        <v>0.25</v>
      </c>
      <c r="I123" s="831">
        <v>0</v>
      </c>
      <c r="J123" s="831">
        <v>0</v>
      </c>
      <c r="K123" s="831">
        <v>0</v>
      </c>
      <c r="L123" s="831"/>
      <c r="M123" s="831"/>
      <c r="N123" s="831"/>
      <c r="O123" s="831"/>
      <c r="P123" s="234">
        <f t="shared" si="3"/>
        <v>0.75</v>
      </c>
    </row>
    <row r="124" spans="2:16" x14ac:dyDescent="0.2">
      <c r="B124" s="210"/>
      <c r="C124" s="217" t="s">
        <v>293</v>
      </c>
      <c r="D124" s="830">
        <v>0</v>
      </c>
      <c r="E124" s="831">
        <v>0</v>
      </c>
      <c r="F124" s="831">
        <v>0</v>
      </c>
      <c r="G124" s="831">
        <v>0</v>
      </c>
      <c r="H124" s="831">
        <v>0</v>
      </c>
      <c r="I124" s="831">
        <v>0</v>
      </c>
      <c r="J124" s="831">
        <v>0</v>
      </c>
      <c r="K124" s="831">
        <v>0</v>
      </c>
      <c r="L124" s="831"/>
      <c r="M124" s="831"/>
      <c r="N124" s="831"/>
      <c r="O124" s="831"/>
      <c r="P124" s="234">
        <f t="shared" si="3"/>
        <v>0</v>
      </c>
    </row>
    <row r="125" spans="2:16" x14ac:dyDescent="0.2">
      <c r="B125" s="210"/>
      <c r="C125" s="217" t="s">
        <v>57</v>
      </c>
      <c r="D125" s="830">
        <v>0</v>
      </c>
      <c r="E125" s="831">
        <v>0</v>
      </c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  <c r="K125" s="831">
        <v>0</v>
      </c>
      <c r="L125" s="831"/>
      <c r="M125" s="831"/>
      <c r="N125" s="831"/>
      <c r="O125" s="831"/>
      <c r="P125" s="234">
        <f t="shared" si="3"/>
        <v>0</v>
      </c>
    </row>
    <row r="126" spans="2:16" x14ac:dyDescent="0.2">
      <c r="B126" s="210"/>
      <c r="C126" s="938" t="s">
        <v>176</v>
      </c>
      <c r="D126" s="942">
        <v>0.08</v>
      </c>
      <c r="E126" s="943">
        <v>0.08</v>
      </c>
      <c r="F126" s="943">
        <v>0</v>
      </c>
      <c r="G126" s="943">
        <v>0.25</v>
      </c>
      <c r="H126" s="943">
        <v>0.08</v>
      </c>
      <c r="I126" s="943">
        <v>0</v>
      </c>
      <c r="J126" s="943">
        <v>0.08</v>
      </c>
      <c r="K126" s="943">
        <v>0</v>
      </c>
      <c r="L126" s="943"/>
      <c r="M126" s="943"/>
      <c r="N126" s="943"/>
      <c r="O126" s="943"/>
      <c r="P126" s="944">
        <f t="shared" si="3"/>
        <v>0.57000000000000006</v>
      </c>
    </row>
    <row r="127" spans="2:16" x14ac:dyDescent="0.2">
      <c r="B127" s="209"/>
      <c r="C127" s="836" t="s">
        <v>175</v>
      </c>
      <c r="D127" s="838">
        <v>0.35</v>
      </c>
      <c r="E127" s="839">
        <v>0.33</v>
      </c>
      <c r="F127" s="839">
        <v>0.38</v>
      </c>
      <c r="G127" s="839">
        <v>0.39</v>
      </c>
      <c r="H127" s="839">
        <v>0.34</v>
      </c>
      <c r="I127" s="839">
        <v>0.39</v>
      </c>
      <c r="J127" s="839">
        <v>0.39</v>
      </c>
      <c r="K127" s="839">
        <v>0.32</v>
      </c>
      <c r="L127" s="839"/>
      <c r="M127" s="839"/>
      <c r="N127" s="839"/>
      <c r="O127" s="839"/>
      <c r="P127" s="844">
        <f t="shared" si="3"/>
        <v>2.89</v>
      </c>
    </row>
    <row r="128" spans="2:16" x14ac:dyDescent="0.2">
      <c r="B128" s="508" t="s">
        <v>99</v>
      </c>
      <c r="C128" s="217" t="s">
        <v>54</v>
      </c>
      <c r="D128" s="826">
        <v>0</v>
      </c>
      <c r="E128" s="827">
        <v>0</v>
      </c>
      <c r="F128" s="827">
        <v>3</v>
      </c>
      <c r="G128" s="827">
        <v>1</v>
      </c>
      <c r="H128" s="827">
        <v>1</v>
      </c>
      <c r="I128" s="827">
        <v>1</v>
      </c>
      <c r="J128" s="827">
        <v>2</v>
      </c>
      <c r="K128" s="827">
        <v>3</v>
      </c>
      <c r="L128" s="827"/>
      <c r="M128" s="827"/>
      <c r="N128" s="827"/>
      <c r="O128" s="827"/>
      <c r="P128" s="232">
        <f t="shared" si="3"/>
        <v>11</v>
      </c>
    </row>
    <row r="129" spans="2:16" x14ac:dyDescent="0.2">
      <c r="B129" s="210"/>
      <c r="C129" s="217" t="s">
        <v>55</v>
      </c>
      <c r="D129" s="826">
        <v>1</v>
      </c>
      <c r="E129" s="827">
        <v>0</v>
      </c>
      <c r="F129" s="827">
        <v>0</v>
      </c>
      <c r="G129" s="827">
        <v>0</v>
      </c>
      <c r="H129" s="827">
        <v>0</v>
      </c>
      <c r="I129" s="827">
        <v>1</v>
      </c>
      <c r="J129" s="827">
        <v>0</v>
      </c>
      <c r="K129" s="827">
        <v>2</v>
      </c>
      <c r="L129" s="827"/>
      <c r="M129" s="827"/>
      <c r="N129" s="827"/>
      <c r="O129" s="827"/>
      <c r="P129" s="232">
        <f t="shared" si="3"/>
        <v>4</v>
      </c>
    </row>
    <row r="130" spans="2:16" x14ac:dyDescent="0.2">
      <c r="B130" s="210"/>
      <c r="C130" s="217" t="s">
        <v>293</v>
      </c>
      <c r="D130" s="826">
        <v>0</v>
      </c>
      <c r="E130" s="827">
        <v>0</v>
      </c>
      <c r="F130" s="827">
        <v>0</v>
      </c>
      <c r="G130" s="827">
        <v>0</v>
      </c>
      <c r="H130" s="827">
        <v>0</v>
      </c>
      <c r="I130" s="827">
        <v>0</v>
      </c>
      <c r="J130" s="827">
        <v>2</v>
      </c>
      <c r="K130" s="827">
        <v>0</v>
      </c>
      <c r="L130" s="827"/>
      <c r="M130" s="827"/>
      <c r="N130" s="827"/>
      <c r="O130" s="827"/>
      <c r="P130" s="232">
        <f t="shared" si="3"/>
        <v>2</v>
      </c>
    </row>
    <row r="131" spans="2:16" x14ac:dyDescent="0.2">
      <c r="B131" s="210"/>
      <c r="C131" s="217" t="s">
        <v>57</v>
      </c>
      <c r="D131" s="826">
        <v>0</v>
      </c>
      <c r="E131" s="827">
        <v>0</v>
      </c>
      <c r="F131" s="827">
        <v>0</v>
      </c>
      <c r="G131" s="827">
        <v>0</v>
      </c>
      <c r="H131" s="827">
        <v>0</v>
      </c>
      <c r="I131" s="827">
        <v>0</v>
      </c>
      <c r="J131" s="827">
        <v>0</v>
      </c>
      <c r="K131" s="827">
        <v>0</v>
      </c>
      <c r="L131" s="827"/>
      <c r="M131" s="827"/>
      <c r="N131" s="827"/>
      <c r="O131" s="827"/>
      <c r="P131" s="232">
        <f t="shared" si="3"/>
        <v>0</v>
      </c>
    </row>
    <row r="132" spans="2:16" x14ac:dyDescent="0.2">
      <c r="B132" s="210"/>
      <c r="C132" s="945" t="s">
        <v>176</v>
      </c>
      <c r="D132" s="939">
        <v>1</v>
      </c>
      <c r="E132" s="940">
        <v>0</v>
      </c>
      <c r="F132" s="940">
        <v>3</v>
      </c>
      <c r="G132" s="940">
        <v>1</v>
      </c>
      <c r="H132" s="940">
        <v>1</v>
      </c>
      <c r="I132" s="940">
        <v>2</v>
      </c>
      <c r="J132" s="940">
        <v>4</v>
      </c>
      <c r="K132" s="940">
        <v>5</v>
      </c>
      <c r="L132" s="940"/>
      <c r="M132" s="940"/>
      <c r="N132" s="940"/>
      <c r="O132" s="940"/>
      <c r="P132" s="947">
        <f t="shared" si="3"/>
        <v>17</v>
      </c>
    </row>
    <row r="133" spans="2:16" x14ac:dyDescent="0.2">
      <c r="B133" s="209"/>
      <c r="C133" s="834" t="s">
        <v>175</v>
      </c>
      <c r="D133" s="828">
        <v>320</v>
      </c>
      <c r="E133" s="829">
        <v>313</v>
      </c>
      <c r="F133" s="829">
        <v>316</v>
      </c>
      <c r="G133" s="829">
        <v>322</v>
      </c>
      <c r="H133" s="829">
        <v>328</v>
      </c>
      <c r="I133" s="829">
        <v>402</v>
      </c>
      <c r="J133" s="829">
        <v>383</v>
      </c>
      <c r="K133" s="829">
        <v>349</v>
      </c>
      <c r="L133" s="829"/>
      <c r="M133" s="829"/>
      <c r="N133" s="829"/>
      <c r="O133" s="829"/>
      <c r="P133" s="835">
        <f t="shared" si="3"/>
        <v>2733</v>
      </c>
    </row>
    <row r="134" spans="2:16" x14ac:dyDescent="0.2">
      <c r="B134" s="508" t="s">
        <v>252</v>
      </c>
      <c r="C134" s="823" t="s">
        <v>54</v>
      </c>
      <c r="D134" s="832">
        <v>0</v>
      </c>
      <c r="E134" s="833">
        <v>0</v>
      </c>
      <c r="F134" s="833">
        <v>3</v>
      </c>
      <c r="G134" s="833">
        <v>1</v>
      </c>
      <c r="H134" s="833">
        <v>1</v>
      </c>
      <c r="I134" s="833">
        <v>1</v>
      </c>
      <c r="J134" s="833">
        <v>2</v>
      </c>
      <c r="K134" s="833">
        <v>3</v>
      </c>
      <c r="L134" s="833"/>
      <c r="M134" s="833"/>
      <c r="N134" s="833"/>
      <c r="O134" s="833"/>
      <c r="P134" s="843">
        <f t="shared" si="3"/>
        <v>11</v>
      </c>
    </row>
    <row r="135" spans="2:16" x14ac:dyDescent="0.2">
      <c r="B135" s="210"/>
      <c r="C135" s="217" t="s">
        <v>55</v>
      </c>
      <c r="D135" s="830">
        <v>0.25</v>
      </c>
      <c r="E135" s="831">
        <v>0</v>
      </c>
      <c r="F135" s="831">
        <v>0</v>
      </c>
      <c r="G135" s="831">
        <v>0</v>
      </c>
      <c r="H135" s="831">
        <v>0</v>
      </c>
      <c r="I135" s="831">
        <v>0.25</v>
      </c>
      <c r="J135" s="831">
        <v>0</v>
      </c>
      <c r="K135" s="831">
        <v>0.5</v>
      </c>
      <c r="L135" s="831"/>
      <c r="M135" s="831"/>
      <c r="N135" s="831"/>
      <c r="O135" s="831"/>
      <c r="P135" s="234">
        <f t="shared" si="3"/>
        <v>1</v>
      </c>
    </row>
    <row r="136" spans="2:16" x14ac:dyDescent="0.2">
      <c r="B136" s="210"/>
      <c r="C136" s="217" t="s">
        <v>293</v>
      </c>
      <c r="D136" s="830">
        <v>0</v>
      </c>
      <c r="E136" s="831">
        <v>0</v>
      </c>
      <c r="F136" s="831">
        <v>0</v>
      </c>
      <c r="G136" s="831">
        <v>0</v>
      </c>
      <c r="H136" s="831">
        <v>0</v>
      </c>
      <c r="I136" s="831">
        <v>0</v>
      </c>
      <c r="J136" s="831">
        <v>0.67</v>
      </c>
      <c r="K136" s="831">
        <v>0</v>
      </c>
      <c r="L136" s="831"/>
      <c r="M136" s="831"/>
      <c r="N136" s="831"/>
      <c r="O136" s="831"/>
      <c r="P136" s="234">
        <f t="shared" si="3"/>
        <v>0.67</v>
      </c>
    </row>
    <row r="137" spans="2:16" x14ac:dyDescent="0.2">
      <c r="B137" s="210"/>
      <c r="C137" s="217" t="s">
        <v>57</v>
      </c>
      <c r="D137" s="830">
        <v>0</v>
      </c>
      <c r="E137" s="831">
        <v>0</v>
      </c>
      <c r="F137" s="831">
        <v>0</v>
      </c>
      <c r="G137" s="831">
        <v>0</v>
      </c>
      <c r="H137" s="831">
        <v>0</v>
      </c>
      <c r="I137" s="831">
        <v>0</v>
      </c>
      <c r="J137" s="831">
        <v>0</v>
      </c>
      <c r="K137" s="831">
        <v>0</v>
      </c>
      <c r="L137" s="831"/>
      <c r="M137" s="831"/>
      <c r="N137" s="831"/>
      <c r="O137" s="831"/>
      <c r="P137" s="234">
        <f t="shared" si="3"/>
        <v>0</v>
      </c>
    </row>
    <row r="138" spans="2:16" x14ac:dyDescent="0.2">
      <c r="B138" s="210"/>
      <c r="C138" s="938" t="s">
        <v>176</v>
      </c>
      <c r="D138" s="942">
        <v>0.08</v>
      </c>
      <c r="E138" s="943">
        <v>0</v>
      </c>
      <c r="F138" s="943">
        <v>0.25</v>
      </c>
      <c r="G138" s="943">
        <v>0.08</v>
      </c>
      <c r="H138" s="943">
        <v>0.08</v>
      </c>
      <c r="I138" s="943">
        <v>0.17</v>
      </c>
      <c r="J138" s="943">
        <v>0.33</v>
      </c>
      <c r="K138" s="943">
        <v>0.42</v>
      </c>
      <c r="L138" s="943"/>
      <c r="M138" s="943"/>
      <c r="N138" s="943"/>
      <c r="O138" s="943"/>
      <c r="P138" s="944">
        <f t="shared" si="3"/>
        <v>1.41</v>
      </c>
    </row>
    <row r="139" spans="2:16" x14ac:dyDescent="0.2">
      <c r="B139" s="209"/>
      <c r="C139" s="836" t="s">
        <v>175</v>
      </c>
      <c r="D139" s="838">
        <v>0.33</v>
      </c>
      <c r="E139" s="839">
        <v>0.32</v>
      </c>
      <c r="F139" s="839">
        <v>0.33</v>
      </c>
      <c r="G139" s="839">
        <v>0.34</v>
      </c>
      <c r="H139" s="839">
        <v>0.34</v>
      </c>
      <c r="I139" s="839">
        <v>0.41</v>
      </c>
      <c r="J139" s="839">
        <v>0.39</v>
      </c>
      <c r="K139" s="839">
        <v>0.37</v>
      </c>
      <c r="L139" s="839"/>
      <c r="M139" s="839"/>
      <c r="N139" s="839"/>
      <c r="O139" s="839"/>
      <c r="P139" s="840">
        <f t="shared" si="3"/>
        <v>2.8300000000000005</v>
      </c>
    </row>
    <row r="140" spans="2:16" x14ac:dyDescent="0.2">
      <c r="B140" s="508" t="s">
        <v>101</v>
      </c>
      <c r="C140" s="217" t="s">
        <v>54</v>
      </c>
      <c r="D140" s="826">
        <v>1</v>
      </c>
      <c r="E140" s="827">
        <v>1</v>
      </c>
      <c r="F140" s="827">
        <v>0</v>
      </c>
      <c r="G140" s="827">
        <v>4</v>
      </c>
      <c r="H140" s="827">
        <v>0</v>
      </c>
      <c r="I140" s="827">
        <v>1</v>
      </c>
      <c r="J140" s="827">
        <v>1</v>
      </c>
      <c r="K140" s="827">
        <v>2</v>
      </c>
      <c r="L140" s="827"/>
      <c r="M140" s="827"/>
      <c r="N140" s="827"/>
      <c r="O140" s="827"/>
      <c r="P140" s="232">
        <f t="shared" si="3"/>
        <v>10</v>
      </c>
    </row>
    <row r="141" spans="2:16" x14ac:dyDescent="0.2">
      <c r="B141" s="210"/>
      <c r="C141" s="217" t="s">
        <v>55</v>
      </c>
      <c r="D141" s="826">
        <v>0</v>
      </c>
      <c r="E141" s="827">
        <v>0</v>
      </c>
      <c r="F141" s="827">
        <v>0</v>
      </c>
      <c r="G141" s="827">
        <v>0</v>
      </c>
      <c r="H141" s="827">
        <v>0</v>
      </c>
      <c r="I141" s="827">
        <v>0</v>
      </c>
      <c r="J141" s="827">
        <v>0</v>
      </c>
      <c r="K141" s="827">
        <v>0</v>
      </c>
      <c r="L141" s="827"/>
      <c r="M141" s="827"/>
      <c r="N141" s="827"/>
      <c r="O141" s="827"/>
      <c r="P141" s="232">
        <f t="shared" si="3"/>
        <v>0</v>
      </c>
    </row>
    <row r="142" spans="2:16" x14ac:dyDescent="0.2">
      <c r="B142" s="210"/>
      <c r="C142" s="217" t="s">
        <v>293</v>
      </c>
      <c r="D142" s="826">
        <v>0</v>
      </c>
      <c r="E142" s="827">
        <v>0</v>
      </c>
      <c r="F142" s="827">
        <v>0</v>
      </c>
      <c r="G142" s="827">
        <v>0</v>
      </c>
      <c r="H142" s="827">
        <v>0</v>
      </c>
      <c r="I142" s="827">
        <v>0</v>
      </c>
      <c r="J142" s="827">
        <v>0</v>
      </c>
      <c r="K142" s="827">
        <v>0</v>
      </c>
      <c r="L142" s="827"/>
      <c r="M142" s="827"/>
      <c r="N142" s="827"/>
      <c r="O142" s="827"/>
      <c r="P142" s="232">
        <f t="shared" si="3"/>
        <v>0</v>
      </c>
    </row>
    <row r="143" spans="2:16" x14ac:dyDescent="0.2">
      <c r="B143" s="210"/>
      <c r="C143" s="217" t="s">
        <v>57</v>
      </c>
      <c r="D143" s="826">
        <v>0</v>
      </c>
      <c r="E143" s="827">
        <v>0</v>
      </c>
      <c r="F143" s="827">
        <v>0</v>
      </c>
      <c r="G143" s="827">
        <v>0</v>
      </c>
      <c r="H143" s="827">
        <v>0</v>
      </c>
      <c r="I143" s="827">
        <v>0</v>
      </c>
      <c r="J143" s="827">
        <v>0</v>
      </c>
      <c r="K143" s="827">
        <v>0</v>
      </c>
      <c r="L143" s="827"/>
      <c r="M143" s="827"/>
      <c r="N143" s="827"/>
      <c r="O143" s="827"/>
      <c r="P143" s="232">
        <f t="shared" si="3"/>
        <v>0</v>
      </c>
    </row>
    <row r="144" spans="2:16" x14ac:dyDescent="0.2">
      <c r="B144" s="210"/>
      <c r="C144" s="945" t="s">
        <v>176</v>
      </c>
      <c r="D144" s="939">
        <v>1</v>
      </c>
      <c r="E144" s="940">
        <v>1</v>
      </c>
      <c r="F144" s="940">
        <v>0</v>
      </c>
      <c r="G144" s="940">
        <v>4</v>
      </c>
      <c r="H144" s="940">
        <v>0</v>
      </c>
      <c r="I144" s="940">
        <v>1</v>
      </c>
      <c r="J144" s="940">
        <v>1</v>
      </c>
      <c r="K144" s="940">
        <v>2</v>
      </c>
      <c r="L144" s="940"/>
      <c r="M144" s="940"/>
      <c r="N144" s="940"/>
      <c r="O144" s="940"/>
      <c r="P144" s="947">
        <f t="shared" si="3"/>
        <v>10</v>
      </c>
    </row>
    <row r="145" spans="2:16" x14ac:dyDescent="0.2">
      <c r="B145" s="209"/>
      <c r="C145" s="834" t="s">
        <v>175</v>
      </c>
      <c r="D145" s="828">
        <v>562</v>
      </c>
      <c r="E145" s="829">
        <v>418</v>
      </c>
      <c r="F145" s="829">
        <v>473</v>
      </c>
      <c r="G145" s="829">
        <v>445</v>
      </c>
      <c r="H145" s="829">
        <v>430</v>
      </c>
      <c r="I145" s="829">
        <v>451</v>
      </c>
      <c r="J145" s="829">
        <v>477</v>
      </c>
      <c r="K145" s="829">
        <v>437</v>
      </c>
      <c r="L145" s="829"/>
      <c r="M145" s="829"/>
      <c r="N145" s="829"/>
      <c r="O145" s="829"/>
      <c r="P145" s="835">
        <f t="shared" si="3"/>
        <v>3693</v>
      </c>
    </row>
    <row r="146" spans="2:16" x14ac:dyDescent="0.2">
      <c r="B146" s="508" t="s">
        <v>102</v>
      </c>
      <c r="C146" s="823" t="s">
        <v>54</v>
      </c>
      <c r="D146" s="832">
        <v>1</v>
      </c>
      <c r="E146" s="833">
        <v>1</v>
      </c>
      <c r="F146" s="833">
        <v>0</v>
      </c>
      <c r="G146" s="833">
        <v>4</v>
      </c>
      <c r="H146" s="833">
        <v>0</v>
      </c>
      <c r="I146" s="833">
        <v>1</v>
      </c>
      <c r="J146" s="833">
        <v>1</v>
      </c>
      <c r="K146" s="833">
        <v>2</v>
      </c>
      <c r="L146" s="833"/>
      <c r="M146" s="833"/>
      <c r="N146" s="833"/>
      <c r="O146" s="833"/>
      <c r="P146" s="843">
        <f t="shared" si="3"/>
        <v>10</v>
      </c>
    </row>
    <row r="147" spans="2:16" x14ac:dyDescent="0.2">
      <c r="B147" s="210"/>
      <c r="C147" s="217" t="s">
        <v>55</v>
      </c>
      <c r="D147" s="830">
        <v>0</v>
      </c>
      <c r="E147" s="831">
        <v>0</v>
      </c>
      <c r="F147" s="831">
        <v>0</v>
      </c>
      <c r="G147" s="831">
        <v>0</v>
      </c>
      <c r="H147" s="831">
        <v>0</v>
      </c>
      <c r="I147" s="831">
        <v>0</v>
      </c>
      <c r="J147" s="831">
        <v>0</v>
      </c>
      <c r="K147" s="831">
        <v>0</v>
      </c>
      <c r="L147" s="831"/>
      <c r="M147" s="831"/>
      <c r="N147" s="831"/>
      <c r="O147" s="831"/>
      <c r="P147" s="234">
        <f t="shared" si="3"/>
        <v>0</v>
      </c>
    </row>
    <row r="148" spans="2:16" x14ac:dyDescent="0.2">
      <c r="B148" s="210"/>
      <c r="C148" s="217" t="s">
        <v>293</v>
      </c>
      <c r="D148" s="830">
        <v>0</v>
      </c>
      <c r="E148" s="831">
        <v>0</v>
      </c>
      <c r="F148" s="831">
        <v>0</v>
      </c>
      <c r="G148" s="831">
        <v>0</v>
      </c>
      <c r="H148" s="831">
        <v>0</v>
      </c>
      <c r="I148" s="831">
        <v>0</v>
      </c>
      <c r="J148" s="831">
        <v>0</v>
      </c>
      <c r="K148" s="831">
        <v>0</v>
      </c>
      <c r="L148" s="831"/>
      <c r="M148" s="831"/>
      <c r="N148" s="831"/>
      <c r="O148" s="831"/>
      <c r="P148" s="234">
        <f t="shared" si="3"/>
        <v>0</v>
      </c>
    </row>
    <row r="149" spans="2:16" x14ac:dyDescent="0.2">
      <c r="B149" s="210"/>
      <c r="C149" s="217" t="s">
        <v>57</v>
      </c>
      <c r="D149" s="830">
        <v>0</v>
      </c>
      <c r="E149" s="831">
        <v>0</v>
      </c>
      <c r="F149" s="831">
        <v>0</v>
      </c>
      <c r="G149" s="831">
        <v>0</v>
      </c>
      <c r="H149" s="831">
        <v>0</v>
      </c>
      <c r="I149" s="831">
        <v>0</v>
      </c>
      <c r="J149" s="831">
        <v>0</v>
      </c>
      <c r="K149" s="831">
        <v>0</v>
      </c>
      <c r="L149" s="831"/>
      <c r="M149" s="831"/>
      <c r="N149" s="831"/>
      <c r="O149" s="831"/>
      <c r="P149" s="234">
        <f t="shared" si="3"/>
        <v>0</v>
      </c>
    </row>
    <row r="150" spans="2:16" x14ac:dyDescent="0.2">
      <c r="B150" s="210"/>
      <c r="C150" s="938" t="s">
        <v>176</v>
      </c>
      <c r="D150" s="942">
        <v>0.08</v>
      </c>
      <c r="E150" s="943">
        <v>0.08</v>
      </c>
      <c r="F150" s="943">
        <v>0</v>
      </c>
      <c r="G150" s="943">
        <v>0.33</v>
      </c>
      <c r="H150" s="943">
        <v>0</v>
      </c>
      <c r="I150" s="943">
        <v>0.08</v>
      </c>
      <c r="J150" s="943">
        <v>0.08</v>
      </c>
      <c r="K150" s="943">
        <v>0.17</v>
      </c>
      <c r="L150" s="943"/>
      <c r="M150" s="943"/>
      <c r="N150" s="943"/>
      <c r="O150" s="943"/>
      <c r="P150" s="944">
        <f t="shared" si="3"/>
        <v>0.82</v>
      </c>
    </row>
    <row r="151" spans="2:16" x14ac:dyDescent="0.2">
      <c r="B151" s="209"/>
      <c r="C151" s="836" t="s">
        <v>175</v>
      </c>
      <c r="D151" s="838">
        <v>0.57999999999999996</v>
      </c>
      <c r="E151" s="839">
        <v>0.43</v>
      </c>
      <c r="F151" s="839">
        <v>0.49</v>
      </c>
      <c r="G151" s="839">
        <v>0.47</v>
      </c>
      <c r="H151" s="839">
        <v>0.44</v>
      </c>
      <c r="I151" s="839">
        <v>0.46</v>
      </c>
      <c r="J151" s="839">
        <v>0.49</v>
      </c>
      <c r="K151" s="839">
        <v>0.46</v>
      </c>
      <c r="L151" s="839"/>
      <c r="M151" s="839"/>
      <c r="N151" s="839"/>
      <c r="O151" s="839"/>
      <c r="P151" s="840">
        <f t="shared" si="3"/>
        <v>3.8200000000000003</v>
      </c>
    </row>
    <row r="152" spans="2:16" ht="19.2" x14ac:dyDescent="0.2">
      <c r="B152" s="508" t="s">
        <v>103</v>
      </c>
      <c r="C152" s="217" t="s">
        <v>54</v>
      </c>
      <c r="D152" s="826">
        <v>5</v>
      </c>
      <c r="E152" s="827">
        <v>1</v>
      </c>
      <c r="F152" s="827">
        <v>1</v>
      </c>
      <c r="G152" s="827">
        <v>2</v>
      </c>
      <c r="H152" s="827">
        <v>2</v>
      </c>
      <c r="I152" s="827">
        <v>2</v>
      </c>
      <c r="J152" s="827">
        <v>2</v>
      </c>
      <c r="K152" s="827">
        <v>2</v>
      </c>
      <c r="L152" s="827"/>
      <c r="M152" s="827"/>
      <c r="N152" s="827"/>
      <c r="O152" s="827"/>
      <c r="P152" s="232">
        <f t="shared" si="3"/>
        <v>17</v>
      </c>
    </row>
    <row r="153" spans="2:16" x14ac:dyDescent="0.2">
      <c r="B153" s="210"/>
      <c r="C153" s="217" t="s">
        <v>55</v>
      </c>
      <c r="D153" s="826">
        <v>2</v>
      </c>
      <c r="E153" s="827">
        <v>6</v>
      </c>
      <c r="F153" s="827">
        <v>4</v>
      </c>
      <c r="G153" s="827">
        <v>3</v>
      </c>
      <c r="H153" s="827">
        <v>1</v>
      </c>
      <c r="I153" s="827">
        <v>11</v>
      </c>
      <c r="J153" s="827">
        <v>2</v>
      </c>
      <c r="K153" s="827">
        <v>2</v>
      </c>
      <c r="L153" s="827"/>
      <c r="M153" s="827"/>
      <c r="N153" s="827"/>
      <c r="O153" s="827"/>
      <c r="P153" s="232">
        <f t="shared" si="3"/>
        <v>31</v>
      </c>
    </row>
    <row r="154" spans="2:16" x14ac:dyDescent="0.2">
      <c r="B154" s="210"/>
      <c r="C154" s="217" t="s">
        <v>293</v>
      </c>
      <c r="D154" s="826">
        <v>0</v>
      </c>
      <c r="E154" s="827">
        <v>0</v>
      </c>
      <c r="F154" s="827">
        <v>0</v>
      </c>
      <c r="G154" s="827">
        <v>1</v>
      </c>
      <c r="H154" s="827">
        <v>2</v>
      </c>
      <c r="I154" s="827">
        <v>3</v>
      </c>
      <c r="J154" s="827">
        <v>1</v>
      </c>
      <c r="K154" s="827">
        <v>3</v>
      </c>
      <c r="L154" s="827"/>
      <c r="M154" s="827"/>
      <c r="N154" s="827"/>
      <c r="O154" s="827"/>
      <c r="P154" s="232">
        <f t="shared" si="3"/>
        <v>10</v>
      </c>
    </row>
    <row r="155" spans="2:16" x14ac:dyDescent="0.2">
      <c r="B155" s="210"/>
      <c r="C155" s="217" t="s">
        <v>57</v>
      </c>
      <c r="D155" s="826">
        <v>2</v>
      </c>
      <c r="E155" s="827">
        <v>0</v>
      </c>
      <c r="F155" s="827">
        <v>1</v>
      </c>
      <c r="G155" s="827">
        <v>1</v>
      </c>
      <c r="H155" s="827">
        <v>1</v>
      </c>
      <c r="I155" s="827">
        <v>4</v>
      </c>
      <c r="J155" s="827">
        <v>3</v>
      </c>
      <c r="K155" s="827">
        <v>0</v>
      </c>
      <c r="L155" s="827"/>
      <c r="M155" s="827"/>
      <c r="N155" s="827"/>
      <c r="O155" s="827"/>
      <c r="P155" s="232">
        <f t="shared" si="3"/>
        <v>12</v>
      </c>
    </row>
    <row r="156" spans="2:16" x14ac:dyDescent="0.2">
      <c r="B156" s="210"/>
      <c r="C156" s="217" t="s">
        <v>58</v>
      </c>
      <c r="D156" s="826">
        <v>4</v>
      </c>
      <c r="E156" s="827">
        <v>9</v>
      </c>
      <c r="F156" s="827">
        <v>3</v>
      </c>
      <c r="G156" s="827">
        <v>5</v>
      </c>
      <c r="H156" s="827">
        <v>2</v>
      </c>
      <c r="I156" s="827">
        <v>5</v>
      </c>
      <c r="J156" s="827">
        <v>2</v>
      </c>
      <c r="K156" s="827">
        <v>3</v>
      </c>
      <c r="L156" s="827"/>
      <c r="M156" s="827"/>
      <c r="N156" s="827"/>
      <c r="O156" s="827"/>
      <c r="P156" s="232">
        <f t="shared" si="3"/>
        <v>33</v>
      </c>
    </row>
    <row r="157" spans="2:16" x14ac:dyDescent="0.2">
      <c r="B157" s="210"/>
      <c r="C157" s="217" t="s">
        <v>59</v>
      </c>
      <c r="D157" s="826">
        <v>3</v>
      </c>
      <c r="E157" s="827">
        <v>3</v>
      </c>
      <c r="F157" s="827">
        <v>1</v>
      </c>
      <c r="G157" s="827">
        <v>0</v>
      </c>
      <c r="H157" s="827">
        <v>0</v>
      </c>
      <c r="I157" s="827">
        <v>1</v>
      </c>
      <c r="J157" s="827">
        <v>0</v>
      </c>
      <c r="K157" s="827">
        <v>0</v>
      </c>
      <c r="L157" s="827"/>
      <c r="M157" s="827"/>
      <c r="N157" s="827"/>
      <c r="O157" s="827"/>
      <c r="P157" s="232">
        <f t="shared" si="3"/>
        <v>8</v>
      </c>
    </row>
    <row r="158" spans="2:16" x14ac:dyDescent="0.2">
      <c r="B158" s="210"/>
      <c r="C158" s="938" t="s">
        <v>176</v>
      </c>
      <c r="D158" s="939">
        <v>16</v>
      </c>
      <c r="E158" s="940">
        <v>19</v>
      </c>
      <c r="F158" s="940">
        <v>10</v>
      </c>
      <c r="G158" s="940">
        <v>12</v>
      </c>
      <c r="H158" s="940">
        <v>8</v>
      </c>
      <c r="I158" s="940">
        <v>26</v>
      </c>
      <c r="J158" s="940">
        <v>10</v>
      </c>
      <c r="K158" s="940">
        <v>10</v>
      </c>
      <c r="L158" s="940"/>
      <c r="M158" s="940"/>
      <c r="N158" s="940"/>
      <c r="O158" s="940"/>
      <c r="P158" s="941">
        <f t="shared" si="3"/>
        <v>111</v>
      </c>
    </row>
    <row r="159" spans="2:16" x14ac:dyDescent="0.2">
      <c r="B159" s="209"/>
      <c r="C159" s="836" t="s">
        <v>175</v>
      </c>
      <c r="D159" s="828">
        <v>781</v>
      </c>
      <c r="E159" s="829">
        <v>818</v>
      </c>
      <c r="F159" s="829">
        <v>789</v>
      </c>
      <c r="G159" s="829">
        <v>692</v>
      </c>
      <c r="H159" s="829">
        <v>747</v>
      </c>
      <c r="I159" s="829">
        <v>760</v>
      </c>
      <c r="J159" s="829">
        <v>741</v>
      </c>
      <c r="K159" s="829">
        <v>731</v>
      </c>
      <c r="L159" s="829"/>
      <c r="M159" s="829"/>
      <c r="N159" s="829"/>
      <c r="O159" s="829"/>
      <c r="P159" s="845">
        <f t="shared" si="3"/>
        <v>6059</v>
      </c>
    </row>
    <row r="160" spans="2:16" ht="19.2" x14ac:dyDescent="0.2">
      <c r="B160" s="508" t="s">
        <v>253</v>
      </c>
      <c r="C160" s="823" t="s">
        <v>54</v>
      </c>
      <c r="D160" s="832">
        <v>5</v>
      </c>
      <c r="E160" s="833">
        <v>1</v>
      </c>
      <c r="F160" s="833">
        <v>1</v>
      </c>
      <c r="G160" s="833">
        <v>2</v>
      </c>
      <c r="H160" s="833">
        <v>2</v>
      </c>
      <c r="I160" s="833">
        <v>2</v>
      </c>
      <c r="J160" s="833">
        <v>2</v>
      </c>
      <c r="K160" s="833">
        <v>2</v>
      </c>
      <c r="L160" s="833"/>
      <c r="M160" s="833"/>
      <c r="N160" s="833"/>
      <c r="O160" s="833"/>
      <c r="P160" s="842">
        <f t="shared" si="3"/>
        <v>17</v>
      </c>
    </row>
    <row r="161" spans="2:16" x14ac:dyDescent="0.2">
      <c r="B161" s="210"/>
      <c r="C161" s="217" t="s">
        <v>55</v>
      </c>
      <c r="D161" s="830">
        <v>1</v>
      </c>
      <c r="E161" s="831">
        <v>3</v>
      </c>
      <c r="F161" s="831">
        <v>2</v>
      </c>
      <c r="G161" s="831">
        <v>1.5</v>
      </c>
      <c r="H161" s="831">
        <v>0.5</v>
      </c>
      <c r="I161" s="831">
        <v>5.5</v>
      </c>
      <c r="J161" s="831">
        <v>1</v>
      </c>
      <c r="K161" s="831">
        <v>1</v>
      </c>
      <c r="L161" s="831"/>
      <c r="M161" s="831"/>
      <c r="N161" s="831"/>
      <c r="O161" s="831"/>
      <c r="P161" s="237">
        <f t="shared" si="3"/>
        <v>15.5</v>
      </c>
    </row>
    <row r="162" spans="2:16" x14ac:dyDescent="0.2">
      <c r="B162" s="210"/>
      <c r="C162" s="217" t="s">
        <v>293</v>
      </c>
      <c r="D162" s="830">
        <v>0</v>
      </c>
      <c r="E162" s="831">
        <v>0</v>
      </c>
      <c r="F162" s="831">
        <v>0</v>
      </c>
      <c r="G162" s="831">
        <v>1</v>
      </c>
      <c r="H162" s="831">
        <v>2</v>
      </c>
      <c r="I162" s="831">
        <v>3</v>
      </c>
      <c r="J162" s="831">
        <v>1</v>
      </c>
      <c r="K162" s="831">
        <v>3</v>
      </c>
      <c r="L162" s="831"/>
      <c r="M162" s="831"/>
      <c r="N162" s="831"/>
      <c r="O162" s="831"/>
      <c r="P162" s="237">
        <f t="shared" si="3"/>
        <v>10</v>
      </c>
    </row>
    <row r="163" spans="2:16" x14ac:dyDescent="0.2">
      <c r="B163" s="210"/>
      <c r="C163" s="217" t="s">
        <v>57</v>
      </c>
      <c r="D163" s="830">
        <v>2</v>
      </c>
      <c r="E163" s="831">
        <v>0</v>
      </c>
      <c r="F163" s="831">
        <v>1</v>
      </c>
      <c r="G163" s="831">
        <v>1</v>
      </c>
      <c r="H163" s="831">
        <v>1</v>
      </c>
      <c r="I163" s="831">
        <v>4</v>
      </c>
      <c r="J163" s="831">
        <v>3</v>
      </c>
      <c r="K163" s="831">
        <v>0</v>
      </c>
      <c r="L163" s="831"/>
      <c r="M163" s="831"/>
      <c r="N163" s="831"/>
      <c r="O163" s="831"/>
      <c r="P163" s="237">
        <f t="shared" si="3"/>
        <v>12</v>
      </c>
    </row>
    <row r="164" spans="2:16" x14ac:dyDescent="0.2">
      <c r="B164" s="210"/>
      <c r="C164" s="217" t="s">
        <v>58</v>
      </c>
      <c r="D164" s="830">
        <v>4</v>
      </c>
      <c r="E164" s="831">
        <v>9</v>
      </c>
      <c r="F164" s="831">
        <v>3</v>
      </c>
      <c r="G164" s="831">
        <v>5</v>
      </c>
      <c r="H164" s="831">
        <v>2</v>
      </c>
      <c r="I164" s="831">
        <v>5</v>
      </c>
      <c r="J164" s="831">
        <v>2</v>
      </c>
      <c r="K164" s="831">
        <v>3</v>
      </c>
      <c r="L164" s="831"/>
      <c r="M164" s="831"/>
      <c r="N164" s="831"/>
      <c r="O164" s="831"/>
      <c r="P164" s="237">
        <f t="shared" si="3"/>
        <v>33</v>
      </c>
    </row>
    <row r="165" spans="2:16" x14ac:dyDescent="0.2">
      <c r="B165" s="210"/>
      <c r="C165" s="217" t="s">
        <v>59</v>
      </c>
      <c r="D165" s="830">
        <v>3</v>
      </c>
      <c r="E165" s="831">
        <v>3</v>
      </c>
      <c r="F165" s="831">
        <v>1</v>
      </c>
      <c r="G165" s="831">
        <v>0</v>
      </c>
      <c r="H165" s="831">
        <v>0</v>
      </c>
      <c r="I165" s="831">
        <v>1</v>
      </c>
      <c r="J165" s="831">
        <v>0</v>
      </c>
      <c r="K165" s="831">
        <v>0</v>
      </c>
      <c r="L165" s="831"/>
      <c r="M165" s="831"/>
      <c r="N165" s="831"/>
      <c r="O165" s="831"/>
      <c r="P165" s="237">
        <f t="shared" si="3"/>
        <v>8</v>
      </c>
    </row>
    <row r="166" spans="2:16" x14ac:dyDescent="0.2">
      <c r="B166" s="210"/>
      <c r="C166" s="938" t="s">
        <v>176</v>
      </c>
      <c r="D166" s="942">
        <v>2.29</v>
      </c>
      <c r="E166" s="943">
        <v>2.71</v>
      </c>
      <c r="F166" s="943">
        <v>1.43</v>
      </c>
      <c r="G166" s="943">
        <v>1.71</v>
      </c>
      <c r="H166" s="943">
        <v>1.1399999999999999</v>
      </c>
      <c r="I166" s="943">
        <v>3.71</v>
      </c>
      <c r="J166" s="943">
        <v>1.43</v>
      </c>
      <c r="K166" s="943">
        <v>1.43</v>
      </c>
      <c r="L166" s="943"/>
      <c r="M166" s="943"/>
      <c r="N166" s="943"/>
      <c r="O166" s="943"/>
      <c r="P166" s="948">
        <f t="shared" si="3"/>
        <v>15.850000000000001</v>
      </c>
    </row>
    <row r="167" spans="2:16" x14ac:dyDescent="0.2">
      <c r="B167" s="209"/>
      <c r="C167" s="836" t="s">
        <v>175</v>
      </c>
      <c r="D167" s="838">
        <v>1.64</v>
      </c>
      <c r="E167" s="839">
        <v>1.7</v>
      </c>
      <c r="F167" s="839">
        <v>1.65</v>
      </c>
      <c r="G167" s="839">
        <v>1.48</v>
      </c>
      <c r="H167" s="839">
        <v>1.56</v>
      </c>
      <c r="I167" s="839">
        <v>1.58</v>
      </c>
      <c r="J167" s="839">
        <v>1.55</v>
      </c>
      <c r="K167" s="839">
        <v>1.55</v>
      </c>
      <c r="L167" s="839"/>
      <c r="M167" s="839"/>
      <c r="N167" s="839"/>
      <c r="O167" s="839"/>
      <c r="P167" s="840">
        <f t="shared" si="3"/>
        <v>12.710000000000003</v>
      </c>
    </row>
    <row r="168" spans="2:16" ht="19.2" x14ac:dyDescent="0.2">
      <c r="B168" s="508" t="s">
        <v>130</v>
      </c>
      <c r="C168" s="217" t="s">
        <v>54</v>
      </c>
      <c r="D168" s="826">
        <v>0</v>
      </c>
      <c r="E168" s="827">
        <v>0</v>
      </c>
      <c r="F168" s="827">
        <v>0</v>
      </c>
      <c r="G168" s="827">
        <v>0</v>
      </c>
      <c r="H168" s="827">
        <v>0</v>
      </c>
      <c r="I168" s="827">
        <v>0</v>
      </c>
      <c r="J168" s="827">
        <v>0</v>
      </c>
      <c r="K168" s="827">
        <v>0</v>
      </c>
      <c r="L168" s="827"/>
      <c r="M168" s="827"/>
      <c r="N168" s="827"/>
      <c r="O168" s="827"/>
      <c r="P168" s="232">
        <f t="shared" ref="P168:P183" si="4">SUM(D168:O168)</f>
        <v>0</v>
      </c>
    </row>
    <row r="169" spans="2:16" x14ac:dyDescent="0.2">
      <c r="B169" s="210"/>
      <c r="C169" s="217" t="s">
        <v>55</v>
      </c>
      <c r="D169" s="826">
        <v>0</v>
      </c>
      <c r="E169" s="827">
        <v>0</v>
      </c>
      <c r="F169" s="827">
        <v>0</v>
      </c>
      <c r="G169" s="827">
        <v>0</v>
      </c>
      <c r="H169" s="827">
        <v>0</v>
      </c>
      <c r="I169" s="827">
        <v>0</v>
      </c>
      <c r="J169" s="827">
        <v>0</v>
      </c>
      <c r="K169" s="827">
        <v>0</v>
      </c>
      <c r="L169" s="827"/>
      <c r="M169" s="827"/>
      <c r="N169" s="827"/>
      <c r="O169" s="827"/>
      <c r="P169" s="232">
        <f t="shared" si="4"/>
        <v>0</v>
      </c>
    </row>
    <row r="170" spans="2:16" x14ac:dyDescent="0.2">
      <c r="B170" s="210"/>
      <c r="C170" s="217" t="s">
        <v>293</v>
      </c>
      <c r="D170" s="826">
        <v>0</v>
      </c>
      <c r="E170" s="827">
        <v>0</v>
      </c>
      <c r="F170" s="827">
        <v>0</v>
      </c>
      <c r="G170" s="827">
        <v>0</v>
      </c>
      <c r="H170" s="827">
        <v>0</v>
      </c>
      <c r="I170" s="827">
        <v>0</v>
      </c>
      <c r="J170" s="827">
        <v>0</v>
      </c>
      <c r="K170" s="827">
        <v>0</v>
      </c>
      <c r="L170" s="827"/>
      <c r="M170" s="827"/>
      <c r="N170" s="827"/>
      <c r="O170" s="827"/>
      <c r="P170" s="232">
        <f t="shared" si="4"/>
        <v>0</v>
      </c>
    </row>
    <row r="171" spans="2:16" x14ac:dyDescent="0.2">
      <c r="B171" s="210"/>
      <c r="C171" s="217" t="s">
        <v>57</v>
      </c>
      <c r="D171" s="826">
        <v>0</v>
      </c>
      <c r="E171" s="827">
        <v>0</v>
      </c>
      <c r="F171" s="827">
        <v>0</v>
      </c>
      <c r="G171" s="827">
        <v>0</v>
      </c>
      <c r="H171" s="827">
        <v>0</v>
      </c>
      <c r="I171" s="827">
        <v>0</v>
      </c>
      <c r="J171" s="827">
        <v>0</v>
      </c>
      <c r="K171" s="827">
        <v>0</v>
      </c>
      <c r="L171" s="827"/>
      <c r="M171" s="827"/>
      <c r="N171" s="827"/>
      <c r="O171" s="827"/>
      <c r="P171" s="232">
        <f t="shared" si="4"/>
        <v>0</v>
      </c>
    </row>
    <row r="172" spans="2:16" x14ac:dyDescent="0.2">
      <c r="B172" s="210"/>
      <c r="C172" s="217" t="s">
        <v>58</v>
      </c>
      <c r="D172" s="826">
        <v>0</v>
      </c>
      <c r="E172" s="827">
        <v>0</v>
      </c>
      <c r="F172" s="827">
        <v>0</v>
      </c>
      <c r="G172" s="827">
        <v>0</v>
      </c>
      <c r="H172" s="827">
        <v>0</v>
      </c>
      <c r="I172" s="827">
        <v>0</v>
      </c>
      <c r="J172" s="827">
        <v>0</v>
      </c>
      <c r="K172" s="827">
        <v>0</v>
      </c>
      <c r="L172" s="827"/>
      <c r="M172" s="827"/>
      <c r="N172" s="827"/>
      <c r="O172" s="827"/>
      <c r="P172" s="232">
        <f t="shared" si="4"/>
        <v>0</v>
      </c>
    </row>
    <row r="173" spans="2:16" x14ac:dyDescent="0.2">
      <c r="B173" s="210"/>
      <c r="C173" s="217" t="s">
        <v>59</v>
      </c>
      <c r="D173" s="826">
        <v>0</v>
      </c>
      <c r="E173" s="827">
        <v>0</v>
      </c>
      <c r="F173" s="827">
        <v>0</v>
      </c>
      <c r="G173" s="827">
        <v>0</v>
      </c>
      <c r="H173" s="827">
        <v>1</v>
      </c>
      <c r="I173" s="827">
        <v>0</v>
      </c>
      <c r="J173" s="827">
        <v>1</v>
      </c>
      <c r="K173" s="827">
        <v>0</v>
      </c>
      <c r="L173" s="827"/>
      <c r="M173" s="827"/>
      <c r="N173" s="827"/>
      <c r="O173" s="827"/>
      <c r="P173" s="232">
        <f t="shared" si="4"/>
        <v>2</v>
      </c>
    </row>
    <row r="174" spans="2:16" x14ac:dyDescent="0.2">
      <c r="B174" s="210"/>
      <c r="C174" s="938" t="s">
        <v>176</v>
      </c>
      <c r="D174" s="939">
        <v>0</v>
      </c>
      <c r="E174" s="940">
        <v>0</v>
      </c>
      <c r="F174" s="940">
        <v>0</v>
      </c>
      <c r="G174" s="940">
        <v>0</v>
      </c>
      <c r="H174" s="940">
        <v>1</v>
      </c>
      <c r="I174" s="940">
        <v>0</v>
      </c>
      <c r="J174" s="940">
        <v>1</v>
      </c>
      <c r="K174" s="940">
        <v>0</v>
      </c>
      <c r="L174" s="940"/>
      <c r="M174" s="940"/>
      <c r="N174" s="940"/>
      <c r="O174" s="940"/>
      <c r="P174" s="941">
        <f t="shared" si="4"/>
        <v>2</v>
      </c>
    </row>
    <row r="175" spans="2:16" x14ac:dyDescent="0.2">
      <c r="B175" s="209"/>
      <c r="C175" s="836" t="s">
        <v>175</v>
      </c>
      <c r="D175" s="828">
        <v>23</v>
      </c>
      <c r="E175" s="829">
        <v>11</v>
      </c>
      <c r="F175" s="829">
        <v>17</v>
      </c>
      <c r="G175" s="829">
        <v>19</v>
      </c>
      <c r="H175" s="829">
        <v>20</v>
      </c>
      <c r="I175" s="829">
        <v>25</v>
      </c>
      <c r="J175" s="829">
        <v>23</v>
      </c>
      <c r="K175" s="829">
        <v>19</v>
      </c>
      <c r="L175" s="829"/>
      <c r="M175" s="829"/>
      <c r="N175" s="829"/>
      <c r="O175" s="829"/>
      <c r="P175" s="845">
        <f t="shared" si="4"/>
        <v>157</v>
      </c>
    </row>
    <row r="176" spans="2:16" x14ac:dyDescent="0.2">
      <c r="B176" s="508" t="s">
        <v>254</v>
      </c>
      <c r="C176" s="823" t="s">
        <v>54</v>
      </c>
      <c r="D176" s="832">
        <v>0</v>
      </c>
      <c r="E176" s="833">
        <v>0</v>
      </c>
      <c r="F176" s="833">
        <v>0</v>
      </c>
      <c r="G176" s="833">
        <v>0</v>
      </c>
      <c r="H176" s="833">
        <v>0</v>
      </c>
      <c r="I176" s="833">
        <v>0</v>
      </c>
      <c r="J176" s="833">
        <v>0</v>
      </c>
      <c r="K176" s="833">
        <v>0</v>
      </c>
      <c r="L176" s="833"/>
      <c r="M176" s="833"/>
      <c r="N176" s="833"/>
      <c r="O176" s="833"/>
      <c r="P176" s="842">
        <f t="shared" si="4"/>
        <v>0</v>
      </c>
    </row>
    <row r="177" spans="2:16" x14ac:dyDescent="0.2">
      <c r="B177" s="210"/>
      <c r="C177" s="217" t="s">
        <v>55</v>
      </c>
      <c r="D177" s="830">
        <v>0</v>
      </c>
      <c r="E177" s="831">
        <v>0</v>
      </c>
      <c r="F177" s="831">
        <v>0</v>
      </c>
      <c r="G177" s="831">
        <v>0</v>
      </c>
      <c r="H177" s="831">
        <v>0</v>
      </c>
      <c r="I177" s="831">
        <v>0</v>
      </c>
      <c r="J177" s="831">
        <v>0</v>
      </c>
      <c r="K177" s="831">
        <v>0</v>
      </c>
      <c r="L177" s="831"/>
      <c r="M177" s="831"/>
      <c r="N177" s="831"/>
      <c r="O177" s="831"/>
      <c r="P177" s="237">
        <f t="shared" si="4"/>
        <v>0</v>
      </c>
    </row>
    <row r="178" spans="2:16" x14ac:dyDescent="0.2">
      <c r="B178" s="210"/>
      <c r="C178" s="217" t="s">
        <v>293</v>
      </c>
      <c r="D178" s="830">
        <v>0</v>
      </c>
      <c r="E178" s="831">
        <v>0</v>
      </c>
      <c r="F178" s="831">
        <v>0</v>
      </c>
      <c r="G178" s="831">
        <v>0</v>
      </c>
      <c r="H178" s="831">
        <v>0</v>
      </c>
      <c r="I178" s="831">
        <v>0</v>
      </c>
      <c r="J178" s="831">
        <v>0</v>
      </c>
      <c r="K178" s="831">
        <v>0</v>
      </c>
      <c r="L178" s="831"/>
      <c r="M178" s="831"/>
      <c r="N178" s="831"/>
      <c r="O178" s="831"/>
      <c r="P178" s="237">
        <f t="shared" si="4"/>
        <v>0</v>
      </c>
    </row>
    <row r="179" spans="2:16" x14ac:dyDescent="0.2">
      <c r="B179" s="210"/>
      <c r="C179" s="217" t="s">
        <v>57</v>
      </c>
      <c r="D179" s="830">
        <v>0</v>
      </c>
      <c r="E179" s="831">
        <v>0</v>
      </c>
      <c r="F179" s="831">
        <v>0</v>
      </c>
      <c r="G179" s="831">
        <v>0</v>
      </c>
      <c r="H179" s="831">
        <v>0</v>
      </c>
      <c r="I179" s="831">
        <v>0</v>
      </c>
      <c r="J179" s="831">
        <v>0</v>
      </c>
      <c r="K179" s="831">
        <v>0</v>
      </c>
      <c r="L179" s="831"/>
      <c r="M179" s="831"/>
      <c r="N179" s="831"/>
      <c r="O179" s="831"/>
      <c r="P179" s="237">
        <f t="shared" si="4"/>
        <v>0</v>
      </c>
    </row>
    <row r="180" spans="2:16" x14ac:dyDescent="0.2">
      <c r="B180" s="210"/>
      <c r="C180" s="217" t="s">
        <v>58</v>
      </c>
      <c r="D180" s="830">
        <v>0</v>
      </c>
      <c r="E180" s="831">
        <v>0</v>
      </c>
      <c r="F180" s="831">
        <v>0</v>
      </c>
      <c r="G180" s="831">
        <v>0</v>
      </c>
      <c r="H180" s="831">
        <v>0</v>
      </c>
      <c r="I180" s="831">
        <v>0</v>
      </c>
      <c r="J180" s="831">
        <v>0</v>
      </c>
      <c r="K180" s="831">
        <v>0</v>
      </c>
      <c r="L180" s="831"/>
      <c r="M180" s="831"/>
      <c r="N180" s="831"/>
      <c r="O180" s="831"/>
      <c r="P180" s="237">
        <f t="shared" si="4"/>
        <v>0</v>
      </c>
    </row>
    <row r="181" spans="2:16" x14ac:dyDescent="0.2">
      <c r="B181" s="210"/>
      <c r="C181" s="217" t="s">
        <v>59</v>
      </c>
      <c r="D181" s="830">
        <v>0</v>
      </c>
      <c r="E181" s="831">
        <v>0</v>
      </c>
      <c r="F181" s="831">
        <v>0</v>
      </c>
      <c r="G181" s="831">
        <v>0</v>
      </c>
      <c r="H181" s="831">
        <v>1</v>
      </c>
      <c r="I181" s="831">
        <v>0</v>
      </c>
      <c r="J181" s="831">
        <v>1</v>
      </c>
      <c r="K181" s="831">
        <v>0</v>
      </c>
      <c r="L181" s="831"/>
      <c r="M181" s="831"/>
      <c r="N181" s="831"/>
      <c r="O181" s="831"/>
      <c r="P181" s="237">
        <f t="shared" si="4"/>
        <v>2</v>
      </c>
    </row>
    <row r="182" spans="2:16" x14ac:dyDescent="0.2">
      <c r="B182" s="210"/>
      <c r="C182" s="938" t="s">
        <v>176</v>
      </c>
      <c r="D182" s="942">
        <v>0</v>
      </c>
      <c r="E182" s="943">
        <v>0</v>
      </c>
      <c r="F182" s="943">
        <v>0</v>
      </c>
      <c r="G182" s="943">
        <v>0</v>
      </c>
      <c r="H182" s="943">
        <v>0.14000000000000001</v>
      </c>
      <c r="I182" s="943">
        <v>0</v>
      </c>
      <c r="J182" s="943">
        <v>0.14000000000000001</v>
      </c>
      <c r="K182" s="943">
        <v>0</v>
      </c>
      <c r="L182" s="943"/>
      <c r="M182" s="943"/>
      <c r="N182" s="943"/>
      <c r="O182" s="943"/>
      <c r="P182" s="948">
        <f t="shared" si="4"/>
        <v>0.28000000000000003</v>
      </c>
    </row>
    <row r="183" spans="2:16" x14ac:dyDescent="0.2">
      <c r="B183" s="209"/>
      <c r="C183" s="836" t="s">
        <v>175</v>
      </c>
      <c r="D183" s="838">
        <v>0.05</v>
      </c>
      <c r="E183" s="839">
        <v>0.02</v>
      </c>
      <c r="F183" s="839">
        <v>0.04</v>
      </c>
      <c r="G183" s="839">
        <v>0.04</v>
      </c>
      <c r="H183" s="839">
        <v>0.04</v>
      </c>
      <c r="I183" s="839">
        <v>0.05</v>
      </c>
      <c r="J183" s="839">
        <v>0.05</v>
      </c>
      <c r="K183" s="839">
        <v>0.04</v>
      </c>
      <c r="L183" s="839"/>
      <c r="M183" s="839"/>
      <c r="N183" s="839"/>
      <c r="O183" s="839"/>
      <c r="P183" s="840">
        <f t="shared" si="4"/>
        <v>0.33</v>
      </c>
    </row>
    <row r="184" spans="2:16" x14ac:dyDescent="0.2">
      <c r="B184" s="508" t="s">
        <v>106</v>
      </c>
      <c r="C184" s="217" t="s">
        <v>54</v>
      </c>
      <c r="D184" s="826">
        <v>0</v>
      </c>
      <c r="E184" s="827">
        <v>0</v>
      </c>
      <c r="F184" s="827">
        <v>0</v>
      </c>
      <c r="G184" s="827">
        <v>0</v>
      </c>
      <c r="H184" s="827"/>
      <c r="I184" s="827"/>
      <c r="J184" s="827"/>
      <c r="K184" s="827"/>
      <c r="L184" s="827"/>
      <c r="M184" s="827"/>
      <c r="N184" s="827"/>
      <c r="O184" s="827"/>
      <c r="P184" s="232">
        <f t="shared" ref="P184:P199" si="5">SUM(D184:O184)</f>
        <v>0</v>
      </c>
    </row>
    <row r="185" spans="2:16" x14ac:dyDescent="0.2">
      <c r="B185" s="210"/>
      <c r="C185" s="217" t="s">
        <v>55</v>
      </c>
      <c r="D185" s="826">
        <v>0</v>
      </c>
      <c r="E185" s="827">
        <v>0</v>
      </c>
      <c r="F185" s="827">
        <v>0</v>
      </c>
      <c r="G185" s="827">
        <v>0</v>
      </c>
      <c r="H185" s="827"/>
      <c r="I185" s="827"/>
      <c r="J185" s="827"/>
      <c r="K185" s="827"/>
      <c r="L185" s="827"/>
      <c r="M185" s="827"/>
      <c r="N185" s="827"/>
      <c r="O185" s="827"/>
      <c r="P185" s="232">
        <f t="shared" si="5"/>
        <v>0</v>
      </c>
    </row>
    <row r="186" spans="2:16" x14ac:dyDescent="0.2">
      <c r="B186" s="210"/>
      <c r="C186" s="217" t="s">
        <v>293</v>
      </c>
      <c r="D186" s="826">
        <v>0</v>
      </c>
      <c r="E186" s="827">
        <v>0</v>
      </c>
      <c r="F186" s="827">
        <v>0</v>
      </c>
      <c r="G186" s="827">
        <v>0</v>
      </c>
      <c r="H186" s="827"/>
      <c r="I186" s="827"/>
      <c r="J186" s="827"/>
      <c r="K186" s="827"/>
      <c r="L186" s="827"/>
      <c r="M186" s="827"/>
      <c r="N186" s="827"/>
      <c r="O186" s="827"/>
      <c r="P186" s="232">
        <f t="shared" si="5"/>
        <v>0</v>
      </c>
    </row>
    <row r="187" spans="2:16" x14ac:dyDescent="0.2">
      <c r="B187" s="210"/>
      <c r="C187" s="217" t="s">
        <v>57</v>
      </c>
      <c r="D187" s="826">
        <v>0</v>
      </c>
      <c r="E187" s="827">
        <v>0</v>
      </c>
      <c r="F187" s="827">
        <v>0</v>
      </c>
      <c r="G187" s="827">
        <v>0</v>
      </c>
      <c r="H187" s="827"/>
      <c r="I187" s="827"/>
      <c r="J187" s="827"/>
      <c r="K187" s="827"/>
      <c r="L187" s="827"/>
      <c r="M187" s="827"/>
      <c r="N187" s="827"/>
      <c r="O187" s="827"/>
      <c r="P187" s="232">
        <f t="shared" si="5"/>
        <v>0</v>
      </c>
    </row>
    <row r="188" spans="2:16" x14ac:dyDescent="0.2">
      <c r="B188" s="210"/>
      <c r="C188" s="217" t="s">
        <v>58</v>
      </c>
      <c r="D188" s="826">
        <v>0</v>
      </c>
      <c r="E188" s="827">
        <v>0</v>
      </c>
      <c r="F188" s="827">
        <v>0</v>
      </c>
      <c r="G188" s="827">
        <v>0</v>
      </c>
      <c r="H188" s="827"/>
      <c r="I188" s="827"/>
      <c r="J188" s="827"/>
      <c r="K188" s="827"/>
      <c r="L188" s="827"/>
      <c r="M188" s="827"/>
      <c r="N188" s="827"/>
      <c r="O188" s="827"/>
      <c r="P188" s="232">
        <f t="shared" si="5"/>
        <v>0</v>
      </c>
    </row>
    <row r="189" spans="2:16" x14ac:dyDescent="0.2">
      <c r="B189" s="210"/>
      <c r="C189" s="217" t="s">
        <v>59</v>
      </c>
      <c r="D189" s="826">
        <v>0</v>
      </c>
      <c r="E189" s="827">
        <v>0</v>
      </c>
      <c r="F189" s="827">
        <v>0</v>
      </c>
      <c r="G189" s="827">
        <v>0</v>
      </c>
      <c r="H189" s="827"/>
      <c r="I189" s="827"/>
      <c r="J189" s="827"/>
      <c r="K189" s="827"/>
      <c r="L189" s="827"/>
      <c r="M189" s="827"/>
      <c r="N189" s="827"/>
      <c r="O189" s="827"/>
      <c r="P189" s="232">
        <f t="shared" si="5"/>
        <v>0</v>
      </c>
    </row>
    <row r="190" spans="2:16" x14ac:dyDescent="0.2">
      <c r="B190" s="210"/>
      <c r="C190" s="938" t="s">
        <v>60</v>
      </c>
      <c r="D190" s="939">
        <v>0</v>
      </c>
      <c r="E190" s="940">
        <v>0</v>
      </c>
      <c r="F190" s="940">
        <v>0</v>
      </c>
      <c r="G190" s="940">
        <v>0</v>
      </c>
      <c r="H190" s="940"/>
      <c r="I190" s="940"/>
      <c r="J190" s="940"/>
      <c r="K190" s="940"/>
      <c r="L190" s="940"/>
      <c r="M190" s="940"/>
      <c r="N190" s="940"/>
      <c r="O190" s="940"/>
      <c r="P190" s="941">
        <f t="shared" si="5"/>
        <v>0</v>
      </c>
    </row>
    <row r="191" spans="2:16" x14ac:dyDescent="0.2">
      <c r="B191" s="209"/>
      <c r="C191" s="836" t="s">
        <v>175</v>
      </c>
      <c r="D191" s="828">
        <v>4</v>
      </c>
      <c r="E191" s="829">
        <v>6</v>
      </c>
      <c r="F191" s="829">
        <v>4</v>
      </c>
      <c r="G191" s="829">
        <v>0</v>
      </c>
      <c r="H191" s="829"/>
      <c r="I191" s="829"/>
      <c r="J191" s="829"/>
      <c r="K191" s="829"/>
      <c r="L191" s="829"/>
      <c r="M191" s="829"/>
      <c r="N191" s="829"/>
      <c r="O191" s="829"/>
      <c r="P191" s="845">
        <f t="shared" si="5"/>
        <v>14</v>
      </c>
    </row>
    <row r="192" spans="2:16" x14ac:dyDescent="0.2">
      <c r="B192" s="794" t="s">
        <v>255</v>
      </c>
      <c r="C192" s="823" t="s">
        <v>54</v>
      </c>
      <c r="D192" s="832">
        <v>0</v>
      </c>
      <c r="E192" s="833">
        <v>0</v>
      </c>
      <c r="F192" s="833">
        <v>0</v>
      </c>
      <c r="G192" s="833">
        <v>0</v>
      </c>
      <c r="H192" s="833"/>
      <c r="I192" s="833"/>
      <c r="J192" s="833"/>
      <c r="K192" s="833"/>
      <c r="L192" s="833"/>
      <c r="M192" s="833"/>
      <c r="N192" s="833"/>
      <c r="O192" s="833"/>
      <c r="P192" s="237">
        <f t="shared" si="5"/>
        <v>0</v>
      </c>
    </row>
    <row r="193" spans="2:16" x14ac:dyDescent="0.2">
      <c r="B193" s="210"/>
      <c r="C193" s="217" t="s">
        <v>55</v>
      </c>
      <c r="D193" s="830">
        <v>0</v>
      </c>
      <c r="E193" s="831">
        <v>0</v>
      </c>
      <c r="F193" s="831">
        <v>0</v>
      </c>
      <c r="G193" s="831">
        <v>0</v>
      </c>
      <c r="H193" s="831"/>
      <c r="I193" s="831"/>
      <c r="J193" s="831"/>
      <c r="K193" s="831"/>
      <c r="L193" s="831"/>
      <c r="M193" s="831"/>
      <c r="N193" s="831"/>
      <c r="O193" s="831"/>
      <c r="P193" s="237">
        <f t="shared" si="5"/>
        <v>0</v>
      </c>
    </row>
    <row r="194" spans="2:16" ht="11.25" customHeight="1" x14ac:dyDescent="0.2">
      <c r="B194" s="210"/>
      <c r="C194" s="217" t="s">
        <v>293</v>
      </c>
      <c r="D194" s="830">
        <v>0</v>
      </c>
      <c r="E194" s="831">
        <v>0</v>
      </c>
      <c r="F194" s="831">
        <v>0</v>
      </c>
      <c r="G194" s="831">
        <v>0</v>
      </c>
      <c r="H194" s="831"/>
      <c r="I194" s="831"/>
      <c r="J194" s="831"/>
      <c r="K194" s="831"/>
      <c r="L194" s="831"/>
      <c r="M194" s="831"/>
      <c r="N194" s="831"/>
      <c r="O194" s="831"/>
      <c r="P194" s="237">
        <f t="shared" si="5"/>
        <v>0</v>
      </c>
    </row>
    <row r="195" spans="2:16" x14ac:dyDescent="0.2">
      <c r="B195" s="210"/>
      <c r="C195" s="217" t="s">
        <v>57</v>
      </c>
      <c r="D195" s="830">
        <v>0</v>
      </c>
      <c r="E195" s="831">
        <v>0</v>
      </c>
      <c r="F195" s="831">
        <v>0</v>
      </c>
      <c r="G195" s="831">
        <v>0</v>
      </c>
      <c r="H195" s="831"/>
      <c r="I195" s="831"/>
      <c r="J195" s="831"/>
      <c r="K195" s="831"/>
      <c r="L195" s="831"/>
      <c r="M195" s="831"/>
      <c r="N195" s="831"/>
      <c r="O195" s="831"/>
      <c r="P195" s="237">
        <f t="shared" si="5"/>
        <v>0</v>
      </c>
    </row>
    <row r="196" spans="2:16" x14ac:dyDescent="0.2">
      <c r="B196" s="210"/>
      <c r="C196" s="217" t="s">
        <v>58</v>
      </c>
      <c r="D196" s="830">
        <v>0</v>
      </c>
      <c r="E196" s="831">
        <v>0</v>
      </c>
      <c r="F196" s="831">
        <v>0</v>
      </c>
      <c r="G196" s="831">
        <v>0</v>
      </c>
      <c r="H196" s="831"/>
      <c r="I196" s="831"/>
      <c r="J196" s="831"/>
      <c r="K196" s="831"/>
      <c r="L196" s="831"/>
      <c r="M196" s="831"/>
      <c r="N196" s="831"/>
      <c r="O196" s="831"/>
      <c r="P196" s="237">
        <f t="shared" si="5"/>
        <v>0</v>
      </c>
    </row>
    <row r="197" spans="2:16" x14ac:dyDescent="0.2">
      <c r="B197" s="210"/>
      <c r="C197" s="217" t="s">
        <v>59</v>
      </c>
      <c r="D197" s="830">
        <v>0</v>
      </c>
      <c r="E197" s="831">
        <v>0</v>
      </c>
      <c r="F197" s="831">
        <v>0</v>
      </c>
      <c r="G197" s="831">
        <v>0</v>
      </c>
      <c r="H197" s="831"/>
      <c r="I197" s="831"/>
      <c r="J197" s="831"/>
      <c r="K197" s="831"/>
      <c r="L197" s="831"/>
      <c r="M197" s="831"/>
      <c r="N197" s="831"/>
      <c r="O197" s="831"/>
      <c r="P197" s="237">
        <f t="shared" si="5"/>
        <v>0</v>
      </c>
    </row>
    <row r="198" spans="2:16" x14ac:dyDescent="0.2">
      <c r="B198" s="210"/>
      <c r="C198" s="938" t="s">
        <v>176</v>
      </c>
      <c r="D198" s="942">
        <v>0</v>
      </c>
      <c r="E198" s="943">
        <v>0</v>
      </c>
      <c r="F198" s="943">
        <v>0</v>
      </c>
      <c r="G198" s="943">
        <v>0</v>
      </c>
      <c r="H198" s="943"/>
      <c r="I198" s="943"/>
      <c r="J198" s="943"/>
      <c r="K198" s="943"/>
      <c r="L198" s="943"/>
      <c r="M198" s="943"/>
      <c r="N198" s="943"/>
      <c r="O198" s="943"/>
      <c r="P198" s="948">
        <f t="shared" si="5"/>
        <v>0</v>
      </c>
    </row>
    <row r="199" spans="2:16" ht="13.8" thickBot="1" x14ac:dyDescent="0.25">
      <c r="B199" s="211"/>
      <c r="C199" s="866" t="s">
        <v>175</v>
      </c>
      <c r="D199" s="867">
        <v>0.01</v>
      </c>
      <c r="E199" s="868">
        <v>0.01</v>
      </c>
      <c r="F199" s="868">
        <v>0.01</v>
      </c>
      <c r="G199" s="868">
        <v>0</v>
      </c>
      <c r="H199" s="868"/>
      <c r="I199" s="868"/>
      <c r="J199" s="868"/>
      <c r="K199" s="868"/>
      <c r="L199" s="868"/>
      <c r="M199" s="868"/>
      <c r="N199" s="868"/>
      <c r="O199" s="868"/>
      <c r="P199" s="869">
        <f t="shared" si="5"/>
        <v>0.03</v>
      </c>
    </row>
    <row r="202" spans="2:16" ht="16.8" thickBot="1" x14ac:dyDescent="0.25">
      <c r="B202" s="131" t="str">
        <f>B102</f>
        <v>令和8年</v>
      </c>
      <c r="C202" s="131" t="s">
        <v>257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821"/>
    </row>
    <row r="203" spans="2:16" ht="24.6" thickBot="1" x14ac:dyDescent="0.25">
      <c r="B203" s="271" t="s">
        <v>62</v>
      </c>
      <c r="C203" s="656" t="s">
        <v>98</v>
      </c>
      <c r="D203" s="657"/>
      <c r="E203" s="657"/>
      <c r="F203" s="473"/>
      <c r="G203" s="472"/>
      <c r="H203" s="473"/>
      <c r="I203" s="473"/>
      <c r="J203" s="473"/>
      <c r="K203" s="473"/>
      <c r="L203" s="473"/>
      <c r="M203" s="473"/>
      <c r="N203" s="473"/>
      <c r="O203" s="473"/>
      <c r="P203" s="793" t="s">
        <v>39</v>
      </c>
    </row>
    <row r="204" spans="2:16" x14ac:dyDescent="0.2">
      <c r="B204" s="325" t="s">
        <v>94</v>
      </c>
      <c r="C204" s="482" t="s">
        <v>54</v>
      </c>
      <c r="D204" s="812">
        <v>0</v>
      </c>
      <c r="E204" s="791">
        <v>0</v>
      </c>
      <c r="F204" s="791">
        <v>0</v>
      </c>
      <c r="G204" s="791">
        <v>0</v>
      </c>
      <c r="H204" s="791">
        <v>0</v>
      </c>
      <c r="I204" s="791">
        <v>0</v>
      </c>
      <c r="J204" s="791">
        <v>0</v>
      </c>
      <c r="K204" s="791">
        <v>0</v>
      </c>
      <c r="L204" s="791"/>
      <c r="M204" s="791"/>
      <c r="N204" s="791"/>
      <c r="O204" s="791"/>
      <c r="P204" s="489">
        <f t="shared" ref="P204:P267" si="6">SUM(D204:O204)</f>
        <v>0</v>
      </c>
    </row>
    <row r="205" spans="2:16" x14ac:dyDescent="0.2">
      <c r="B205" s="281"/>
      <c r="C205" s="482" t="s">
        <v>55</v>
      </c>
      <c r="D205" s="812">
        <v>6</v>
      </c>
      <c r="E205" s="791">
        <v>9</v>
      </c>
      <c r="F205" s="791">
        <v>11</v>
      </c>
      <c r="G205" s="791">
        <v>5</v>
      </c>
      <c r="H205" s="791">
        <v>8</v>
      </c>
      <c r="I205" s="791">
        <v>7</v>
      </c>
      <c r="J205" s="791">
        <v>10</v>
      </c>
      <c r="K205" s="791">
        <v>7</v>
      </c>
      <c r="L205" s="791"/>
      <c r="M205" s="791"/>
      <c r="N205" s="791"/>
      <c r="O205" s="791"/>
      <c r="P205" s="489">
        <f t="shared" si="6"/>
        <v>63</v>
      </c>
    </row>
    <row r="206" spans="2:16" x14ac:dyDescent="0.2">
      <c r="B206" s="281"/>
      <c r="C206" s="482" t="s">
        <v>293</v>
      </c>
      <c r="D206" s="812">
        <v>7</v>
      </c>
      <c r="E206" s="791">
        <v>14</v>
      </c>
      <c r="F206" s="791">
        <v>21</v>
      </c>
      <c r="G206" s="791">
        <v>14</v>
      </c>
      <c r="H206" s="791">
        <v>10</v>
      </c>
      <c r="I206" s="791">
        <v>15</v>
      </c>
      <c r="J206" s="791">
        <v>13</v>
      </c>
      <c r="K206" s="791">
        <v>3</v>
      </c>
      <c r="L206" s="791"/>
      <c r="M206" s="791"/>
      <c r="N206" s="791"/>
      <c r="O206" s="791"/>
      <c r="P206" s="489">
        <f t="shared" si="6"/>
        <v>97</v>
      </c>
    </row>
    <row r="207" spans="2:16" x14ac:dyDescent="0.2">
      <c r="B207" s="281"/>
      <c r="C207" s="482" t="s">
        <v>57</v>
      </c>
      <c r="D207" s="812">
        <v>5</v>
      </c>
      <c r="E207" s="791">
        <v>3</v>
      </c>
      <c r="F207" s="791">
        <v>6</v>
      </c>
      <c r="G207" s="791">
        <v>4</v>
      </c>
      <c r="H207" s="791">
        <v>8</v>
      </c>
      <c r="I207" s="791">
        <v>4</v>
      </c>
      <c r="J207" s="791">
        <v>9</v>
      </c>
      <c r="K207" s="791">
        <v>6</v>
      </c>
      <c r="L207" s="791"/>
      <c r="M207" s="791"/>
      <c r="N207" s="791"/>
      <c r="O207" s="791"/>
      <c r="P207" s="489">
        <f t="shared" si="6"/>
        <v>45</v>
      </c>
    </row>
    <row r="208" spans="2:16" x14ac:dyDescent="0.2">
      <c r="B208" s="281"/>
      <c r="C208" s="949" t="s">
        <v>328</v>
      </c>
      <c r="D208" s="950">
        <v>18</v>
      </c>
      <c r="E208" s="951">
        <v>26</v>
      </c>
      <c r="F208" s="951">
        <v>38</v>
      </c>
      <c r="G208" s="951">
        <v>23</v>
      </c>
      <c r="H208" s="951">
        <v>26</v>
      </c>
      <c r="I208" s="951">
        <v>26</v>
      </c>
      <c r="J208" s="951">
        <v>32</v>
      </c>
      <c r="K208" s="951">
        <v>16</v>
      </c>
      <c r="L208" s="951"/>
      <c r="M208" s="951"/>
      <c r="N208" s="951"/>
      <c r="O208" s="951"/>
      <c r="P208" s="952">
        <f t="shared" si="6"/>
        <v>205</v>
      </c>
    </row>
    <row r="209" spans="2:16" x14ac:dyDescent="0.2">
      <c r="B209" s="282"/>
      <c r="C209" s="486" t="s">
        <v>327</v>
      </c>
      <c r="D209" s="813">
        <v>1126</v>
      </c>
      <c r="E209" s="799">
        <v>1037</v>
      </c>
      <c r="F209" s="799">
        <v>1157</v>
      </c>
      <c r="G209" s="799">
        <v>1030</v>
      </c>
      <c r="H209" s="799">
        <v>1116</v>
      </c>
      <c r="I209" s="799">
        <v>1184</v>
      </c>
      <c r="J209" s="799">
        <v>1191</v>
      </c>
      <c r="K209" s="799">
        <v>1069</v>
      </c>
      <c r="L209" s="799"/>
      <c r="M209" s="799"/>
      <c r="N209" s="799"/>
      <c r="O209" s="799"/>
      <c r="P209" s="502">
        <f t="shared" si="6"/>
        <v>8910</v>
      </c>
    </row>
    <row r="210" spans="2:16" x14ac:dyDescent="0.2">
      <c r="B210" s="274" t="s">
        <v>95</v>
      </c>
      <c r="C210" s="482" t="s">
        <v>54</v>
      </c>
      <c r="D210" s="814">
        <v>0</v>
      </c>
      <c r="E210" s="792">
        <v>0</v>
      </c>
      <c r="F210" s="792">
        <v>0</v>
      </c>
      <c r="G210" s="792">
        <v>0</v>
      </c>
      <c r="H210" s="792">
        <v>0</v>
      </c>
      <c r="I210" s="792">
        <v>0</v>
      </c>
      <c r="J210" s="792">
        <v>0</v>
      </c>
      <c r="K210" s="792">
        <v>0</v>
      </c>
      <c r="L210" s="792"/>
      <c r="M210" s="792"/>
      <c r="N210" s="792"/>
      <c r="O210" s="792"/>
      <c r="P210" s="492">
        <f t="shared" si="6"/>
        <v>0</v>
      </c>
    </row>
    <row r="211" spans="2:16" x14ac:dyDescent="0.2">
      <c r="B211" s="281"/>
      <c r="C211" s="482" t="s">
        <v>55</v>
      </c>
      <c r="D211" s="814">
        <v>1.5</v>
      </c>
      <c r="E211" s="792">
        <v>2.25</v>
      </c>
      <c r="F211" s="792">
        <v>2.75</v>
      </c>
      <c r="G211" s="792">
        <v>1.25</v>
      </c>
      <c r="H211" s="792">
        <v>2</v>
      </c>
      <c r="I211" s="792">
        <v>1.75</v>
      </c>
      <c r="J211" s="792">
        <v>2.5</v>
      </c>
      <c r="K211" s="792">
        <v>1.75</v>
      </c>
      <c r="L211" s="792"/>
      <c r="M211" s="792"/>
      <c r="N211" s="792"/>
      <c r="O211" s="792"/>
      <c r="P211" s="492">
        <f t="shared" si="6"/>
        <v>15.75</v>
      </c>
    </row>
    <row r="212" spans="2:16" x14ac:dyDescent="0.2">
      <c r="B212" s="281"/>
      <c r="C212" s="482" t="s">
        <v>293</v>
      </c>
      <c r="D212" s="814">
        <v>2.33</v>
      </c>
      <c r="E212" s="792">
        <v>4.67</v>
      </c>
      <c r="F212" s="792">
        <v>7</v>
      </c>
      <c r="G212" s="792">
        <v>4.67</v>
      </c>
      <c r="H212" s="792">
        <v>3.33</v>
      </c>
      <c r="I212" s="792">
        <v>5</v>
      </c>
      <c r="J212" s="792">
        <v>4.33</v>
      </c>
      <c r="K212" s="792">
        <v>1</v>
      </c>
      <c r="L212" s="792"/>
      <c r="M212" s="792"/>
      <c r="N212" s="792"/>
      <c r="O212" s="792"/>
      <c r="P212" s="492">
        <f t="shared" si="6"/>
        <v>32.33</v>
      </c>
    </row>
    <row r="213" spans="2:16" x14ac:dyDescent="0.2">
      <c r="B213" s="281"/>
      <c r="C213" s="482" t="s">
        <v>57</v>
      </c>
      <c r="D213" s="814">
        <v>1.25</v>
      </c>
      <c r="E213" s="792">
        <v>0.75</v>
      </c>
      <c r="F213" s="792">
        <v>1.5</v>
      </c>
      <c r="G213" s="792">
        <v>1</v>
      </c>
      <c r="H213" s="792">
        <v>2</v>
      </c>
      <c r="I213" s="792">
        <v>1</v>
      </c>
      <c r="J213" s="792">
        <v>2.25</v>
      </c>
      <c r="K213" s="792">
        <v>1.5</v>
      </c>
      <c r="L213" s="792"/>
      <c r="M213" s="792"/>
      <c r="N213" s="792"/>
      <c r="O213" s="792"/>
      <c r="P213" s="492">
        <f t="shared" si="6"/>
        <v>11.25</v>
      </c>
    </row>
    <row r="214" spans="2:16" x14ac:dyDescent="0.2">
      <c r="B214" s="281"/>
      <c r="C214" s="949" t="s">
        <v>328</v>
      </c>
      <c r="D214" s="953">
        <v>1.5</v>
      </c>
      <c r="E214" s="954">
        <v>2.17</v>
      </c>
      <c r="F214" s="954">
        <v>3.17</v>
      </c>
      <c r="G214" s="954">
        <v>1.92</v>
      </c>
      <c r="H214" s="954">
        <v>2.17</v>
      </c>
      <c r="I214" s="954">
        <v>2.17</v>
      </c>
      <c r="J214" s="954">
        <v>2.67</v>
      </c>
      <c r="K214" s="954">
        <v>1.33</v>
      </c>
      <c r="L214" s="954"/>
      <c r="M214" s="954"/>
      <c r="N214" s="954"/>
      <c r="O214" s="954"/>
      <c r="P214" s="955">
        <f t="shared" si="6"/>
        <v>17.100000000000001</v>
      </c>
    </row>
    <row r="215" spans="2:16" x14ac:dyDescent="0.2">
      <c r="B215" s="280"/>
      <c r="C215" s="800" t="s">
        <v>327</v>
      </c>
      <c r="D215" s="815">
        <v>1.1599999999999999</v>
      </c>
      <c r="E215" s="802">
        <v>1.06</v>
      </c>
      <c r="F215" s="802">
        <v>1.19</v>
      </c>
      <c r="G215" s="802">
        <v>1.0900000000000001</v>
      </c>
      <c r="H215" s="802">
        <v>1.1499999999999999</v>
      </c>
      <c r="I215" s="802">
        <v>1.22</v>
      </c>
      <c r="J215" s="802">
        <v>1.22</v>
      </c>
      <c r="K215" s="802">
        <v>1.1200000000000001</v>
      </c>
      <c r="L215" s="802"/>
      <c r="M215" s="802"/>
      <c r="N215" s="802"/>
      <c r="O215" s="802"/>
      <c r="P215" s="803">
        <f t="shared" si="6"/>
        <v>9.2100000000000009</v>
      </c>
    </row>
    <row r="216" spans="2:16" ht="19.2" x14ac:dyDescent="0.2">
      <c r="B216" s="274" t="s">
        <v>96</v>
      </c>
      <c r="C216" s="482" t="s">
        <v>54</v>
      </c>
      <c r="D216" s="812">
        <v>0</v>
      </c>
      <c r="E216" s="791">
        <v>0</v>
      </c>
      <c r="F216" s="791">
        <v>0</v>
      </c>
      <c r="G216" s="791">
        <v>0</v>
      </c>
      <c r="H216" s="791">
        <v>0</v>
      </c>
      <c r="I216" s="791">
        <v>0</v>
      </c>
      <c r="J216" s="791">
        <v>0</v>
      </c>
      <c r="K216" s="791">
        <v>0</v>
      </c>
      <c r="L216" s="791"/>
      <c r="M216" s="791"/>
      <c r="N216" s="791"/>
      <c r="O216" s="791"/>
      <c r="P216" s="496">
        <f t="shared" si="6"/>
        <v>0</v>
      </c>
    </row>
    <row r="217" spans="2:16" x14ac:dyDescent="0.2">
      <c r="B217" s="281"/>
      <c r="C217" s="482" t="s">
        <v>55</v>
      </c>
      <c r="D217" s="812">
        <v>2</v>
      </c>
      <c r="E217" s="791">
        <v>1</v>
      </c>
      <c r="F217" s="791">
        <v>1</v>
      </c>
      <c r="G217" s="791">
        <v>1</v>
      </c>
      <c r="H217" s="791">
        <v>0</v>
      </c>
      <c r="I217" s="791">
        <v>2</v>
      </c>
      <c r="J217" s="791">
        <v>1</v>
      </c>
      <c r="K217" s="791">
        <v>1</v>
      </c>
      <c r="L217" s="791"/>
      <c r="M217" s="791"/>
      <c r="N217" s="791"/>
      <c r="O217" s="791"/>
      <c r="P217" s="496">
        <f t="shared" si="6"/>
        <v>9</v>
      </c>
    </row>
    <row r="218" spans="2:16" x14ac:dyDescent="0.2">
      <c r="B218" s="281"/>
      <c r="C218" s="482" t="s">
        <v>293</v>
      </c>
      <c r="D218" s="812">
        <v>4</v>
      </c>
      <c r="E218" s="791">
        <v>0</v>
      </c>
      <c r="F218" s="791">
        <v>0</v>
      </c>
      <c r="G218" s="791">
        <v>0</v>
      </c>
      <c r="H218" s="791">
        <v>1</v>
      </c>
      <c r="I218" s="791">
        <v>2</v>
      </c>
      <c r="J218" s="791">
        <v>0</v>
      </c>
      <c r="K218" s="791">
        <v>3</v>
      </c>
      <c r="L218" s="791"/>
      <c r="M218" s="791"/>
      <c r="N218" s="791"/>
      <c r="O218" s="791"/>
      <c r="P218" s="496">
        <f t="shared" si="6"/>
        <v>10</v>
      </c>
    </row>
    <row r="219" spans="2:16" x14ac:dyDescent="0.2">
      <c r="B219" s="281"/>
      <c r="C219" s="482" t="s">
        <v>57</v>
      </c>
      <c r="D219" s="812">
        <v>2</v>
      </c>
      <c r="E219" s="791">
        <v>2</v>
      </c>
      <c r="F219" s="791">
        <v>1</v>
      </c>
      <c r="G219" s="791">
        <v>0</v>
      </c>
      <c r="H219" s="791">
        <v>1</v>
      </c>
      <c r="I219" s="791">
        <v>4</v>
      </c>
      <c r="J219" s="791">
        <v>1</v>
      </c>
      <c r="K219" s="791">
        <v>2</v>
      </c>
      <c r="L219" s="791"/>
      <c r="M219" s="791"/>
      <c r="N219" s="791"/>
      <c r="O219" s="791"/>
      <c r="P219" s="496">
        <f t="shared" si="6"/>
        <v>13</v>
      </c>
    </row>
    <row r="220" spans="2:16" x14ac:dyDescent="0.2">
      <c r="B220" s="281"/>
      <c r="C220" s="949" t="s">
        <v>328</v>
      </c>
      <c r="D220" s="950">
        <v>8</v>
      </c>
      <c r="E220" s="951">
        <v>3</v>
      </c>
      <c r="F220" s="951">
        <v>2</v>
      </c>
      <c r="G220" s="951">
        <v>1</v>
      </c>
      <c r="H220" s="951">
        <v>2</v>
      </c>
      <c r="I220" s="951">
        <v>8</v>
      </c>
      <c r="J220" s="951">
        <v>2</v>
      </c>
      <c r="K220" s="951">
        <v>6</v>
      </c>
      <c r="L220" s="951"/>
      <c r="M220" s="951"/>
      <c r="N220" s="951"/>
      <c r="O220" s="951"/>
      <c r="P220" s="956">
        <f t="shared" si="6"/>
        <v>32</v>
      </c>
    </row>
    <row r="221" spans="2:16" x14ac:dyDescent="0.2">
      <c r="B221" s="282"/>
      <c r="C221" s="800" t="s">
        <v>327</v>
      </c>
      <c r="D221" s="816">
        <v>548</v>
      </c>
      <c r="E221" s="804">
        <v>520</v>
      </c>
      <c r="F221" s="804">
        <v>592</v>
      </c>
      <c r="G221" s="804">
        <v>500</v>
      </c>
      <c r="H221" s="804">
        <v>541</v>
      </c>
      <c r="I221" s="804">
        <v>642</v>
      </c>
      <c r="J221" s="804">
        <v>646</v>
      </c>
      <c r="K221" s="804">
        <v>583</v>
      </c>
      <c r="L221" s="804"/>
      <c r="M221" s="804"/>
      <c r="N221" s="804"/>
      <c r="O221" s="804"/>
      <c r="P221" s="805">
        <f t="shared" si="6"/>
        <v>4572</v>
      </c>
    </row>
    <row r="222" spans="2:16" ht="19.2" x14ac:dyDescent="0.2">
      <c r="B222" s="274" t="s">
        <v>97</v>
      </c>
      <c r="C222" s="801" t="s">
        <v>54</v>
      </c>
      <c r="D222" s="817">
        <v>0</v>
      </c>
      <c r="E222" s="807">
        <v>0</v>
      </c>
      <c r="F222" s="807">
        <v>0</v>
      </c>
      <c r="G222" s="807">
        <v>0</v>
      </c>
      <c r="H222" s="807">
        <v>0</v>
      </c>
      <c r="I222" s="807">
        <v>0</v>
      </c>
      <c r="J222" s="807">
        <v>0</v>
      </c>
      <c r="K222" s="807">
        <v>0</v>
      </c>
      <c r="L222" s="807"/>
      <c r="M222" s="807"/>
      <c r="N222" s="807"/>
      <c r="O222" s="807"/>
      <c r="P222" s="811">
        <f t="shared" si="6"/>
        <v>0</v>
      </c>
    </row>
    <row r="223" spans="2:16" x14ac:dyDescent="0.2">
      <c r="B223" s="281"/>
      <c r="C223" s="482" t="s">
        <v>55</v>
      </c>
      <c r="D223" s="814">
        <v>0.5</v>
      </c>
      <c r="E223" s="792">
        <v>0.25</v>
      </c>
      <c r="F223" s="792">
        <v>0.25</v>
      </c>
      <c r="G223" s="792">
        <v>0.25</v>
      </c>
      <c r="H223" s="792">
        <v>0</v>
      </c>
      <c r="I223" s="792">
        <v>0.5</v>
      </c>
      <c r="J223" s="792">
        <v>0.25</v>
      </c>
      <c r="K223" s="792">
        <v>0.25</v>
      </c>
      <c r="L223" s="792"/>
      <c r="M223" s="792"/>
      <c r="N223" s="792"/>
      <c r="O223" s="792"/>
      <c r="P223" s="492">
        <f t="shared" si="6"/>
        <v>2.25</v>
      </c>
    </row>
    <row r="224" spans="2:16" x14ac:dyDescent="0.2">
      <c r="B224" s="281"/>
      <c r="C224" s="482" t="s">
        <v>293</v>
      </c>
      <c r="D224" s="814">
        <v>1.33</v>
      </c>
      <c r="E224" s="792">
        <v>0</v>
      </c>
      <c r="F224" s="792">
        <v>0</v>
      </c>
      <c r="G224" s="792">
        <v>0</v>
      </c>
      <c r="H224" s="792">
        <v>0.33</v>
      </c>
      <c r="I224" s="792">
        <v>0.67</v>
      </c>
      <c r="J224" s="792">
        <v>0</v>
      </c>
      <c r="K224" s="792">
        <v>1</v>
      </c>
      <c r="L224" s="792"/>
      <c r="M224" s="792"/>
      <c r="N224" s="792"/>
      <c r="O224" s="792"/>
      <c r="P224" s="492">
        <f t="shared" si="6"/>
        <v>3.33</v>
      </c>
    </row>
    <row r="225" spans="2:17" x14ac:dyDescent="0.2">
      <c r="B225" s="281"/>
      <c r="C225" s="482" t="s">
        <v>57</v>
      </c>
      <c r="D225" s="814">
        <v>0.5</v>
      </c>
      <c r="E225" s="792">
        <v>0.5</v>
      </c>
      <c r="F225" s="792">
        <v>0.25</v>
      </c>
      <c r="G225" s="792">
        <v>0</v>
      </c>
      <c r="H225" s="792">
        <v>0.25</v>
      </c>
      <c r="I225" s="792">
        <v>1</v>
      </c>
      <c r="J225" s="792">
        <v>0.25</v>
      </c>
      <c r="K225" s="792">
        <v>0.5</v>
      </c>
      <c r="L225" s="792"/>
      <c r="M225" s="792"/>
      <c r="N225" s="792"/>
      <c r="O225" s="792"/>
      <c r="P225" s="492">
        <f t="shared" si="6"/>
        <v>3.25</v>
      </c>
    </row>
    <row r="226" spans="2:17" x14ac:dyDescent="0.2">
      <c r="B226" s="281"/>
      <c r="C226" s="949" t="s">
        <v>328</v>
      </c>
      <c r="D226" s="953">
        <v>0.67</v>
      </c>
      <c r="E226" s="954">
        <v>0.25</v>
      </c>
      <c r="F226" s="954">
        <v>0.17</v>
      </c>
      <c r="G226" s="954">
        <v>0.08</v>
      </c>
      <c r="H226" s="954">
        <v>0.17</v>
      </c>
      <c r="I226" s="954">
        <v>0.67</v>
      </c>
      <c r="J226" s="954">
        <v>0.17</v>
      </c>
      <c r="K226" s="954">
        <v>0.5</v>
      </c>
      <c r="L226" s="954"/>
      <c r="M226" s="954"/>
      <c r="N226" s="954"/>
      <c r="O226" s="954"/>
      <c r="P226" s="955">
        <f t="shared" si="6"/>
        <v>2.68</v>
      </c>
      <c r="Q226" s="822"/>
    </row>
    <row r="227" spans="2:17" x14ac:dyDescent="0.2">
      <c r="B227" s="280"/>
      <c r="C227" s="800" t="s">
        <v>327</v>
      </c>
      <c r="D227" s="815">
        <v>0.56999999999999995</v>
      </c>
      <c r="E227" s="802">
        <v>0.53</v>
      </c>
      <c r="F227" s="802">
        <v>0.61</v>
      </c>
      <c r="G227" s="802">
        <v>0.53</v>
      </c>
      <c r="H227" s="802">
        <v>0.56000000000000005</v>
      </c>
      <c r="I227" s="802">
        <v>0.66</v>
      </c>
      <c r="J227" s="802">
        <v>0.66</v>
      </c>
      <c r="K227" s="802">
        <v>0.61</v>
      </c>
      <c r="L227" s="802"/>
      <c r="M227" s="802"/>
      <c r="N227" s="802"/>
      <c r="O227" s="802"/>
      <c r="P227" s="806">
        <f t="shared" si="6"/>
        <v>4.7300000000000004</v>
      </c>
    </row>
    <row r="228" spans="2:17" x14ac:dyDescent="0.2">
      <c r="B228" s="274" t="s">
        <v>99</v>
      </c>
      <c r="C228" s="482" t="s">
        <v>54</v>
      </c>
      <c r="D228" s="812">
        <v>0</v>
      </c>
      <c r="E228" s="791">
        <v>0</v>
      </c>
      <c r="F228" s="791">
        <v>0</v>
      </c>
      <c r="G228" s="791">
        <v>0</v>
      </c>
      <c r="H228" s="791">
        <v>0</v>
      </c>
      <c r="I228" s="791">
        <v>0</v>
      </c>
      <c r="J228" s="791">
        <v>0</v>
      </c>
      <c r="K228" s="791">
        <v>0</v>
      </c>
      <c r="L228" s="791"/>
      <c r="M228" s="791"/>
      <c r="N228" s="791"/>
      <c r="O228" s="791"/>
      <c r="P228" s="489">
        <f t="shared" si="6"/>
        <v>0</v>
      </c>
    </row>
    <row r="229" spans="2:17" x14ac:dyDescent="0.2">
      <c r="B229" s="281"/>
      <c r="C229" s="482" t="s">
        <v>55</v>
      </c>
      <c r="D229" s="812">
        <v>0</v>
      </c>
      <c r="E229" s="791">
        <v>0</v>
      </c>
      <c r="F229" s="791">
        <v>0</v>
      </c>
      <c r="G229" s="791">
        <v>0</v>
      </c>
      <c r="H229" s="791">
        <v>1</v>
      </c>
      <c r="I229" s="791">
        <v>0</v>
      </c>
      <c r="J229" s="791">
        <v>2</v>
      </c>
      <c r="K229" s="791">
        <v>1</v>
      </c>
      <c r="L229" s="791"/>
      <c r="M229" s="791"/>
      <c r="N229" s="791"/>
      <c r="O229" s="791"/>
      <c r="P229" s="489">
        <f t="shared" si="6"/>
        <v>4</v>
      </c>
    </row>
    <row r="230" spans="2:17" x14ac:dyDescent="0.2">
      <c r="B230" s="281"/>
      <c r="C230" s="482" t="s">
        <v>293</v>
      </c>
      <c r="D230" s="812">
        <v>0</v>
      </c>
      <c r="E230" s="791">
        <v>1</v>
      </c>
      <c r="F230" s="791">
        <v>0</v>
      </c>
      <c r="G230" s="791">
        <v>0</v>
      </c>
      <c r="H230" s="791">
        <v>0</v>
      </c>
      <c r="I230" s="791">
        <v>1</v>
      </c>
      <c r="J230" s="791">
        <v>3</v>
      </c>
      <c r="K230" s="791">
        <v>2</v>
      </c>
      <c r="L230" s="791"/>
      <c r="M230" s="791"/>
      <c r="N230" s="791"/>
      <c r="O230" s="791"/>
      <c r="P230" s="489">
        <f t="shared" si="6"/>
        <v>7</v>
      </c>
    </row>
    <row r="231" spans="2:17" x14ac:dyDescent="0.2">
      <c r="B231" s="281"/>
      <c r="C231" s="482" t="s">
        <v>57</v>
      </c>
      <c r="D231" s="812">
        <v>1</v>
      </c>
      <c r="E231" s="791">
        <v>0</v>
      </c>
      <c r="F231" s="791">
        <v>0</v>
      </c>
      <c r="G231" s="791">
        <v>0</v>
      </c>
      <c r="H231" s="791">
        <v>1</v>
      </c>
      <c r="I231" s="791">
        <v>0</v>
      </c>
      <c r="J231" s="791">
        <v>1</v>
      </c>
      <c r="K231" s="791">
        <v>0</v>
      </c>
      <c r="L231" s="791"/>
      <c r="M231" s="791"/>
      <c r="N231" s="791"/>
      <c r="O231" s="791"/>
      <c r="P231" s="489">
        <f t="shared" si="6"/>
        <v>3</v>
      </c>
    </row>
    <row r="232" spans="2:17" x14ac:dyDescent="0.2">
      <c r="B232" s="281"/>
      <c r="C232" s="949" t="s">
        <v>328</v>
      </c>
      <c r="D232" s="950">
        <v>1</v>
      </c>
      <c r="E232" s="951">
        <v>1</v>
      </c>
      <c r="F232" s="951">
        <v>0</v>
      </c>
      <c r="G232" s="951">
        <v>0</v>
      </c>
      <c r="H232" s="951">
        <v>2</v>
      </c>
      <c r="I232" s="951">
        <v>1</v>
      </c>
      <c r="J232" s="951">
        <v>6</v>
      </c>
      <c r="K232" s="951">
        <v>3</v>
      </c>
      <c r="L232" s="951"/>
      <c r="M232" s="951"/>
      <c r="N232" s="951"/>
      <c r="O232" s="951"/>
      <c r="P232" s="952">
        <f t="shared" si="6"/>
        <v>14</v>
      </c>
    </row>
    <row r="233" spans="2:17" x14ac:dyDescent="0.2">
      <c r="B233" s="282"/>
      <c r="C233" s="486" t="s">
        <v>327</v>
      </c>
      <c r="D233" s="813">
        <v>137</v>
      </c>
      <c r="E233" s="799">
        <v>146</v>
      </c>
      <c r="F233" s="799">
        <v>136</v>
      </c>
      <c r="G233" s="799">
        <v>125</v>
      </c>
      <c r="H233" s="799">
        <v>134</v>
      </c>
      <c r="I233" s="799">
        <v>138</v>
      </c>
      <c r="J233" s="799">
        <v>154</v>
      </c>
      <c r="K233" s="799">
        <v>135</v>
      </c>
      <c r="L233" s="799"/>
      <c r="M233" s="799"/>
      <c r="N233" s="799"/>
      <c r="O233" s="799"/>
      <c r="P233" s="502">
        <f t="shared" si="6"/>
        <v>1105</v>
      </c>
    </row>
    <row r="234" spans="2:17" x14ac:dyDescent="0.2">
      <c r="B234" s="274" t="s">
        <v>252</v>
      </c>
      <c r="C234" s="801" t="s">
        <v>54</v>
      </c>
      <c r="D234" s="817">
        <v>0</v>
      </c>
      <c r="E234" s="807">
        <v>0</v>
      </c>
      <c r="F234" s="807">
        <v>0</v>
      </c>
      <c r="G234" s="807">
        <v>0</v>
      </c>
      <c r="H234" s="807">
        <v>0</v>
      </c>
      <c r="I234" s="807">
        <v>0</v>
      </c>
      <c r="J234" s="807">
        <v>0</v>
      </c>
      <c r="K234" s="807">
        <v>0</v>
      </c>
      <c r="L234" s="807"/>
      <c r="M234" s="807"/>
      <c r="N234" s="807"/>
      <c r="O234" s="807"/>
      <c r="P234" s="811">
        <f t="shared" si="6"/>
        <v>0</v>
      </c>
    </row>
    <row r="235" spans="2:17" x14ac:dyDescent="0.2">
      <c r="B235" s="281"/>
      <c r="C235" s="482" t="s">
        <v>55</v>
      </c>
      <c r="D235" s="814">
        <v>0</v>
      </c>
      <c r="E235" s="792">
        <v>0</v>
      </c>
      <c r="F235" s="792">
        <v>0</v>
      </c>
      <c r="G235" s="792">
        <v>0</v>
      </c>
      <c r="H235" s="792">
        <v>0.25</v>
      </c>
      <c r="I235" s="792">
        <v>0</v>
      </c>
      <c r="J235" s="792">
        <v>0.5</v>
      </c>
      <c r="K235" s="792">
        <v>0.25</v>
      </c>
      <c r="L235" s="792"/>
      <c r="M235" s="792"/>
      <c r="N235" s="792"/>
      <c r="O235" s="792"/>
      <c r="P235" s="492">
        <f t="shared" si="6"/>
        <v>1</v>
      </c>
    </row>
    <row r="236" spans="2:17" x14ac:dyDescent="0.2">
      <c r="B236" s="281"/>
      <c r="C236" s="482" t="s">
        <v>293</v>
      </c>
      <c r="D236" s="814">
        <v>0</v>
      </c>
      <c r="E236" s="792">
        <v>0.33</v>
      </c>
      <c r="F236" s="792">
        <v>0</v>
      </c>
      <c r="G236" s="792">
        <v>0</v>
      </c>
      <c r="H236" s="792">
        <v>0</v>
      </c>
      <c r="I236" s="792">
        <v>0.33</v>
      </c>
      <c r="J236" s="792">
        <v>1</v>
      </c>
      <c r="K236" s="792">
        <v>0.67</v>
      </c>
      <c r="L236" s="792"/>
      <c r="M236" s="792"/>
      <c r="N236" s="792"/>
      <c r="O236" s="792"/>
      <c r="P236" s="492">
        <f t="shared" si="6"/>
        <v>2.33</v>
      </c>
    </row>
    <row r="237" spans="2:17" x14ac:dyDescent="0.2">
      <c r="B237" s="281"/>
      <c r="C237" s="482" t="s">
        <v>57</v>
      </c>
      <c r="D237" s="814">
        <v>0.25</v>
      </c>
      <c r="E237" s="792">
        <v>0</v>
      </c>
      <c r="F237" s="792">
        <v>0</v>
      </c>
      <c r="G237" s="792">
        <v>0</v>
      </c>
      <c r="H237" s="792">
        <v>0.25</v>
      </c>
      <c r="I237" s="792">
        <v>0</v>
      </c>
      <c r="J237" s="792">
        <v>0.25</v>
      </c>
      <c r="K237" s="792">
        <v>0</v>
      </c>
      <c r="L237" s="792"/>
      <c r="M237" s="792"/>
      <c r="N237" s="792"/>
      <c r="O237" s="792"/>
      <c r="P237" s="492">
        <f t="shared" si="6"/>
        <v>0.75</v>
      </c>
    </row>
    <row r="238" spans="2:17" x14ac:dyDescent="0.2">
      <c r="B238" s="281"/>
      <c r="C238" s="949" t="s">
        <v>328</v>
      </c>
      <c r="D238" s="953">
        <v>0.08</v>
      </c>
      <c r="E238" s="954">
        <v>0.08</v>
      </c>
      <c r="F238" s="954">
        <v>0</v>
      </c>
      <c r="G238" s="954">
        <v>0</v>
      </c>
      <c r="H238" s="954">
        <v>0.17</v>
      </c>
      <c r="I238" s="954">
        <v>0.08</v>
      </c>
      <c r="J238" s="954">
        <v>0.5</v>
      </c>
      <c r="K238" s="954">
        <v>0.25</v>
      </c>
      <c r="L238" s="954"/>
      <c r="M238" s="954"/>
      <c r="N238" s="954"/>
      <c r="O238" s="954"/>
      <c r="P238" s="955">
        <f t="shared" si="6"/>
        <v>1.1600000000000001</v>
      </c>
    </row>
    <row r="239" spans="2:17" x14ac:dyDescent="0.2">
      <c r="B239" s="280"/>
      <c r="C239" s="486" t="s">
        <v>327</v>
      </c>
      <c r="D239" s="818">
        <v>0.14000000000000001</v>
      </c>
      <c r="E239" s="798">
        <v>0.15</v>
      </c>
      <c r="F239" s="798">
        <v>0.14000000000000001</v>
      </c>
      <c r="G239" s="798">
        <v>0.13</v>
      </c>
      <c r="H239" s="798">
        <v>0.14000000000000001</v>
      </c>
      <c r="I239" s="798">
        <v>0.14000000000000001</v>
      </c>
      <c r="J239" s="798">
        <v>0.16</v>
      </c>
      <c r="K239" s="798">
        <v>0.14000000000000001</v>
      </c>
      <c r="L239" s="798"/>
      <c r="M239" s="798"/>
      <c r="N239" s="798"/>
      <c r="O239" s="798"/>
      <c r="P239" s="796">
        <f t="shared" si="6"/>
        <v>1.1400000000000001</v>
      </c>
    </row>
    <row r="240" spans="2:17" x14ac:dyDescent="0.2">
      <c r="B240" s="274" t="s">
        <v>101</v>
      </c>
      <c r="C240" s="482" t="s">
        <v>54</v>
      </c>
      <c r="D240" s="812">
        <v>0</v>
      </c>
      <c r="E240" s="791">
        <v>0</v>
      </c>
      <c r="F240" s="791">
        <v>1</v>
      </c>
      <c r="G240" s="791">
        <v>0</v>
      </c>
      <c r="H240" s="791">
        <v>0</v>
      </c>
      <c r="I240" s="791">
        <v>0</v>
      </c>
      <c r="J240" s="791">
        <v>0</v>
      </c>
      <c r="K240" s="791">
        <v>0</v>
      </c>
      <c r="L240" s="791"/>
      <c r="M240" s="791"/>
      <c r="N240" s="791"/>
      <c r="O240" s="791"/>
      <c r="P240" s="489">
        <f t="shared" si="6"/>
        <v>1</v>
      </c>
    </row>
    <row r="241" spans="2:16" x14ac:dyDescent="0.2">
      <c r="B241" s="281"/>
      <c r="C241" s="482" t="s">
        <v>55</v>
      </c>
      <c r="D241" s="812">
        <v>1</v>
      </c>
      <c r="E241" s="791">
        <v>1</v>
      </c>
      <c r="F241" s="791">
        <v>1</v>
      </c>
      <c r="G241" s="791">
        <v>0</v>
      </c>
      <c r="H241" s="791">
        <v>2</v>
      </c>
      <c r="I241" s="791">
        <v>1</v>
      </c>
      <c r="J241" s="791">
        <v>1</v>
      </c>
      <c r="K241" s="791">
        <v>1</v>
      </c>
      <c r="L241" s="791"/>
      <c r="M241" s="791"/>
      <c r="N241" s="791"/>
      <c r="O241" s="791"/>
      <c r="P241" s="489">
        <f t="shared" si="6"/>
        <v>8</v>
      </c>
    </row>
    <row r="242" spans="2:16" x14ac:dyDescent="0.2">
      <c r="B242" s="281"/>
      <c r="C242" s="482" t="s">
        <v>293</v>
      </c>
      <c r="D242" s="812">
        <v>1</v>
      </c>
      <c r="E242" s="791">
        <v>1</v>
      </c>
      <c r="F242" s="791">
        <v>1</v>
      </c>
      <c r="G242" s="791">
        <v>1</v>
      </c>
      <c r="H242" s="791">
        <v>2</v>
      </c>
      <c r="I242" s="791">
        <v>1</v>
      </c>
      <c r="J242" s="791">
        <v>3</v>
      </c>
      <c r="K242" s="791">
        <v>3</v>
      </c>
      <c r="L242" s="791"/>
      <c r="M242" s="791"/>
      <c r="N242" s="791"/>
      <c r="O242" s="791"/>
      <c r="P242" s="489">
        <f t="shared" si="6"/>
        <v>13</v>
      </c>
    </row>
    <row r="243" spans="2:16" x14ac:dyDescent="0.2">
      <c r="B243" s="281"/>
      <c r="C243" s="482" t="s">
        <v>57</v>
      </c>
      <c r="D243" s="812">
        <v>1</v>
      </c>
      <c r="E243" s="791">
        <v>0</v>
      </c>
      <c r="F243" s="791">
        <v>0</v>
      </c>
      <c r="G243" s="791">
        <v>1</v>
      </c>
      <c r="H243" s="791">
        <v>0</v>
      </c>
      <c r="I243" s="791">
        <v>0</v>
      </c>
      <c r="J243" s="791">
        <v>0</v>
      </c>
      <c r="K243" s="791">
        <v>0</v>
      </c>
      <c r="L243" s="791"/>
      <c r="M243" s="791"/>
      <c r="N243" s="791"/>
      <c r="O243" s="791"/>
      <c r="P243" s="489">
        <f t="shared" si="6"/>
        <v>2</v>
      </c>
    </row>
    <row r="244" spans="2:16" x14ac:dyDescent="0.2">
      <c r="B244" s="281"/>
      <c r="C244" s="949" t="s">
        <v>328</v>
      </c>
      <c r="D244" s="950">
        <v>3</v>
      </c>
      <c r="E244" s="951">
        <v>2</v>
      </c>
      <c r="F244" s="951">
        <v>3</v>
      </c>
      <c r="G244" s="951">
        <v>2</v>
      </c>
      <c r="H244" s="951">
        <v>4</v>
      </c>
      <c r="I244" s="951">
        <v>2</v>
      </c>
      <c r="J244" s="951">
        <v>4</v>
      </c>
      <c r="K244" s="951">
        <v>4</v>
      </c>
      <c r="L244" s="951"/>
      <c r="M244" s="951"/>
      <c r="N244" s="951"/>
      <c r="O244" s="951"/>
      <c r="P244" s="952">
        <f t="shared" si="6"/>
        <v>24</v>
      </c>
    </row>
    <row r="245" spans="2:16" x14ac:dyDescent="0.2">
      <c r="B245" s="282"/>
      <c r="C245" s="486" t="s">
        <v>327</v>
      </c>
      <c r="D245" s="813">
        <v>150</v>
      </c>
      <c r="E245" s="799">
        <v>146</v>
      </c>
      <c r="F245" s="799">
        <v>150</v>
      </c>
      <c r="G245" s="799">
        <v>170</v>
      </c>
      <c r="H245" s="799">
        <v>159</v>
      </c>
      <c r="I245" s="799">
        <v>156</v>
      </c>
      <c r="J245" s="799">
        <v>178</v>
      </c>
      <c r="K245" s="799">
        <v>165</v>
      </c>
      <c r="L245" s="799"/>
      <c r="M245" s="799"/>
      <c r="N245" s="799"/>
      <c r="O245" s="799"/>
      <c r="P245" s="502">
        <f t="shared" si="6"/>
        <v>1274</v>
      </c>
    </row>
    <row r="246" spans="2:16" x14ac:dyDescent="0.2">
      <c r="B246" s="274" t="s">
        <v>102</v>
      </c>
      <c r="C246" s="801" t="s">
        <v>54</v>
      </c>
      <c r="D246" s="817">
        <v>0</v>
      </c>
      <c r="E246" s="807">
        <v>0</v>
      </c>
      <c r="F246" s="807">
        <v>1</v>
      </c>
      <c r="G246" s="807">
        <v>0</v>
      </c>
      <c r="H246" s="807">
        <v>0</v>
      </c>
      <c r="I246" s="807">
        <v>0</v>
      </c>
      <c r="J246" s="807">
        <v>0</v>
      </c>
      <c r="K246" s="807">
        <v>0</v>
      </c>
      <c r="L246" s="807"/>
      <c r="M246" s="807"/>
      <c r="N246" s="807"/>
      <c r="O246" s="807"/>
      <c r="P246" s="811">
        <f t="shared" si="6"/>
        <v>1</v>
      </c>
    </row>
    <row r="247" spans="2:16" x14ac:dyDescent="0.2">
      <c r="B247" s="281"/>
      <c r="C247" s="482" t="s">
        <v>55</v>
      </c>
      <c r="D247" s="814">
        <v>0.25</v>
      </c>
      <c r="E247" s="792">
        <v>0.25</v>
      </c>
      <c r="F247" s="792">
        <v>0.25</v>
      </c>
      <c r="G247" s="792">
        <v>0</v>
      </c>
      <c r="H247" s="792">
        <v>0.5</v>
      </c>
      <c r="I247" s="792">
        <v>0.25</v>
      </c>
      <c r="J247" s="792">
        <v>0.25</v>
      </c>
      <c r="K247" s="792">
        <v>0.25</v>
      </c>
      <c r="L247" s="792"/>
      <c r="M247" s="792"/>
      <c r="N247" s="792"/>
      <c r="O247" s="792"/>
      <c r="P247" s="492">
        <f t="shared" si="6"/>
        <v>2</v>
      </c>
    </row>
    <row r="248" spans="2:16" x14ac:dyDescent="0.2">
      <c r="B248" s="281"/>
      <c r="C248" s="482" t="s">
        <v>293</v>
      </c>
      <c r="D248" s="814">
        <v>0.33</v>
      </c>
      <c r="E248" s="792">
        <v>0.33</v>
      </c>
      <c r="F248" s="792">
        <v>0.33</v>
      </c>
      <c r="G248" s="792">
        <v>0.33</v>
      </c>
      <c r="H248" s="792">
        <v>0.67</v>
      </c>
      <c r="I248" s="792">
        <v>0.33</v>
      </c>
      <c r="J248" s="792">
        <v>1</v>
      </c>
      <c r="K248" s="792">
        <v>1</v>
      </c>
      <c r="L248" s="792"/>
      <c r="M248" s="792"/>
      <c r="N248" s="792"/>
      <c r="O248" s="792"/>
      <c r="P248" s="492">
        <f t="shared" si="6"/>
        <v>4.32</v>
      </c>
    </row>
    <row r="249" spans="2:16" x14ac:dyDescent="0.2">
      <c r="B249" s="281"/>
      <c r="C249" s="482" t="s">
        <v>57</v>
      </c>
      <c r="D249" s="814">
        <v>0.25</v>
      </c>
      <c r="E249" s="792">
        <v>0</v>
      </c>
      <c r="F249" s="792">
        <v>0</v>
      </c>
      <c r="G249" s="792">
        <v>0.25</v>
      </c>
      <c r="H249" s="792">
        <v>0</v>
      </c>
      <c r="I249" s="792">
        <v>0</v>
      </c>
      <c r="J249" s="792">
        <v>0</v>
      </c>
      <c r="K249" s="792">
        <v>0</v>
      </c>
      <c r="L249" s="792"/>
      <c r="M249" s="792"/>
      <c r="N249" s="792"/>
      <c r="O249" s="792"/>
      <c r="P249" s="492">
        <f t="shared" si="6"/>
        <v>0.5</v>
      </c>
    </row>
    <row r="250" spans="2:16" x14ac:dyDescent="0.2">
      <c r="B250" s="281"/>
      <c r="C250" s="949" t="s">
        <v>328</v>
      </c>
      <c r="D250" s="953">
        <v>0.25</v>
      </c>
      <c r="E250" s="954">
        <v>0.17</v>
      </c>
      <c r="F250" s="954">
        <v>0.25</v>
      </c>
      <c r="G250" s="954">
        <v>0.17</v>
      </c>
      <c r="H250" s="954">
        <v>0.33</v>
      </c>
      <c r="I250" s="954">
        <v>0.17</v>
      </c>
      <c r="J250" s="954">
        <v>0.33</v>
      </c>
      <c r="K250" s="954">
        <v>0.33</v>
      </c>
      <c r="L250" s="954"/>
      <c r="M250" s="954"/>
      <c r="N250" s="954"/>
      <c r="O250" s="954"/>
      <c r="P250" s="955">
        <f t="shared" si="6"/>
        <v>2</v>
      </c>
    </row>
    <row r="251" spans="2:16" x14ac:dyDescent="0.2">
      <c r="B251" s="280"/>
      <c r="C251" s="486" t="s">
        <v>327</v>
      </c>
      <c r="D251" s="818">
        <v>0.15</v>
      </c>
      <c r="E251" s="798">
        <v>0.15</v>
      </c>
      <c r="F251" s="798">
        <v>0.15</v>
      </c>
      <c r="G251" s="798">
        <v>0.18</v>
      </c>
      <c r="H251" s="798">
        <v>0.16</v>
      </c>
      <c r="I251" s="798">
        <v>0.16</v>
      </c>
      <c r="J251" s="798">
        <v>0.18</v>
      </c>
      <c r="K251" s="798">
        <v>0.17</v>
      </c>
      <c r="L251" s="798"/>
      <c r="M251" s="798"/>
      <c r="N251" s="798"/>
      <c r="O251" s="798"/>
      <c r="P251" s="796">
        <f t="shared" si="6"/>
        <v>1.2999999999999998</v>
      </c>
    </row>
    <row r="252" spans="2:16" x14ac:dyDescent="0.2">
      <c r="B252" s="797" t="s">
        <v>103</v>
      </c>
      <c r="C252" s="482" t="s">
        <v>54</v>
      </c>
      <c r="D252" s="812">
        <v>0</v>
      </c>
      <c r="E252" s="791">
        <v>1</v>
      </c>
      <c r="F252" s="791">
        <v>1</v>
      </c>
      <c r="G252" s="791">
        <v>3</v>
      </c>
      <c r="H252" s="791">
        <v>2</v>
      </c>
      <c r="I252" s="791">
        <v>0</v>
      </c>
      <c r="J252" s="791">
        <v>2</v>
      </c>
      <c r="K252" s="791">
        <v>0</v>
      </c>
      <c r="L252" s="791"/>
      <c r="M252" s="791"/>
      <c r="N252" s="791"/>
      <c r="O252" s="791"/>
      <c r="P252" s="489">
        <f t="shared" si="6"/>
        <v>9</v>
      </c>
    </row>
    <row r="253" spans="2:16" x14ac:dyDescent="0.2">
      <c r="B253" s="281"/>
      <c r="C253" s="482" t="s">
        <v>55</v>
      </c>
      <c r="D253" s="812">
        <v>2</v>
      </c>
      <c r="E253" s="791">
        <v>0</v>
      </c>
      <c r="F253" s="791">
        <v>2</v>
      </c>
      <c r="G253" s="791">
        <v>1</v>
      </c>
      <c r="H253" s="791">
        <v>2</v>
      </c>
      <c r="I253" s="791">
        <v>3</v>
      </c>
      <c r="J253" s="791">
        <v>0</v>
      </c>
      <c r="K253" s="791">
        <v>0</v>
      </c>
      <c r="L253" s="791"/>
      <c r="M253" s="791"/>
      <c r="N253" s="791"/>
      <c r="O253" s="791"/>
      <c r="P253" s="489">
        <f t="shared" si="6"/>
        <v>10</v>
      </c>
    </row>
    <row r="254" spans="2:16" x14ac:dyDescent="0.2">
      <c r="B254" s="281"/>
      <c r="C254" s="482" t="s">
        <v>293</v>
      </c>
      <c r="D254" s="812">
        <v>0</v>
      </c>
      <c r="E254" s="791">
        <v>0</v>
      </c>
      <c r="F254" s="791">
        <v>0</v>
      </c>
      <c r="G254" s="791">
        <v>2</v>
      </c>
      <c r="H254" s="791">
        <v>1</v>
      </c>
      <c r="I254" s="791">
        <v>2</v>
      </c>
      <c r="J254" s="791">
        <v>0</v>
      </c>
      <c r="K254" s="791">
        <v>3</v>
      </c>
      <c r="L254" s="791"/>
      <c r="M254" s="791"/>
      <c r="N254" s="791"/>
      <c r="O254" s="791"/>
      <c r="P254" s="489">
        <f t="shared" si="6"/>
        <v>8</v>
      </c>
    </row>
    <row r="255" spans="2:16" x14ac:dyDescent="0.2">
      <c r="B255" s="281"/>
      <c r="C255" s="482" t="s">
        <v>57</v>
      </c>
      <c r="D255" s="812">
        <v>1</v>
      </c>
      <c r="E255" s="791">
        <v>1</v>
      </c>
      <c r="F255" s="791">
        <v>1</v>
      </c>
      <c r="G255" s="791">
        <v>1</v>
      </c>
      <c r="H255" s="791">
        <v>0</v>
      </c>
      <c r="I255" s="791">
        <v>1</v>
      </c>
      <c r="J255" s="791">
        <v>1</v>
      </c>
      <c r="K255" s="791">
        <v>0</v>
      </c>
      <c r="L255" s="791"/>
      <c r="M255" s="791"/>
      <c r="N255" s="791"/>
      <c r="O255" s="791"/>
      <c r="P255" s="489">
        <f t="shared" si="6"/>
        <v>6</v>
      </c>
    </row>
    <row r="256" spans="2:16" x14ac:dyDescent="0.2">
      <c r="B256" s="281"/>
      <c r="C256" s="482" t="s">
        <v>58</v>
      </c>
      <c r="D256" s="812">
        <v>5</v>
      </c>
      <c r="E256" s="791">
        <v>7</v>
      </c>
      <c r="F256" s="791">
        <v>4</v>
      </c>
      <c r="G256" s="791">
        <v>0</v>
      </c>
      <c r="H256" s="791">
        <v>4</v>
      </c>
      <c r="I256" s="791">
        <v>4</v>
      </c>
      <c r="J256" s="791">
        <v>7</v>
      </c>
      <c r="K256" s="791">
        <v>4</v>
      </c>
      <c r="L256" s="791"/>
      <c r="M256" s="791"/>
      <c r="N256" s="791"/>
      <c r="O256" s="791"/>
      <c r="P256" s="489">
        <f t="shared" si="6"/>
        <v>35</v>
      </c>
    </row>
    <row r="257" spans="2:16" x14ac:dyDescent="0.2">
      <c r="B257" s="281"/>
      <c r="C257" s="482" t="s">
        <v>59</v>
      </c>
      <c r="D257" s="812">
        <v>4</v>
      </c>
      <c r="E257" s="791">
        <v>2</v>
      </c>
      <c r="F257" s="791">
        <v>2</v>
      </c>
      <c r="G257" s="791">
        <v>2</v>
      </c>
      <c r="H257" s="791">
        <v>0</v>
      </c>
      <c r="I257" s="791">
        <v>1</v>
      </c>
      <c r="J257" s="791">
        <v>0</v>
      </c>
      <c r="K257" s="791">
        <v>0</v>
      </c>
      <c r="L257" s="791"/>
      <c r="M257" s="791"/>
      <c r="N257" s="791"/>
      <c r="O257" s="791"/>
      <c r="P257" s="489">
        <f t="shared" si="6"/>
        <v>11</v>
      </c>
    </row>
    <row r="258" spans="2:16" x14ac:dyDescent="0.2">
      <c r="B258" s="281"/>
      <c r="C258" s="949" t="s">
        <v>328</v>
      </c>
      <c r="D258" s="950">
        <v>12</v>
      </c>
      <c r="E258" s="951">
        <v>11</v>
      </c>
      <c r="F258" s="951">
        <v>10</v>
      </c>
      <c r="G258" s="951">
        <v>9</v>
      </c>
      <c r="H258" s="951">
        <v>9</v>
      </c>
      <c r="I258" s="951">
        <v>11</v>
      </c>
      <c r="J258" s="951">
        <v>10</v>
      </c>
      <c r="K258" s="951">
        <v>7</v>
      </c>
      <c r="L258" s="951"/>
      <c r="M258" s="951"/>
      <c r="N258" s="951"/>
      <c r="O258" s="951"/>
      <c r="P258" s="952">
        <f t="shared" si="6"/>
        <v>79</v>
      </c>
    </row>
    <row r="259" spans="2:16" x14ac:dyDescent="0.2">
      <c r="B259" s="282"/>
      <c r="C259" s="486" t="s">
        <v>327</v>
      </c>
      <c r="D259" s="813">
        <v>565</v>
      </c>
      <c r="E259" s="799">
        <v>472</v>
      </c>
      <c r="F259" s="799">
        <v>452</v>
      </c>
      <c r="G259" s="799">
        <v>440</v>
      </c>
      <c r="H259" s="799">
        <v>475</v>
      </c>
      <c r="I259" s="799">
        <v>507</v>
      </c>
      <c r="J259" s="799">
        <v>530</v>
      </c>
      <c r="K259" s="799">
        <v>507</v>
      </c>
      <c r="L259" s="799"/>
      <c r="M259" s="799"/>
      <c r="N259" s="799"/>
      <c r="O259" s="799"/>
      <c r="P259" s="502">
        <f t="shared" si="6"/>
        <v>3948</v>
      </c>
    </row>
    <row r="260" spans="2:16" x14ac:dyDescent="0.2">
      <c r="B260" s="797" t="s">
        <v>253</v>
      </c>
      <c r="C260" s="801" t="s">
        <v>54</v>
      </c>
      <c r="D260" s="817">
        <v>0</v>
      </c>
      <c r="E260" s="807">
        <v>1</v>
      </c>
      <c r="F260" s="807">
        <v>1</v>
      </c>
      <c r="G260" s="807">
        <v>3</v>
      </c>
      <c r="H260" s="807">
        <v>2</v>
      </c>
      <c r="I260" s="807">
        <v>0</v>
      </c>
      <c r="J260" s="807">
        <v>2</v>
      </c>
      <c r="K260" s="807">
        <v>0</v>
      </c>
      <c r="L260" s="807"/>
      <c r="M260" s="807"/>
      <c r="N260" s="807"/>
      <c r="O260" s="807"/>
      <c r="P260" s="808">
        <f t="shared" si="6"/>
        <v>9</v>
      </c>
    </row>
    <row r="261" spans="2:16" x14ac:dyDescent="0.2">
      <c r="B261" s="281"/>
      <c r="C261" s="482" t="s">
        <v>55</v>
      </c>
      <c r="D261" s="814">
        <v>1</v>
      </c>
      <c r="E261" s="792">
        <v>0</v>
      </c>
      <c r="F261" s="792">
        <v>1</v>
      </c>
      <c r="G261" s="792">
        <v>0.5</v>
      </c>
      <c r="H261" s="792">
        <v>1</v>
      </c>
      <c r="I261" s="792">
        <v>1.5</v>
      </c>
      <c r="J261" s="792">
        <v>0</v>
      </c>
      <c r="K261" s="792">
        <v>0</v>
      </c>
      <c r="L261" s="792"/>
      <c r="M261" s="792"/>
      <c r="N261" s="792"/>
      <c r="O261" s="792"/>
      <c r="P261" s="506">
        <f t="shared" si="6"/>
        <v>5</v>
      </c>
    </row>
    <row r="262" spans="2:16" x14ac:dyDescent="0.2">
      <c r="B262" s="281"/>
      <c r="C262" s="482" t="s">
        <v>293</v>
      </c>
      <c r="D262" s="814">
        <v>0</v>
      </c>
      <c r="E262" s="792">
        <v>0</v>
      </c>
      <c r="F262" s="792">
        <v>0</v>
      </c>
      <c r="G262" s="792">
        <v>2</v>
      </c>
      <c r="H262" s="792">
        <v>1</v>
      </c>
      <c r="I262" s="792">
        <v>2</v>
      </c>
      <c r="J262" s="792">
        <v>0</v>
      </c>
      <c r="K262" s="792">
        <v>3</v>
      </c>
      <c r="L262" s="792"/>
      <c r="M262" s="792"/>
      <c r="N262" s="792"/>
      <c r="O262" s="792"/>
      <c r="P262" s="506">
        <f t="shared" si="6"/>
        <v>8</v>
      </c>
    </row>
    <row r="263" spans="2:16" x14ac:dyDescent="0.2">
      <c r="B263" s="281"/>
      <c r="C263" s="482" t="s">
        <v>57</v>
      </c>
      <c r="D263" s="814">
        <v>1</v>
      </c>
      <c r="E263" s="792">
        <v>1</v>
      </c>
      <c r="F263" s="792">
        <v>1</v>
      </c>
      <c r="G263" s="792">
        <v>1</v>
      </c>
      <c r="H263" s="792">
        <v>0</v>
      </c>
      <c r="I263" s="792">
        <v>1</v>
      </c>
      <c r="J263" s="792">
        <v>1</v>
      </c>
      <c r="K263" s="792">
        <v>0</v>
      </c>
      <c r="L263" s="792"/>
      <c r="M263" s="792"/>
      <c r="N263" s="792"/>
      <c r="O263" s="792"/>
      <c r="P263" s="506">
        <f t="shared" si="6"/>
        <v>6</v>
      </c>
    </row>
    <row r="264" spans="2:16" x14ac:dyDescent="0.2">
      <c r="B264" s="281"/>
      <c r="C264" s="482" t="s">
        <v>58</v>
      </c>
      <c r="D264" s="814">
        <v>5</v>
      </c>
      <c r="E264" s="792">
        <v>7</v>
      </c>
      <c r="F264" s="792">
        <v>4</v>
      </c>
      <c r="G264" s="792">
        <v>0</v>
      </c>
      <c r="H264" s="792">
        <v>4</v>
      </c>
      <c r="I264" s="792">
        <v>4</v>
      </c>
      <c r="J264" s="792">
        <v>7</v>
      </c>
      <c r="K264" s="792">
        <v>4</v>
      </c>
      <c r="L264" s="792"/>
      <c r="M264" s="792"/>
      <c r="N264" s="792"/>
      <c r="O264" s="792"/>
      <c r="P264" s="506">
        <f t="shared" si="6"/>
        <v>35</v>
      </c>
    </row>
    <row r="265" spans="2:16" x14ac:dyDescent="0.2">
      <c r="B265" s="281"/>
      <c r="C265" s="482" t="s">
        <v>59</v>
      </c>
      <c r="D265" s="814">
        <v>4</v>
      </c>
      <c r="E265" s="792">
        <v>2</v>
      </c>
      <c r="F265" s="792">
        <v>2</v>
      </c>
      <c r="G265" s="792">
        <v>2</v>
      </c>
      <c r="H265" s="792">
        <v>0</v>
      </c>
      <c r="I265" s="792">
        <v>1</v>
      </c>
      <c r="J265" s="792">
        <v>0</v>
      </c>
      <c r="K265" s="792">
        <v>0</v>
      </c>
      <c r="L265" s="792"/>
      <c r="M265" s="792"/>
      <c r="N265" s="792"/>
      <c r="O265" s="792"/>
      <c r="P265" s="506">
        <f t="shared" si="6"/>
        <v>11</v>
      </c>
    </row>
    <row r="266" spans="2:16" x14ac:dyDescent="0.2">
      <c r="B266" s="281"/>
      <c r="C266" s="949" t="s">
        <v>328</v>
      </c>
      <c r="D266" s="953">
        <v>1.71</v>
      </c>
      <c r="E266" s="954">
        <v>1.57</v>
      </c>
      <c r="F266" s="954">
        <v>1.43</v>
      </c>
      <c r="G266" s="954">
        <v>1.29</v>
      </c>
      <c r="H266" s="954">
        <v>1.29</v>
      </c>
      <c r="I266" s="954">
        <v>1.57</v>
      </c>
      <c r="J266" s="954">
        <v>1.43</v>
      </c>
      <c r="K266" s="954">
        <v>1</v>
      </c>
      <c r="L266" s="954"/>
      <c r="M266" s="954"/>
      <c r="N266" s="954"/>
      <c r="O266" s="954"/>
      <c r="P266" s="957">
        <f t="shared" si="6"/>
        <v>11.29</v>
      </c>
    </row>
    <row r="267" spans="2:16" x14ac:dyDescent="0.2">
      <c r="B267" s="280"/>
      <c r="C267" s="486" t="s">
        <v>327</v>
      </c>
      <c r="D267" s="818">
        <v>1.19</v>
      </c>
      <c r="E267" s="798">
        <v>0.98</v>
      </c>
      <c r="F267" s="798">
        <v>0.95</v>
      </c>
      <c r="G267" s="798">
        <v>0.94</v>
      </c>
      <c r="H267" s="798">
        <v>0.99</v>
      </c>
      <c r="I267" s="798">
        <v>1.06</v>
      </c>
      <c r="J267" s="798">
        <v>1.1100000000000001</v>
      </c>
      <c r="K267" s="798">
        <v>1.07</v>
      </c>
      <c r="L267" s="798"/>
      <c r="M267" s="798"/>
      <c r="N267" s="798"/>
      <c r="O267" s="798"/>
      <c r="P267" s="796">
        <f t="shared" si="6"/>
        <v>8.2900000000000009</v>
      </c>
    </row>
    <row r="268" spans="2:16" ht="19.2" x14ac:dyDescent="0.2">
      <c r="B268" s="274" t="s">
        <v>130</v>
      </c>
      <c r="C268" s="801" t="s">
        <v>54</v>
      </c>
      <c r="D268" s="819">
        <v>0</v>
      </c>
      <c r="E268" s="809">
        <v>0</v>
      </c>
      <c r="F268" s="809">
        <v>0</v>
      </c>
      <c r="G268" s="809">
        <v>0</v>
      </c>
      <c r="H268" s="809">
        <v>0</v>
      </c>
      <c r="I268" s="809">
        <v>0</v>
      </c>
      <c r="J268" s="809">
        <v>0</v>
      </c>
      <c r="K268" s="809">
        <v>0</v>
      </c>
      <c r="L268" s="809"/>
      <c r="M268" s="809"/>
      <c r="N268" s="809"/>
      <c r="O268" s="809"/>
      <c r="P268" s="810">
        <f t="shared" ref="P268:P283" si="7">SUM(D268:O268)</f>
        <v>0</v>
      </c>
    </row>
    <row r="269" spans="2:16" x14ac:dyDescent="0.2">
      <c r="B269" s="281"/>
      <c r="C269" s="482" t="s">
        <v>55</v>
      </c>
      <c r="D269" s="812">
        <v>0</v>
      </c>
      <c r="E269" s="791">
        <v>1</v>
      </c>
      <c r="F269" s="791">
        <v>0</v>
      </c>
      <c r="G269" s="791">
        <v>0</v>
      </c>
      <c r="H269" s="791">
        <v>0</v>
      </c>
      <c r="I269" s="791">
        <v>0</v>
      </c>
      <c r="J269" s="791">
        <v>0</v>
      </c>
      <c r="K269" s="791">
        <v>0</v>
      </c>
      <c r="L269" s="791"/>
      <c r="M269" s="791"/>
      <c r="N269" s="791"/>
      <c r="O269" s="791"/>
      <c r="P269" s="489">
        <f t="shared" si="7"/>
        <v>1</v>
      </c>
    </row>
    <row r="270" spans="2:16" x14ac:dyDescent="0.2">
      <c r="B270" s="281"/>
      <c r="C270" s="482" t="s">
        <v>293</v>
      </c>
      <c r="D270" s="812">
        <v>0</v>
      </c>
      <c r="E270" s="791">
        <v>0</v>
      </c>
      <c r="F270" s="791">
        <v>0</v>
      </c>
      <c r="G270" s="791">
        <v>0</v>
      </c>
      <c r="H270" s="791">
        <v>0</v>
      </c>
      <c r="I270" s="791">
        <v>0</v>
      </c>
      <c r="J270" s="791">
        <v>0</v>
      </c>
      <c r="K270" s="791">
        <v>0</v>
      </c>
      <c r="L270" s="791"/>
      <c r="M270" s="791"/>
      <c r="N270" s="791"/>
      <c r="O270" s="791"/>
      <c r="P270" s="489">
        <f t="shared" si="7"/>
        <v>0</v>
      </c>
    </row>
    <row r="271" spans="2:16" x14ac:dyDescent="0.2">
      <c r="B271" s="281"/>
      <c r="C271" s="482" t="s">
        <v>57</v>
      </c>
      <c r="D271" s="812">
        <v>0</v>
      </c>
      <c r="E271" s="791">
        <v>0</v>
      </c>
      <c r="F271" s="791">
        <v>0</v>
      </c>
      <c r="G271" s="791">
        <v>0</v>
      </c>
      <c r="H271" s="791">
        <v>0</v>
      </c>
      <c r="I271" s="791">
        <v>0</v>
      </c>
      <c r="J271" s="791">
        <v>1</v>
      </c>
      <c r="K271" s="791">
        <v>0</v>
      </c>
      <c r="L271" s="791"/>
      <c r="M271" s="791"/>
      <c r="N271" s="791"/>
      <c r="O271" s="791"/>
      <c r="P271" s="489">
        <f t="shared" si="7"/>
        <v>1</v>
      </c>
    </row>
    <row r="272" spans="2:16" x14ac:dyDescent="0.2">
      <c r="B272" s="281"/>
      <c r="C272" s="482" t="s">
        <v>58</v>
      </c>
      <c r="D272" s="812">
        <v>0</v>
      </c>
      <c r="E272" s="791">
        <v>0</v>
      </c>
      <c r="F272" s="791">
        <v>0</v>
      </c>
      <c r="G272" s="791">
        <v>0</v>
      </c>
      <c r="H272" s="791">
        <v>0</v>
      </c>
      <c r="I272" s="791">
        <v>0</v>
      </c>
      <c r="J272" s="791">
        <v>1</v>
      </c>
      <c r="K272" s="791">
        <v>0</v>
      </c>
      <c r="L272" s="791"/>
      <c r="M272" s="791"/>
      <c r="N272" s="791"/>
      <c r="O272" s="791"/>
      <c r="P272" s="489">
        <f t="shared" si="7"/>
        <v>1</v>
      </c>
    </row>
    <row r="273" spans="2:16" x14ac:dyDescent="0.2">
      <c r="B273" s="281"/>
      <c r="C273" s="482" t="s">
        <v>59</v>
      </c>
      <c r="D273" s="812">
        <v>0</v>
      </c>
      <c r="E273" s="791">
        <v>0</v>
      </c>
      <c r="F273" s="791">
        <v>0</v>
      </c>
      <c r="G273" s="791">
        <v>0</v>
      </c>
      <c r="H273" s="791">
        <v>2</v>
      </c>
      <c r="I273" s="791">
        <v>0</v>
      </c>
      <c r="J273" s="791">
        <v>1</v>
      </c>
      <c r="K273" s="791">
        <v>0</v>
      </c>
      <c r="L273" s="791"/>
      <c r="M273" s="791"/>
      <c r="N273" s="791"/>
      <c r="O273" s="791"/>
      <c r="P273" s="489">
        <f t="shared" si="7"/>
        <v>3</v>
      </c>
    </row>
    <row r="274" spans="2:16" x14ac:dyDescent="0.2">
      <c r="B274" s="281"/>
      <c r="C274" s="949" t="s">
        <v>328</v>
      </c>
      <c r="D274" s="950">
        <v>0</v>
      </c>
      <c r="E274" s="951">
        <v>1</v>
      </c>
      <c r="F274" s="951">
        <v>0</v>
      </c>
      <c r="G274" s="951">
        <v>0</v>
      </c>
      <c r="H274" s="951">
        <v>2</v>
      </c>
      <c r="I274" s="951">
        <v>0</v>
      </c>
      <c r="J274" s="951">
        <v>3</v>
      </c>
      <c r="K274" s="951">
        <v>0</v>
      </c>
      <c r="L274" s="951"/>
      <c r="M274" s="951"/>
      <c r="N274" s="951"/>
      <c r="O274" s="951"/>
      <c r="P274" s="952">
        <f t="shared" si="7"/>
        <v>6</v>
      </c>
    </row>
    <row r="275" spans="2:16" x14ac:dyDescent="0.2">
      <c r="B275" s="282"/>
      <c r="C275" s="486" t="s">
        <v>327</v>
      </c>
      <c r="D275" s="813">
        <v>18</v>
      </c>
      <c r="E275" s="799">
        <v>14</v>
      </c>
      <c r="F275" s="799">
        <v>14</v>
      </c>
      <c r="G275" s="799">
        <v>9</v>
      </c>
      <c r="H275" s="799">
        <v>18</v>
      </c>
      <c r="I275" s="799">
        <v>9</v>
      </c>
      <c r="J275" s="799">
        <v>16</v>
      </c>
      <c r="K275" s="799">
        <v>9</v>
      </c>
      <c r="L275" s="799"/>
      <c r="M275" s="799"/>
      <c r="N275" s="799"/>
      <c r="O275" s="799"/>
      <c r="P275" s="502">
        <f t="shared" si="7"/>
        <v>107</v>
      </c>
    </row>
    <row r="276" spans="2:16" x14ac:dyDescent="0.2">
      <c r="B276" s="274" t="s">
        <v>254</v>
      </c>
      <c r="C276" s="801" t="s">
        <v>54</v>
      </c>
      <c r="D276" s="817">
        <v>0</v>
      </c>
      <c r="E276" s="807">
        <v>0</v>
      </c>
      <c r="F276" s="807">
        <v>0</v>
      </c>
      <c r="G276" s="807">
        <v>0</v>
      </c>
      <c r="H276" s="807">
        <v>0</v>
      </c>
      <c r="I276" s="807">
        <v>0</v>
      </c>
      <c r="J276" s="807">
        <v>0</v>
      </c>
      <c r="K276" s="807">
        <v>0</v>
      </c>
      <c r="L276" s="807"/>
      <c r="M276" s="807"/>
      <c r="N276" s="807"/>
      <c r="O276" s="807"/>
      <c r="P276" s="808">
        <f t="shared" si="7"/>
        <v>0</v>
      </c>
    </row>
    <row r="277" spans="2:16" x14ac:dyDescent="0.2">
      <c r="B277" s="281"/>
      <c r="C277" s="482" t="s">
        <v>55</v>
      </c>
      <c r="D277" s="814">
        <v>0</v>
      </c>
      <c r="E277" s="792">
        <v>0.5</v>
      </c>
      <c r="F277" s="792">
        <v>0</v>
      </c>
      <c r="G277" s="792">
        <v>0</v>
      </c>
      <c r="H277" s="792">
        <v>0</v>
      </c>
      <c r="I277" s="792">
        <v>0</v>
      </c>
      <c r="J277" s="792">
        <v>0</v>
      </c>
      <c r="K277" s="792">
        <v>0</v>
      </c>
      <c r="L277" s="792"/>
      <c r="M277" s="792"/>
      <c r="N277" s="792"/>
      <c r="O277" s="792"/>
      <c r="P277" s="506">
        <f t="shared" si="7"/>
        <v>0.5</v>
      </c>
    </row>
    <row r="278" spans="2:16" x14ac:dyDescent="0.2">
      <c r="B278" s="281"/>
      <c r="C278" s="482" t="s">
        <v>293</v>
      </c>
      <c r="D278" s="814">
        <v>0</v>
      </c>
      <c r="E278" s="792">
        <v>0</v>
      </c>
      <c r="F278" s="792">
        <v>0</v>
      </c>
      <c r="G278" s="792">
        <v>0</v>
      </c>
      <c r="H278" s="792">
        <v>0</v>
      </c>
      <c r="I278" s="792">
        <v>0</v>
      </c>
      <c r="J278" s="792">
        <v>0</v>
      </c>
      <c r="K278" s="792">
        <v>0</v>
      </c>
      <c r="L278" s="792"/>
      <c r="M278" s="792"/>
      <c r="N278" s="792"/>
      <c r="O278" s="792"/>
      <c r="P278" s="506">
        <f t="shared" si="7"/>
        <v>0</v>
      </c>
    </row>
    <row r="279" spans="2:16" x14ac:dyDescent="0.2">
      <c r="B279" s="281"/>
      <c r="C279" s="482" t="s">
        <v>57</v>
      </c>
      <c r="D279" s="814">
        <v>0</v>
      </c>
      <c r="E279" s="792">
        <v>0</v>
      </c>
      <c r="F279" s="792">
        <v>0</v>
      </c>
      <c r="G279" s="792">
        <v>0</v>
      </c>
      <c r="H279" s="792">
        <v>0</v>
      </c>
      <c r="I279" s="792">
        <v>0</v>
      </c>
      <c r="J279" s="792">
        <v>1</v>
      </c>
      <c r="K279" s="792">
        <v>0</v>
      </c>
      <c r="L279" s="792"/>
      <c r="M279" s="792"/>
      <c r="N279" s="792"/>
      <c r="O279" s="792"/>
      <c r="P279" s="506">
        <f t="shared" si="7"/>
        <v>1</v>
      </c>
    </row>
    <row r="280" spans="2:16" x14ac:dyDescent="0.2">
      <c r="B280" s="281"/>
      <c r="C280" s="482" t="s">
        <v>58</v>
      </c>
      <c r="D280" s="814">
        <v>0</v>
      </c>
      <c r="E280" s="792">
        <v>0</v>
      </c>
      <c r="F280" s="792">
        <v>0</v>
      </c>
      <c r="G280" s="792">
        <v>0</v>
      </c>
      <c r="H280" s="792">
        <v>0</v>
      </c>
      <c r="I280" s="792">
        <v>0</v>
      </c>
      <c r="J280" s="792">
        <v>1</v>
      </c>
      <c r="K280" s="792">
        <v>0</v>
      </c>
      <c r="L280" s="792"/>
      <c r="M280" s="792"/>
      <c r="N280" s="792"/>
      <c r="O280" s="792"/>
      <c r="P280" s="506">
        <f t="shared" si="7"/>
        <v>1</v>
      </c>
    </row>
    <row r="281" spans="2:16" x14ac:dyDescent="0.2">
      <c r="B281" s="281"/>
      <c r="C281" s="482" t="s">
        <v>59</v>
      </c>
      <c r="D281" s="814">
        <v>0</v>
      </c>
      <c r="E281" s="792">
        <v>0</v>
      </c>
      <c r="F281" s="792">
        <v>0</v>
      </c>
      <c r="G281" s="792">
        <v>0</v>
      </c>
      <c r="H281" s="792">
        <v>2</v>
      </c>
      <c r="I281" s="792">
        <v>0</v>
      </c>
      <c r="J281" s="792">
        <v>1</v>
      </c>
      <c r="K281" s="792">
        <v>0</v>
      </c>
      <c r="L281" s="792"/>
      <c r="M281" s="792"/>
      <c r="N281" s="792"/>
      <c r="O281" s="792"/>
      <c r="P281" s="506">
        <f t="shared" si="7"/>
        <v>3</v>
      </c>
    </row>
    <row r="282" spans="2:16" x14ac:dyDescent="0.2">
      <c r="B282" s="281"/>
      <c r="C282" s="949" t="s">
        <v>328</v>
      </c>
      <c r="D282" s="953">
        <v>0</v>
      </c>
      <c r="E282" s="954">
        <v>0.14000000000000001</v>
      </c>
      <c r="F282" s="954">
        <v>0</v>
      </c>
      <c r="G282" s="954">
        <v>0</v>
      </c>
      <c r="H282" s="954">
        <v>0.28999999999999998</v>
      </c>
      <c r="I282" s="954">
        <v>0</v>
      </c>
      <c r="J282" s="954">
        <v>0.43</v>
      </c>
      <c r="K282" s="954">
        <v>0</v>
      </c>
      <c r="L282" s="954"/>
      <c r="M282" s="954"/>
      <c r="N282" s="954"/>
      <c r="O282" s="954"/>
      <c r="P282" s="957">
        <f t="shared" si="7"/>
        <v>0.86</v>
      </c>
    </row>
    <row r="283" spans="2:16" x14ac:dyDescent="0.2">
      <c r="B283" s="280"/>
      <c r="C283" s="486" t="s">
        <v>327</v>
      </c>
      <c r="D283" s="818">
        <v>0.04</v>
      </c>
      <c r="E283" s="798">
        <v>0.03</v>
      </c>
      <c r="F283" s="798">
        <v>0.03</v>
      </c>
      <c r="G283" s="798">
        <v>0.02</v>
      </c>
      <c r="H283" s="798">
        <v>0.04</v>
      </c>
      <c r="I283" s="798">
        <v>0.02</v>
      </c>
      <c r="J283" s="798">
        <v>0.03</v>
      </c>
      <c r="K283" s="798">
        <v>0.02</v>
      </c>
      <c r="L283" s="798"/>
      <c r="M283" s="798"/>
      <c r="N283" s="798"/>
      <c r="O283" s="798"/>
      <c r="P283" s="796">
        <f t="shared" si="7"/>
        <v>0.22999999999999998</v>
      </c>
    </row>
    <row r="284" spans="2:16" x14ac:dyDescent="0.2">
      <c r="B284" s="274" t="s">
        <v>106</v>
      </c>
      <c r="C284" s="482" t="s">
        <v>54</v>
      </c>
      <c r="D284" s="812">
        <v>0</v>
      </c>
      <c r="E284" s="791">
        <v>0</v>
      </c>
      <c r="F284" s="791">
        <v>0</v>
      </c>
      <c r="G284" s="791">
        <v>0</v>
      </c>
      <c r="H284" s="791"/>
      <c r="I284" s="791"/>
      <c r="J284" s="791"/>
      <c r="K284" s="791"/>
      <c r="L284" s="791"/>
      <c r="M284" s="791"/>
      <c r="N284" s="791"/>
      <c r="O284" s="791"/>
      <c r="P284" s="489">
        <f t="shared" ref="P284:P299" si="8">SUM(D284:O284)</f>
        <v>0</v>
      </c>
    </row>
    <row r="285" spans="2:16" x14ac:dyDescent="0.2">
      <c r="B285" s="281"/>
      <c r="C285" s="482" t="s">
        <v>55</v>
      </c>
      <c r="D285" s="812">
        <v>0</v>
      </c>
      <c r="E285" s="791">
        <v>0</v>
      </c>
      <c r="F285" s="791">
        <v>0</v>
      </c>
      <c r="G285" s="791">
        <v>0</v>
      </c>
      <c r="H285" s="791"/>
      <c r="I285" s="791"/>
      <c r="J285" s="791"/>
      <c r="K285" s="791"/>
      <c r="L285" s="791"/>
      <c r="M285" s="791"/>
      <c r="N285" s="791"/>
      <c r="O285" s="791"/>
      <c r="P285" s="489">
        <f t="shared" si="8"/>
        <v>0</v>
      </c>
    </row>
    <row r="286" spans="2:16" x14ac:dyDescent="0.2">
      <c r="B286" s="281"/>
      <c r="C286" s="482" t="s">
        <v>293</v>
      </c>
      <c r="D286" s="812">
        <v>0</v>
      </c>
      <c r="E286" s="791">
        <v>0</v>
      </c>
      <c r="F286" s="791">
        <v>0</v>
      </c>
      <c r="G286" s="791">
        <v>0</v>
      </c>
      <c r="H286" s="791"/>
      <c r="I286" s="791"/>
      <c r="J286" s="791"/>
      <c r="K286" s="791"/>
      <c r="L286" s="791"/>
      <c r="M286" s="791"/>
      <c r="N286" s="791"/>
      <c r="O286" s="791"/>
      <c r="P286" s="489">
        <f t="shared" si="8"/>
        <v>0</v>
      </c>
    </row>
    <row r="287" spans="2:16" x14ac:dyDescent="0.2">
      <c r="B287" s="281"/>
      <c r="C287" s="482" t="s">
        <v>57</v>
      </c>
      <c r="D287" s="812">
        <v>0</v>
      </c>
      <c r="E287" s="791">
        <v>0</v>
      </c>
      <c r="F287" s="791">
        <v>0</v>
      </c>
      <c r="G287" s="791">
        <v>0</v>
      </c>
      <c r="H287" s="791"/>
      <c r="I287" s="791"/>
      <c r="J287" s="791"/>
      <c r="K287" s="791"/>
      <c r="L287" s="791"/>
      <c r="M287" s="791"/>
      <c r="N287" s="791"/>
      <c r="O287" s="791"/>
      <c r="P287" s="489">
        <f t="shared" si="8"/>
        <v>0</v>
      </c>
    </row>
    <row r="288" spans="2:16" x14ac:dyDescent="0.2">
      <c r="B288" s="281"/>
      <c r="C288" s="482" t="s">
        <v>58</v>
      </c>
      <c r="D288" s="812">
        <v>0</v>
      </c>
      <c r="E288" s="791">
        <v>0</v>
      </c>
      <c r="F288" s="791">
        <v>0</v>
      </c>
      <c r="G288" s="791">
        <v>0</v>
      </c>
      <c r="H288" s="791"/>
      <c r="I288" s="791"/>
      <c r="J288" s="791"/>
      <c r="K288" s="791"/>
      <c r="L288" s="791"/>
      <c r="M288" s="791"/>
      <c r="N288" s="791"/>
      <c r="O288" s="791"/>
      <c r="P288" s="489">
        <f t="shared" si="8"/>
        <v>0</v>
      </c>
    </row>
    <row r="289" spans="2:16" x14ac:dyDescent="0.2">
      <c r="B289" s="281"/>
      <c r="C289" s="482" t="s">
        <v>59</v>
      </c>
      <c r="D289" s="812">
        <v>0</v>
      </c>
      <c r="E289" s="791">
        <v>0</v>
      </c>
      <c r="F289" s="791">
        <v>0</v>
      </c>
      <c r="G289" s="791">
        <v>0</v>
      </c>
      <c r="H289" s="791"/>
      <c r="I289" s="791"/>
      <c r="J289" s="791"/>
      <c r="K289" s="791"/>
      <c r="L289" s="791"/>
      <c r="M289" s="791"/>
      <c r="N289" s="791"/>
      <c r="O289" s="791"/>
      <c r="P289" s="489">
        <f t="shared" si="8"/>
        <v>0</v>
      </c>
    </row>
    <row r="290" spans="2:16" x14ac:dyDescent="0.2">
      <c r="B290" s="281"/>
      <c r="C290" s="949" t="s">
        <v>328</v>
      </c>
      <c r="D290" s="950">
        <v>0</v>
      </c>
      <c r="E290" s="951">
        <v>0</v>
      </c>
      <c r="F290" s="951">
        <v>0</v>
      </c>
      <c r="G290" s="951">
        <v>0</v>
      </c>
      <c r="H290" s="951"/>
      <c r="I290" s="951"/>
      <c r="J290" s="951"/>
      <c r="K290" s="951"/>
      <c r="L290" s="951"/>
      <c r="M290" s="951"/>
      <c r="N290" s="951"/>
      <c r="O290" s="951"/>
      <c r="P290" s="952">
        <f t="shared" si="8"/>
        <v>0</v>
      </c>
    </row>
    <row r="291" spans="2:16" x14ac:dyDescent="0.2">
      <c r="B291" s="282"/>
      <c r="C291" s="486" t="s">
        <v>327</v>
      </c>
      <c r="D291" s="813">
        <v>1</v>
      </c>
      <c r="E291" s="799">
        <v>3</v>
      </c>
      <c r="F291" s="799">
        <v>2</v>
      </c>
      <c r="G291" s="799">
        <v>1</v>
      </c>
      <c r="H291" s="799"/>
      <c r="I291" s="799"/>
      <c r="J291" s="799"/>
      <c r="K291" s="799"/>
      <c r="L291" s="799"/>
      <c r="M291" s="799"/>
      <c r="N291" s="799"/>
      <c r="O291" s="799"/>
      <c r="P291" s="502">
        <f t="shared" si="8"/>
        <v>7</v>
      </c>
    </row>
    <row r="292" spans="2:16" x14ac:dyDescent="0.2">
      <c r="B292" s="274" t="s">
        <v>255</v>
      </c>
      <c r="C292" s="482" t="s">
        <v>54</v>
      </c>
      <c r="D292" s="814">
        <v>0</v>
      </c>
      <c r="E292" s="792">
        <v>0</v>
      </c>
      <c r="F292" s="792">
        <v>0</v>
      </c>
      <c r="G292" s="792">
        <v>0</v>
      </c>
      <c r="H292" s="792"/>
      <c r="I292" s="792"/>
      <c r="J292" s="792"/>
      <c r="K292" s="792"/>
      <c r="L292" s="792"/>
      <c r="M292" s="792"/>
      <c r="N292" s="792"/>
      <c r="O292" s="792"/>
      <c r="P292" s="506">
        <f t="shared" si="8"/>
        <v>0</v>
      </c>
    </row>
    <row r="293" spans="2:16" x14ac:dyDescent="0.2">
      <c r="B293" s="281"/>
      <c r="C293" s="482" t="s">
        <v>55</v>
      </c>
      <c r="D293" s="814">
        <v>0</v>
      </c>
      <c r="E293" s="792">
        <v>0</v>
      </c>
      <c r="F293" s="792">
        <v>0</v>
      </c>
      <c r="G293" s="792">
        <v>0</v>
      </c>
      <c r="H293" s="792"/>
      <c r="I293" s="792"/>
      <c r="J293" s="792"/>
      <c r="K293" s="792"/>
      <c r="L293" s="792"/>
      <c r="M293" s="792"/>
      <c r="N293" s="792"/>
      <c r="O293" s="792"/>
      <c r="P293" s="506">
        <f t="shared" si="8"/>
        <v>0</v>
      </c>
    </row>
    <row r="294" spans="2:16" x14ac:dyDescent="0.2">
      <c r="B294" s="281"/>
      <c r="C294" s="482" t="s">
        <v>293</v>
      </c>
      <c r="D294" s="814">
        <v>0</v>
      </c>
      <c r="E294" s="792">
        <v>0</v>
      </c>
      <c r="F294" s="792">
        <v>0</v>
      </c>
      <c r="G294" s="792">
        <v>0</v>
      </c>
      <c r="H294" s="792"/>
      <c r="I294" s="792"/>
      <c r="J294" s="792"/>
      <c r="K294" s="792"/>
      <c r="L294" s="792"/>
      <c r="M294" s="792"/>
      <c r="N294" s="792"/>
      <c r="O294" s="792"/>
      <c r="P294" s="506">
        <f t="shared" si="8"/>
        <v>0</v>
      </c>
    </row>
    <row r="295" spans="2:16" x14ac:dyDescent="0.2">
      <c r="B295" s="281"/>
      <c r="C295" s="482" t="s">
        <v>57</v>
      </c>
      <c r="D295" s="814">
        <v>0</v>
      </c>
      <c r="E295" s="792">
        <v>0</v>
      </c>
      <c r="F295" s="792">
        <v>0</v>
      </c>
      <c r="G295" s="792">
        <v>0</v>
      </c>
      <c r="H295" s="792"/>
      <c r="I295" s="792"/>
      <c r="J295" s="792"/>
      <c r="K295" s="792"/>
      <c r="L295" s="792"/>
      <c r="M295" s="792"/>
      <c r="N295" s="792"/>
      <c r="O295" s="792"/>
      <c r="P295" s="506">
        <f t="shared" si="8"/>
        <v>0</v>
      </c>
    </row>
    <row r="296" spans="2:16" x14ac:dyDescent="0.2">
      <c r="B296" s="281"/>
      <c r="C296" s="482" t="s">
        <v>58</v>
      </c>
      <c r="D296" s="814">
        <v>0</v>
      </c>
      <c r="E296" s="792">
        <v>0</v>
      </c>
      <c r="F296" s="792">
        <v>0</v>
      </c>
      <c r="G296" s="792">
        <v>0</v>
      </c>
      <c r="H296" s="792"/>
      <c r="I296" s="792"/>
      <c r="J296" s="792"/>
      <c r="K296" s="792"/>
      <c r="L296" s="792"/>
      <c r="M296" s="792"/>
      <c r="N296" s="792"/>
      <c r="O296" s="792"/>
      <c r="P296" s="506">
        <f t="shared" si="8"/>
        <v>0</v>
      </c>
    </row>
    <row r="297" spans="2:16" x14ac:dyDescent="0.2">
      <c r="B297" s="281"/>
      <c r="C297" s="482" t="s">
        <v>59</v>
      </c>
      <c r="D297" s="814">
        <v>0</v>
      </c>
      <c r="E297" s="792">
        <v>0</v>
      </c>
      <c r="F297" s="792">
        <v>0</v>
      </c>
      <c r="G297" s="792">
        <v>0</v>
      </c>
      <c r="H297" s="792"/>
      <c r="I297" s="792"/>
      <c r="J297" s="792"/>
      <c r="K297" s="792"/>
      <c r="L297" s="792"/>
      <c r="M297" s="792"/>
      <c r="N297" s="792"/>
      <c r="O297" s="792"/>
      <c r="P297" s="506">
        <f t="shared" si="8"/>
        <v>0</v>
      </c>
    </row>
    <row r="298" spans="2:16" x14ac:dyDescent="0.2">
      <c r="B298" s="281"/>
      <c r="C298" s="949" t="s">
        <v>328</v>
      </c>
      <c r="D298" s="953">
        <v>0</v>
      </c>
      <c r="E298" s="954">
        <v>0</v>
      </c>
      <c r="F298" s="954">
        <v>0</v>
      </c>
      <c r="G298" s="954">
        <v>0</v>
      </c>
      <c r="H298" s="954"/>
      <c r="I298" s="954"/>
      <c r="J298" s="954"/>
      <c r="K298" s="954"/>
      <c r="L298" s="954"/>
      <c r="M298" s="954"/>
      <c r="N298" s="954"/>
      <c r="O298" s="954"/>
      <c r="P298" s="957">
        <f t="shared" si="8"/>
        <v>0</v>
      </c>
    </row>
    <row r="299" spans="2:16" ht="13.8" thickBot="1" x14ac:dyDescent="0.25">
      <c r="B299" s="283"/>
      <c r="C299" s="484" t="s">
        <v>327</v>
      </c>
      <c r="D299" s="820">
        <v>0</v>
      </c>
      <c r="E299" s="795">
        <v>0.01</v>
      </c>
      <c r="F299" s="795">
        <v>0</v>
      </c>
      <c r="G299" s="795">
        <v>0</v>
      </c>
      <c r="H299" s="795"/>
      <c r="I299" s="795"/>
      <c r="J299" s="795"/>
      <c r="K299" s="795"/>
      <c r="L299" s="795"/>
      <c r="M299" s="795"/>
      <c r="N299" s="795"/>
      <c r="O299" s="795"/>
      <c r="P299" s="790">
        <f t="shared" si="8"/>
        <v>0.01</v>
      </c>
    </row>
  </sheetData>
  <mergeCells count="2">
    <mergeCell ref="H1:P1"/>
    <mergeCell ref="D2:P2"/>
  </mergeCells>
  <phoneticPr fontId="3"/>
  <conditionalFormatting sqref="E4:M7 E9:M9 E16:M19 E21:M21 E28:M31 E33:M33 E40:M43 E45:M45 D60:O67 D76:O83 D92:O99">
    <cfRule type="expression" dxfId="8" priority="15" stopIfTrue="1">
      <formula>ISERROR(D4)</formula>
    </cfRule>
  </conditionalFormatting>
  <conditionalFormatting sqref="E10:M13 E22:M25 E34:M37 E46:M49">
    <cfRule type="expression" dxfId="7" priority="14" stopIfTrue="1">
      <formula>ISERROR(E4)</formula>
    </cfRule>
  </conditionalFormatting>
  <conditionalFormatting sqref="E104:M107 E109:M109 E116:M119 E121:M121 E128:M131 E133:M133 E140:M143 E145:M145 D160:O167 D176:O183 D192:O199">
    <cfRule type="expression" dxfId="6" priority="6" stopIfTrue="1">
      <formula>ISERROR(D104)</formula>
    </cfRule>
  </conditionalFormatting>
  <conditionalFormatting sqref="E110:M113 E122:M125 E134:M137 E146:M149">
    <cfRule type="expression" dxfId="5" priority="5" stopIfTrue="1">
      <formula>ISERROR(E104)</formula>
    </cfRule>
  </conditionalFormatting>
  <conditionalFormatting sqref="E204:M207 E209:M209 E216:M219 E221:M221 E228:M231 E233:M233 E240:M243 E245:M245 D260:O267 D276:O283 D292:O299">
    <cfRule type="expression" dxfId="4" priority="2" stopIfTrue="1">
      <formula>ISERROR(D204)</formula>
    </cfRule>
  </conditionalFormatting>
  <conditionalFormatting sqref="E210:M213 E222:M225 E234:M237 E246:M249">
    <cfRule type="expression" dxfId="3" priority="1" stopIfTrue="1">
      <formula>ISERROR(E204)</formula>
    </cfRule>
  </conditionalFormatting>
  <conditionalFormatting sqref="N4:O9 N16:O20 N22:O26 N28:O38 N40:O50 N58:O58 N74:O74 N90:O90">
    <cfRule type="expression" dxfId="2" priority="17" stopIfTrue="1">
      <formula>ISERROR(N4)</formula>
    </cfRule>
  </conditionalFormatting>
  <conditionalFormatting sqref="N104:O109 N116:O120 N122:O126 N128:O138 N140:O150 N158:O158 N174:O174 N190:O190">
    <cfRule type="expression" dxfId="1" priority="8" stopIfTrue="1">
      <formula>ISERROR(N104)</formula>
    </cfRule>
  </conditionalFormatting>
  <conditionalFormatting sqref="N204:O209 N216:O220 N222:O226 N228:O238 N240:O250 N258:O258 N274:O274 N290:O290">
    <cfRule type="expression" dxfId="0" priority="4" stopIfTrue="1">
      <formula>ISERROR(N204)</formula>
    </cfRule>
  </conditionalFormatting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4</vt:i4>
      </vt:variant>
    </vt:vector>
  </HeadingPairs>
  <TitlesOfParts>
    <vt:vector size="22" baseType="lpstr">
      <vt:lpstr>保健所別（平19</vt:lpstr>
      <vt:lpstr>保健所別（平18</vt:lpstr>
      <vt:lpstr>保健所別（平17</vt:lpstr>
      <vt:lpstr>保健所別（平16</vt:lpstr>
      <vt:lpstr>保健所別（平15</vt:lpstr>
      <vt:lpstr>保健所別(平14</vt:lpstr>
      <vt:lpstr>年次別</vt:lpstr>
      <vt:lpstr>総合（令和8年）</vt:lpstr>
      <vt:lpstr>保健所別（令和8年）</vt:lpstr>
      <vt:lpstr>性ｸﾗ</vt:lpstr>
      <vt:lpstr>性ﾍﾙ</vt:lpstr>
      <vt:lpstr>尖ｺﾝ</vt:lpstr>
      <vt:lpstr>淋菌</vt:lpstr>
      <vt:lpstr>MRSA</vt:lpstr>
      <vt:lpstr>PRSP</vt:lpstr>
      <vt:lpstr>薬耐緑膿</vt:lpstr>
      <vt:lpstr>薬剤アシネト</vt:lpstr>
      <vt:lpstr>月報（平15</vt:lpstr>
      <vt:lpstr>性ｸﾗ!Print_Area</vt:lpstr>
      <vt:lpstr>'総合（令和8年）'!Print_Area</vt:lpstr>
      <vt:lpstr>薬剤アシネト!Print_Area</vt:lpstr>
      <vt:lpstr>薬耐緑膿!Print_Area</vt:lpstr>
    </vt:vector>
  </TitlesOfParts>
  <Company>沖縄県衛生環境研究所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沖縄県衛生環境研究所</dc:creator>
  <cp:lastModifiedBy>0005061</cp:lastModifiedBy>
  <cp:lastPrinted>2026-09-10T04:50:24Z</cp:lastPrinted>
  <dcterms:created xsi:type="dcterms:W3CDTF">2000-09-25T06:55:24Z</dcterms:created>
  <dcterms:modified xsi:type="dcterms:W3CDTF">2026-09-10T05:02:11Z</dcterms:modified>
</cp:coreProperties>
</file>