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32.101\share\商工労働部\雇用政策課\1.課内共通\01　統計関連\統計資料(H24～)\雇用関連\00  例月統括監レク資料\R2年度\R2.9月分レク\"/>
    </mc:Choice>
  </mc:AlternateContent>
  <bookViews>
    <workbookView xWindow="0" yWindow="0" windowWidth="20490" windowHeight="7155"/>
  </bookViews>
  <sheets>
    <sheet name="求人状況" sheetId="1" r:id="rId1"/>
  </sheets>
  <externalReferences>
    <externalReference r:id="rId2"/>
  </externalReferences>
  <definedNames>
    <definedName name="_xlnm.Print_Titles" localSheetId="0">求人状況!$A:$B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9" i="1" l="1"/>
  <c r="Z7" i="1" s="1"/>
  <c r="Y39" i="1"/>
  <c r="Y6" i="1" s="1"/>
  <c r="X39" i="1"/>
  <c r="X5" i="1" s="1"/>
  <c r="W39" i="1"/>
  <c r="V39" i="1"/>
  <c r="U39" i="1"/>
  <c r="T39" i="1"/>
  <c r="S39" i="1"/>
  <c r="S30" i="1" s="1"/>
  <c r="R39" i="1"/>
  <c r="R8" i="1" s="1"/>
  <c r="Q39" i="1"/>
  <c r="P39" i="1"/>
  <c r="P5" i="1" s="1"/>
  <c r="O39" i="1"/>
  <c r="O26" i="1" s="1"/>
  <c r="N39" i="1"/>
  <c r="N7" i="1" s="1"/>
  <c r="M39" i="1"/>
  <c r="M7" i="1" s="1"/>
  <c r="L39" i="1"/>
  <c r="K39" i="1"/>
  <c r="K26" i="1" s="1"/>
  <c r="J39" i="1"/>
  <c r="N28" i="1"/>
  <c r="N30" i="1"/>
  <c r="N34" i="1"/>
  <c r="N36" i="1"/>
  <c r="I39" i="1"/>
  <c r="I8" i="1" s="1"/>
  <c r="H39" i="1"/>
  <c r="G39" i="1"/>
  <c r="G12" i="1" s="1"/>
  <c r="F39" i="1"/>
  <c r="F6" i="1" s="1"/>
  <c r="T8" i="1"/>
  <c r="L8" i="1"/>
  <c r="E39" i="1"/>
  <c r="D39" i="1"/>
  <c r="D12" i="1" s="1"/>
  <c r="C39" i="1"/>
  <c r="C26" i="1" s="1"/>
  <c r="B39" i="1"/>
  <c r="H17" i="1"/>
  <c r="P8" i="1"/>
  <c r="B28" i="1"/>
  <c r="E5" i="1"/>
  <c r="J5" i="1"/>
  <c r="M5" i="1"/>
  <c r="N5" i="1"/>
  <c r="Q5" i="1"/>
  <c r="T5" i="1"/>
  <c r="U5" i="1"/>
  <c r="V5" i="1"/>
  <c r="E6" i="1"/>
  <c r="J6" i="1"/>
  <c r="M6" i="1"/>
  <c r="N6" i="1"/>
  <c r="Q6" i="1"/>
  <c r="R6" i="1"/>
  <c r="U6" i="1"/>
  <c r="V6" i="1"/>
  <c r="Z6" i="1"/>
  <c r="E7" i="1"/>
  <c r="I7" i="1"/>
  <c r="J7" i="1"/>
  <c r="Q7" i="1"/>
  <c r="R7" i="1"/>
  <c r="U7" i="1"/>
  <c r="V7" i="1"/>
  <c r="Y7" i="1"/>
  <c r="E8" i="1"/>
  <c r="J8" i="1"/>
  <c r="M8" i="1"/>
  <c r="N8" i="1"/>
  <c r="Q8" i="1"/>
  <c r="U8" i="1"/>
  <c r="V8" i="1"/>
  <c r="Y8" i="1"/>
  <c r="Z8" i="1"/>
  <c r="E9" i="1"/>
  <c r="J9" i="1"/>
  <c r="M9" i="1"/>
  <c r="Q9" i="1"/>
  <c r="R9" i="1"/>
  <c r="U9" i="1"/>
  <c r="V9" i="1"/>
  <c r="Y9" i="1"/>
  <c r="Z9" i="1"/>
  <c r="E10" i="1"/>
  <c r="F10" i="1"/>
  <c r="I10" i="1"/>
  <c r="J10" i="1"/>
  <c r="M10" i="1"/>
  <c r="N10" i="1"/>
  <c r="Q10" i="1"/>
  <c r="R10" i="1"/>
  <c r="U10" i="1"/>
  <c r="V10" i="1"/>
  <c r="Y10" i="1"/>
  <c r="Z10" i="1"/>
  <c r="E11" i="1"/>
  <c r="F11" i="1"/>
  <c r="I11" i="1"/>
  <c r="J11" i="1"/>
  <c r="M11" i="1"/>
  <c r="N11" i="1"/>
  <c r="Q11" i="1"/>
  <c r="R11" i="1"/>
  <c r="U11" i="1"/>
  <c r="V11" i="1"/>
  <c r="Y11" i="1"/>
  <c r="Z11" i="1"/>
  <c r="E12" i="1"/>
  <c r="H12" i="1"/>
  <c r="J12" i="1"/>
  <c r="M12" i="1"/>
  <c r="N12" i="1"/>
  <c r="Q12" i="1"/>
  <c r="R12" i="1"/>
  <c r="T12" i="1"/>
  <c r="U12" i="1"/>
  <c r="V12" i="1"/>
  <c r="X12" i="1"/>
  <c r="Y12" i="1"/>
  <c r="Z12" i="1"/>
  <c r="E13" i="1"/>
  <c r="F13" i="1"/>
  <c r="J13" i="1"/>
  <c r="M13" i="1"/>
  <c r="N13" i="1"/>
  <c r="Q13" i="1"/>
  <c r="R13" i="1"/>
  <c r="T13" i="1"/>
  <c r="U13" i="1"/>
  <c r="V13" i="1"/>
  <c r="Y13" i="1"/>
  <c r="Z13" i="1"/>
  <c r="E14" i="1"/>
  <c r="J14" i="1"/>
  <c r="M14" i="1"/>
  <c r="N14" i="1"/>
  <c r="Q14" i="1"/>
  <c r="R14" i="1"/>
  <c r="U14" i="1"/>
  <c r="V14" i="1"/>
  <c r="Y14" i="1"/>
  <c r="Z14" i="1"/>
  <c r="E15" i="1"/>
  <c r="J15" i="1"/>
  <c r="M15" i="1"/>
  <c r="N15" i="1"/>
  <c r="Q15" i="1"/>
  <c r="R15" i="1"/>
  <c r="U15" i="1"/>
  <c r="V15" i="1"/>
  <c r="Y15" i="1"/>
  <c r="Z15" i="1"/>
  <c r="E16" i="1"/>
  <c r="J16" i="1"/>
  <c r="M16" i="1"/>
  <c r="N16" i="1"/>
  <c r="Q16" i="1"/>
  <c r="R16" i="1"/>
  <c r="U16" i="1"/>
  <c r="V16" i="1"/>
  <c r="Y16" i="1"/>
  <c r="Z16" i="1"/>
  <c r="E17" i="1"/>
  <c r="I17" i="1"/>
  <c r="J17" i="1"/>
  <c r="L17" i="1"/>
  <c r="M17" i="1"/>
  <c r="M19" i="1" s="1"/>
  <c r="N17" i="1"/>
  <c r="N20" i="1" s="1"/>
  <c r="Q17" i="1"/>
  <c r="Q19" i="1" s="1"/>
  <c r="R17" i="1"/>
  <c r="U17" i="1"/>
  <c r="V17" i="1"/>
  <c r="V20" i="1" s="1"/>
  <c r="X17" i="1"/>
  <c r="Y17" i="1"/>
  <c r="Z17" i="1"/>
  <c r="E24" i="1"/>
  <c r="F24" i="1"/>
  <c r="J24" i="1"/>
  <c r="L24" i="1"/>
  <c r="M24" i="1"/>
  <c r="Q24" i="1"/>
  <c r="R24" i="1"/>
  <c r="U24" i="1"/>
  <c r="V24" i="1"/>
  <c r="X24" i="1"/>
  <c r="Y24" i="1"/>
  <c r="Z24" i="1"/>
  <c r="E25" i="1"/>
  <c r="J25" i="1"/>
  <c r="M25" i="1"/>
  <c r="N25" i="1"/>
  <c r="Q25" i="1"/>
  <c r="R25" i="1"/>
  <c r="U25" i="1"/>
  <c r="V25" i="1"/>
  <c r="Y25" i="1"/>
  <c r="Z25" i="1"/>
  <c r="E26" i="1"/>
  <c r="J26" i="1"/>
  <c r="M26" i="1"/>
  <c r="Q26" i="1"/>
  <c r="R26" i="1"/>
  <c r="U26" i="1"/>
  <c r="V26" i="1"/>
  <c r="Y26" i="1"/>
  <c r="Z26" i="1"/>
  <c r="E27" i="1"/>
  <c r="F27" i="1"/>
  <c r="H27" i="1"/>
  <c r="J27" i="1"/>
  <c r="L27" i="1"/>
  <c r="M27" i="1"/>
  <c r="N27" i="1"/>
  <c r="P27" i="1"/>
  <c r="Q27" i="1"/>
  <c r="R27" i="1"/>
  <c r="T27" i="1"/>
  <c r="U27" i="1"/>
  <c r="V27" i="1"/>
  <c r="X27" i="1"/>
  <c r="Y27" i="1"/>
  <c r="Z27" i="1"/>
  <c r="E28" i="1"/>
  <c r="J28" i="1"/>
  <c r="M28" i="1"/>
  <c r="P28" i="1"/>
  <c r="Q28" i="1"/>
  <c r="R28" i="1"/>
  <c r="T28" i="1"/>
  <c r="U28" i="1"/>
  <c r="V28" i="1"/>
  <c r="Y28" i="1"/>
  <c r="Z28" i="1"/>
  <c r="E29" i="1"/>
  <c r="F29" i="1"/>
  <c r="I29" i="1"/>
  <c r="J29" i="1"/>
  <c r="M29" i="1"/>
  <c r="N29" i="1"/>
  <c r="Q29" i="1"/>
  <c r="R29" i="1"/>
  <c r="U29" i="1"/>
  <c r="V29" i="1"/>
  <c r="Y29" i="1"/>
  <c r="Z29" i="1"/>
  <c r="E30" i="1"/>
  <c r="F30" i="1"/>
  <c r="I30" i="1"/>
  <c r="J30" i="1"/>
  <c r="M30" i="1"/>
  <c r="Q30" i="1"/>
  <c r="R30" i="1"/>
  <c r="U30" i="1"/>
  <c r="V30" i="1"/>
  <c r="Y30" i="1"/>
  <c r="Z30" i="1"/>
  <c r="E31" i="1"/>
  <c r="J31" i="1"/>
  <c r="M31" i="1"/>
  <c r="N31" i="1"/>
  <c r="Q31" i="1"/>
  <c r="R31" i="1"/>
  <c r="U31" i="1"/>
  <c r="V31" i="1"/>
  <c r="Y31" i="1"/>
  <c r="Z31" i="1"/>
  <c r="E32" i="1"/>
  <c r="J32" i="1"/>
  <c r="L32" i="1"/>
  <c r="M32" i="1"/>
  <c r="N32" i="1"/>
  <c r="Q32" i="1"/>
  <c r="R32" i="1"/>
  <c r="U32" i="1"/>
  <c r="V32" i="1"/>
  <c r="X32" i="1"/>
  <c r="Y32" i="1"/>
  <c r="Z32" i="1"/>
  <c r="E33" i="1"/>
  <c r="F33" i="1"/>
  <c r="J33" i="1"/>
  <c r="M33" i="1"/>
  <c r="N33" i="1"/>
  <c r="Q33" i="1"/>
  <c r="R33" i="1"/>
  <c r="U33" i="1"/>
  <c r="V33" i="1"/>
  <c r="Y33" i="1"/>
  <c r="Z33" i="1"/>
  <c r="E34" i="1"/>
  <c r="F34" i="1"/>
  <c r="J34" i="1"/>
  <c r="M34" i="1"/>
  <c r="Q34" i="1"/>
  <c r="R34" i="1"/>
  <c r="U34" i="1"/>
  <c r="V34" i="1"/>
  <c r="Y34" i="1"/>
  <c r="Z34" i="1"/>
  <c r="D35" i="1"/>
  <c r="E35" i="1"/>
  <c r="J35" i="1"/>
  <c r="L35" i="1"/>
  <c r="M35" i="1"/>
  <c r="N35" i="1"/>
  <c r="P35" i="1"/>
  <c r="Q35" i="1"/>
  <c r="R35" i="1"/>
  <c r="T35" i="1"/>
  <c r="U35" i="1"/>
  <c r="V35" i="1"/>
  <c r="X35" i="1"/>
  <c r="Y35" i="1"/>
  <c r="Z35" i="1"/>
  <c r="D36" i="1"/>
  <c r="E36" i="1"/>
  <c r="J36" i="1"/>
  <c r="M36" i="1"/>
  <c r="P36" i="1"/>
  <c r="Q36" i="1"/>
  <c r="R36" i="1"/>
  <c r="T36" i="1"/>
  <c r="U36" i="1"/>
  <c r="V36" i="1"/>
  <c r="X36" i="1"/>
  <c r="Y36" i="1"/>
  <c r="Z36" i="1"/>
  <c r="C29" i="1"/>
  <c r="B26" i="1"/>
  <c r="B27" i="1"/>
  <c r="B30" i="1"/>
  <c r="B31" i="1"/>
  <c r="B34" i="1"/>
  <c r="B35" i="1"/>
  <c r="B5" i="1"/>
  <c r="B6" i="1"/>
  <c r="B9" i="1"/>
  <c r="B10" i="1"/>
  <c r="B13" i="1"/>
  <c r="B14" i="1"/>
  <c r="B17" i="1"/>
  <c r="C12" i="1"/>
  <c r="I34" i="1" l="1"/>
  <c r="I33" i="1"/>
  <c r="I28" i="1"/>
  <c r="I27" i="1"/>
  <c r="D27" i="1"/>
  <c r="I25" i="1"/>
  <c r="I24" i="1"/>
  <c r="E21" i="1"/>
  <c r="I14" i="1"/>
  <c r="I13" i="1"/>
  <c r="D5" i="1"/>
  <c r="N26" i="1"/>
  <c r="I36" i="1"/>
  <c r="I35" i="1"/>
  <c r="I31" i="1"/>
  <c r="I26" i="1"/>
  <c r="I15" i="1"/>
  <c r="K11" i="1"/>
  <c r="I6" i="1"/>
  <c r="N24" i="1"/>
  <c r="I32" i="1"/>
  <c r="D28" i="1"/>
  <c r="I16" i="1"/>
  <c r="I19" i="1" s="1"/>
  <c r="I12" i="1"/>
  <c r="I9" i="1"/>
  <c r="I5" i="1"/>
  <c r="D8" i="1"/>
  <c r="J20" i="1"/>
  <c r="Z5" i="1"/>
  <c r="Z21" i="1" s="1"/>
  <c r="Y5" i="1"/>
  <c r="Y21" i="1" s="1"/>
  <c r="R5" i="1"/>
  <c r="R21" i="1" s="1"/>
  <c r="N9" i="1"/>
  <c r="Q21" i="1"/>
  <c r="Z20" i="1"/>
  <c r="S15" i="1"/>
  <c r="S7" i="1"/>
  <c r="K7" i="1"/>
  <c r="S11" i="1"/>
  <c r="C8" i="1"/>
  <c r="C25" i="1"/>
  <c r="D13" i="1"/>
  <c r="L12" i="1"/>
  <c r="L9" i="1"/>
  <c r="K34" i="1"/>
  <c r="C16" i="1"/>
  <c r="C33" i="1"/>
  <c r="Y19" i="1"/>
  <c r="P13" i="1"/>
  <c r="P12" i="1"/>
  <c r="X9" i="1"/>
  <c r="V21" i="1"/>
  <c r="U21" i="1"/>
  <c r="N21" i="1"/>
  <c r="E19" i="1"/>
  <c r="J21" i="1"/>
  <c r="F36" i="1"/>
  <c r="F28" i="1"/>
  <c r="F26" i="1"/>
  <c r="F25" i="1"/>
  <c r="F15" i="1"/>
  <c r="F14" i="1"/>
  <c r="F12" i="1"/>
  <c r="F9" i="1"/>
  <c r="F8" i="1"/>
  <c r="F17" i="1"/>
  <c r="F16" i="1"/>
  <c r="F5" i="1"/>
  <c r="F35" i="1"/>
  <c r="F32" i="1"/>
  <c r="F31" i="1"/>
  <c r="F7" i="1"/>
  <c r="H35" i="1"/>
  <c r="H5" i="1"/>
  <c r="H21" i="1" s="1"/>
  <c r="H24" i="1"/>
  <c r="H9" i="1"/>
  <c r="H32" i="1"/>
  <c r="F20" i="1"/>
  <c r="W6" i="1"/>
  <c r="W10" i="1"/>
  <c r="W14" i="1"/>
  <c r="W25" i="1"/>
  <c r="W29" i="1"/>
  <c r="W33" i="1"/>
  <c r="W5" i="1"/>
  <c r="W9" i="1"/>
  <c r="W13" i="1"/>
  <c r="W17" i="1"/>
  <c r="W24" i="1"/>
  <c r="W28" i="1"/>
  <c r="W32" i="1"/>
  <c r="C36" i="1"/>
  <c r="C28" i="1"/>
  <c r="S36" i="1"/>
  <c r="W35" i="1"/>
  <c r="O35" i="1"/>
  <c r="O34" i="1"/>
  <c r="W30" i="1"/>
  <c r="G30" i="1"/>
  <c r="W27" i="1"/>
  <c r="O27" i="1"/>
  <c r="G27" i="1"/>
  <c r="M21" i="1"/>
  <c r="W15" i="1"/>
  <c r="G15" i="1"/>
  <c r="S12" i="1"/>
  <c r="K12" i="1"/>
  <c r="W7" i="1"/>
  <c r="X28" i="1"/>
  <c r="H28" i="1"/>
  <c r="P24" i="1"/>
  <c r="P17" i="1"/>
  <c r="P21" i="1" s="1"/>
  <c r="X16" i="1"/>
  <c r="X19" i="1" s="1"/>
  <c r="T16" i="1"/>
  <c r="P16" i="1"/>
  <c r="L16" i="1"/>
  <c r="H16" i="1"/>
  <c r="H18" i="1" s="1"/>
  <c r="D16" i="1"/>
  <c r="K15" i="1"/>
  <c r="X13" i="1"/>
  <c r="H13" i="1"/>
  <c r="P9" i="1"/>
  <c r="X8" i="1"/>
  <c r="H8" i="1"/>
  <c r="X21" i="1"/>
  <c r="X20" i="1"/>
  <c r="G6" i="1"/>
  <c r="G10" i="1"/>
  <c r="G14" i="1"/>
  <c r="G25" i="1"/>
  <c r="G29" i="1"/>
  <c r="G33" i="1"/>
  <c r="G5" i="1"/>
  <c r="G9" i="1"/>
  <c r="G13" i="1"/>
  <c r="G17" i="1"/>
  <c r="G24" i="1"/>
  <c r="G28" i="1"/>
  <c r="G32" i="1"/>
  <c r="G36" i="1"/>
  <c r="K6" i="1"/>
  <c r="K10" i="1"/>
  <c r="K14" i="1"/>
  <c r="K25" i="1"/>
  <c r="K29" i="1"/>
  <c r="K33" i="1"/>
  <c r="K5" i="1"/>
  <c r="K9" i="1"/>
  <c r="K13" i="1"/>
  <c r="K17" i="1"/>
  <c r="K24" i="1"/>
  <c r="K28" i="1"/>
  <c r="K32" i="1"/>
  <c r="K36" i="1"/>
  <c r="O6" i="1"/>
  <c r="O10" i="1"/>
  <c r="O14" i="1"/>
  <c r="O25" i="1"/>
  <c r="O29" i="1"/>
  <c r="O33" i="1"/>
  <c r="O5" i="1"/>
  <c r="O9" i="1"/>
  <c r="O13" i="1"/>
  <c r="O17" i="1"/>
  <c r="O24" i="1"/>
  <c r="O28" i="1"/>
  <c r="O32" i="1"/>
  <c r="O36" i="1"/>
  <c r="S6" i="1"/>
  <c r="S10" i="1"/>
  <c r="S14" i="1"/>
  <c r="S25" i="1"/>
  <c r="S29" i="1"/>
  <c r="S33" i="1"/>
  <c r="S5" i="1"/>
  <c r="S9" i="1"/>
  <c r="S13" i="1"/>
  <c r="S17" i="1"/>
  <c r="S24" i="1"/>
  <c r="S28" i="1"/>
  <c r="S32" i="1"/>
  <c r="C15" i="1"/>
  <c r="C11" i="1"/>
  <c r="C7" i="1"/>
  <c r="C32" i="1"/>
  <c r="C24" i="1"/>
  <c r="W36" i="1"/>
  <c r="S35" i="1"/>
  <c r="K35" i="1"/>
  <c r="G35" i="1"/>
  <c r="S27" i="1"/>
  <c r="K27" i="1"/>
  <c r="L18" i="1"/>
  <c r="W12" i="1"/>
  <c r="O12" i="1"/>
  <c r="O11" i="1"/>
  <c r="G7" i="1"/>
  <c r="D7" i="1"/>
  <c r="D11" i="1"/>
  <c r="D15" i="1"/>
  <c r="D26" i="1"/>
  <c r="D30" i="1"/>
  <c r="D34" i="1"/>
  <c r="D6" i="1"/>
  <c r="D10" i="1"/>
  <c r="D14" i="1"/>
  <c r="D25" i="1"/>
  <c r="D29" i="1"/>
  <c r="D33" i="1"/>
  <c r="H7" i="1"/>
  <c r="H11" i="1"/>
  <c r="H15" i="1"/>
  <c r="H26" i="1"/>
  <c r="H30" i="1"/>
  <c r="H34" i="1"/>
  <c r="H6" i="1"/>
  <c r="H10" i="1"/>
  <c r="H14" i="1"/>
  <c r="H25" i="1"/>
  <c r="H29" i="1"/>
  <c r="H33" i="1"/>
  <c r="L7" i="1"/>
  <c r="L11" i="1"/>
  <c r="L15" i="1"/>
  <c r="L26" i="1"/>
  <c r="L30" i="1"/>
  <c r="L34" i="1"/>
  <c r="L6" i="1"/>
  <c r="L10" i="1"/>
  <c r="L14" i="1"/>
  <c r="L25" i="1"/>
  <c r="L29" i="1"/>
  <c r="L33" i="1"/>
  <c r="P7" i="1"/>
  <c r="P11" i="1"/>
  <c r="P15" i="1"/>
  <c r="P26" i="1"/>
  <c r="P30" i="1"/>
  <c r="P34" i="1"/>
  <c r="P6" i="1"/>
  <c r="P10" i="1"/>
  <c r="P14" i="1"/>
  <c r="P25" i="1"/>
  <c r="P29" i="1"/>
  <c r="P33" i="1"/>
  <c r="T7" i="1"/>
  <c r="T11" i="1"/>
  <c r="T15" i="1"/>
  <c r="T26" i="1"/>
  <c r="T30" i="1"/>
  <c r="T34" i="1"/>
  <c r="T6" i="1"/>
  <c r="T10" i="1"/>
  <c r="T14" i="1"/>
  <c r="T25" i="1"/>
  <c r="T29" i="1"/>
  <c r="T33" i="1"/>
  <c r="X7" i="1"/>
  <c r="X11" i="1"/>
  <c r="X15" i="1"/>
  <c r="X26" i="1"/>
  <c r="X30" i="1"/>
  <c r="X34" i="1"/>
  <c r="X6" i="1"/>
  <c r="X10" i="1"/>
  <c r="X14" i="1"/>
  <c r="X25" i="1"/>
  <c r="X29" i="1"/>
  <c r="X33" i="1"/>
  <c r="C14" i="1"/>
  <c r="C10" i="1"/>
  <c r="C6" i="1"/>
  <c r="C35" i="1"/>
  <c r="C31" i="1"/>
  <c r="C27" i="1"/>
  <c r="H36" i="1"/>
  <c r="S34" i="1"/>
  <c r="P32" i="1"/>
  <c r="X31" i="1"/>
  <c r="T31" i="1"/>
  <c r="P31" i="1"/>
  <c r="L31" i="1"/>
  <c r="H31" i="1"/>
  <c r="D31" i="1"/>
  <c r="K30" i="1"/>
  <c r="S26" i="1"/>
  <c r="C17" i="1"/>
  <c r="C13" i="1"/>
  <c r="C9" i="1"/>
  <c r="C5" i="1"/>
  <c r="C34" i="1"/>
  <c r="C30" i="1"/>
  <c r="L36" i="1"/>
  <c r="W34" i="1"/>
  <c r="G34" i="1"/>
  <c r="T32" i="1"/>
  <c r="D32" i="1"/>
  <c r="W31" i="1"/>
  <c r="S31" i="1"/>
  <c r="O31" i="1"/>
  <c r="K31" i="1"/>
  <c r="G31" i="1"/>
  <c r="O30" i="1"/>
  <c r="L28" i="1"/>
  <c r="W26" i="1"/>
  <c r="G26" i="1"/>
  <c r="T24" i="1"/>
  <c r="D24" i="1"/>
  <c r="T17" i="1"/>
  <c r="T21" i="1" s="1"/>
  <c r="I21" i="1"/>
  <c r="D17" i="1"/>
  <c r="W16" i="1"/>
  <c r="W18" i="1" s="1"/>
  <c r="S16" i="1"/>
  <c r="O16" i="1"/>
  <c r="K16" i="1"/>
  <c r="G16" i="1"/>
  <c r="O15" i="1"/>
  <c r="L13" i="1"/>
  <c r="W11" i="1"/>
  <c r="G11" i="1"/>
  <c r="T9" i="1"/>
  <c r="D9" i="1"/>
  <c r="W8" i="1"/>
  <c r="S8" i="1"/>
  <c r="O8" i="1"/>
  <c r="K8" i="1"/>
  <c r="G8" i="1"/>
  <c r="O7" i="1"/>
  <c r="L5" i="1"/>
  <c r="L21" i="1" s="1"/>
  <c r="Z19" i="1"/>
  <c r="V19" i="1"/>
  <c r="R19" i="1"/>
  <c r="N19" i="1"/>
  <c r="J19" i="1"/>
  <c r="U19" i="1"/>
  <c r="D21" i="1"/>
  <c r="L19" i="1"/>
  <c r="Y18" i="1"/>
  <c r="U18" i="1"/>
  <c r="Q18" i="1"/>
  <c r="M18" i="1"/>
  <c r="I18" i="1"/>
  <c r="E18" i="1"/>
  <c r="B16" i="1"/>
  <c r="B12" i="1"/>
  <c r="B8" i="1"/>
  <c r="B24" i="1"/>
  <c r="B33" i="1"/>
  <c r="B29" i="1"/>
  <c r="B25" i="1"/>
  <c r="B15" i="1"/>
  <c r="B11" i="1"/>
  <c r="B7" i="1"/>
  <c r="B36" i="1"/>
  <c r="B32" i="1"/>
  <c r="Y20" i="1"/>
  <c r="U20" i="1"/>
  <c r="Q20" i="1"/>
  <c r="M20" i="1"/>
  <c r="I20" i="1"/>
  <c r="E20" i="1"/>
  <c r="Z18" i="1"/>
  <c r="V18" i="1"/>
  <c r="R18" i="1"/>
  <c r="N18" i="1"/>
  <c r="J18" i="1"/>
  <c r="L20" i="1" l="1"/>
  <c r="O19" i="1"/>
  <c r="R20" i="1"/>
  <c r="S18" i="1"/>
  <c r="S19" i="1"/>
  <c r="O18" i="1"/>
  <c r="S21" i="1"/>
  <c r="X18" i="1"/>
  <c r="H20" i="1"/>
  <c r="O21" i="1"/>
  <c r="G21" i="1"/>
  <c r="F18" i="1"/>
  <c r="O20" i="1"/>
  <c r="T19" i="1"/>
  <c r="F19" i="1"/>
  <c r="W21" i="1"/>
  <c r="F21" i="1"/>
  <c r="G19" i="1"/>
  <c r="H19" i="1"/>
  <c r="G20" i="1"/>
  <c r="D19" i="1"/>
  <c r="D20" i="1"/>
  <c r="D18" i="1"/>
  <c r="S20" i="1"/>
  <c r="K20" i="1"/>
  <c r="W19" i="1"/>
  <c r="K19" i="1"/>
  <c r="G18" i="1"/>
  <c r="P18" i="1"/>
  <c r="P19" i="1"/>
  <c r="P20" i="1"/>
  <c r="W20" i="1"/>
  <c r="K18" i="1"/>
  <c r="K21" i="1"/>
  <c r="T20" i="1"/>
  <c r="T18" i="1"/>
  <c r="A36" i="1" l="1"/>
  <c r="A24" i="1"/>
  <c r="A17" i="1"/>
  <c r="A5" i="1"/>
  <c r="C19" i="1" l="1"/>
  <c r="C20" i="1"/>
  <c r="C21" i="1"/>
  <c r="C18" i="1"/>
</calcChain>
</file>

<file path=xl/sharedStrings.xml><?xml version="1.0" encoding="utf-8"?>
<sst xmlns="http://schemas.openxmlformats.org/spreadsheetml/2006/main" count="32" uniqueCount="32">
  <si>
    <t>求人・求職の状況</t>
    <rPh sb="0" eb="2">
      <t>キュウジン</t>
    </rPh>
    <rPh sb="3" eb="5">
      <t>キュウショク</t>
    </rPh>
    <rPh sb="6" eb="8">
      <t>ジョウキョウ</t>
    </rPh>
    <phoneticPr fontId="2"/>
  </si>
  <si>
    <r>
      <t>有効求人倍率</t>
    </r>
    <r>
      <rPr>
        <sz val="8"/>
        <rFont val="ＭＳ Ｐゴシック"/>
        <family val="3"/>
        <charset val="128"/>
      </rPr>
      <t>(季節調整値)</t>
    </r>
    <rPh sb="0" eb="2">
      <t>ユウコウ</t>
    </rPh>
    <rPh sb="2" eb="4">
      <t>キュウジン</t>
    </rPh>
    <rPh sb="4" eb="6">
      <t>バイリツ</t>
    </rPh>
    <rPh sb="7" eb="9">
      <t>キセツ</t>
    </rPh>
    <rPh sb="9" eb="12">
      <t>チョウセイチ</t>
    </rPh>
    <phoneticPr fontId="2"/>
  </si>
  <si>
    <r>
      <t>新規求人倍率</t>
    </r>
    <r>
      <rPr>
        <sz val="8"/>
        <rFont val="ＭＳ Ｐゴシック"/>
        <family val="3"/>
        <charset val="128"/>
      </rPr>
      <t>(季節調整値)</t>
    </r>
    <rPh sb="0" eb="2">
      <t>シンキ</t>
    </rPh>
    <rPh sb="2" eb="4">
      <t>キュウジン</t>
    </rPh>
    <rPh sb="4" eb="6">
      <t>バイリツ</t>
    </rPh>
    <phoneticPr fontId="2"/>
  </si>
  <si>
    <t>新規求人数</t>
    <rPh sb="0" eb="2">
      <t>シンキ</t>
    </rPh>
    <rPh sb="2" eb="5">
      <t>キュウジンスウ</t>
    </rPh>
    <phoneticPr fontId="2"/>
  </si>
  <si>
    <t>主な産業別新規求人状況</t>
    <rPh sb="0" eb="1">
      <t>オモ</t>
    </rPh>
    <rPh sb="2" eb="5">
      <t>サンギョウベツ</t>
    </rPh>
    <rPh sb="5" eb="7">
      <t>シンキ</t>
    </rPh>
    <rPh sb="7" eb="9">
      <t>キュウジン</t>
    </rPh>
    <rPh sb="9" eb="11">
      <t>ジョウキョウ</t>
    </rPh>
    <phoneticPr fontId="2"/>
  </si>
  <si>
    <t>月間有効求人数</t>
    <rPh sb="0" eb="2">
      <t>ゲッカン</t>
    </rPh>
    <rPh sb="2" eb="4">
      <t>ユウコウ</t>
    </rPh>
    <rPh sb="4" eb="7">
      <t>キュウジンスウ</t>
    </rPh>
    <phoneticPr fontId="2"/>
  </si>
  <si>
    <t>月間有効求職者数</t>
    <rPh sb="0" eb="2">
      <t>ゲッカン</t>
    </rPh>
    <rPh sb="2" eb="4">
      <t>ユウコウ</t>
    </rPh>
    <rPh sb="4" eb="7">
      <t>キュウショクシャ</t>
    </rPh>
    <rPh sb="7" eb="8">
      <t>スウ</t>
    </rPh>
    <phoneticPr fontId="2"/>
  </si>
  <si>
    <t>新規求職申込件数</t>
    <rPh sb="0" eb="2">
      <t>シンキ</t>
    </rPh>
    <rPh sb="2" eb="4">
      <t>キュウショク</t>
    </rPh>
    <rPh sb="4" eb="6">
      <t>モウシコミ</t>
    </rPh>
    <rPh sb="6" eb="8">
      <t>ケンスウ</t>
    </rPh>
    <phoneticPr fontId="2"/>
  </si>
  <si>
    <t>就職件数</t>
    <rPh sb="0" eb="2">
      <t>シュウショク</t>
    </rPh>
    <rPh sb="2" eb="4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</si>
  <si>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(新規求職申込件数)</t>
    </r>
    <rPh sb="0" eb="3">
      <t>シュウショクリツ</t>
    </rPh>
    <rPh sb="5" eb="7">
      <t>シンキ</t>
    </rPh>
    <rPh sb="7" eb="9">
      <t>キュウショク</t>
    </rPh>
    <rPh sb="9" eb="11">
      <t>モウシコミ</t>
    </rPh>
    <rPh sb="11" eb="13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</si>
  <si>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(月間有効求職者数)</t>
    </r>
    <rPh sb="0" eb="3">
      <t>シュウショクリツ</t>
    </rPh>
    <rPh sb="5" eb="7">
      <t>ゲッカン</t>
    </rPh>
    <rPh sb="7" eb="9">
      <t>ユウコウ</t>
    </rPh>
    <rPh sb="9" eb="12">
      <t>キュウショクシャ</t>
    </rPh>
    <rPh sb="12" eb="13">
      <t>スウ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</si>
  <si>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</si>
  <si>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</si>
  <si>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</si>
  <si>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運輸業・郵便業</t>
    <rPh sb="0" eb="3">
      <t>ウンユギョウ</t>
    </rPh>
    <rPh sb="4" eb="6">
      <t>ユウビン</t>
    </rPh>
    <rPh sb="6" eb="7">
      <t>ギョウ</t>
    </rPh>
    <phoneticPr fontId="2"/>
  </si>
  <si>
    <t>卸売・小売業</t>
    <rPh sb="0" eb="2">
      <t>オロシウリ</t>
    </rPh>
    <rPh sb="3" eb="6">
      <t>コウリギョウ</t>
    </rPh>
    <phoneticPr fontId="2"/>
  </si>
  <si>
    <t>金融業、保険業</t>
    <rPh sb="0" eb="2">
      <t>キンユウ</t>
    </rPh>
    <rPh sb="2" eb="3">
      <t>ギョウ</t>
    </rPh>
    <rPh sb="4" eb="7">
      <t>ホケンギョウ</t>
    </rPh>
    <phoneticPr fontId="2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</si>
  <si>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2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</si>
  <si>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</si>
  <si>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医療、福祉</t>
    <rPh sb="0" eb="2">
      <t>イリョウ</t>
    </rPh>
    <rPh sb="3" eb="5">
      <t>フクシ</t>
    </rPh>
    <phoneticPr fontId="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</si>
  <si>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</si>
  <si>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サービス業(他に分類されないもの)</t>
    <rPh sb="4" eb="5">
      <t>ギョウ</t>
    </rPh>
    <rPh sb="6" eb="7">
      <t>ホカ</t>
    </rPh>
    <rPh sb="8" eb="10">
      <t>ブンルイ</t>
    </rPh>
    <phoneticPr fontId="2"/>
  </si>
  <si>
    <t>(保)受給者
実人員</t>
    <rPh sb="1" eb="2">
      <t>ホ</t>
    </rPh>
    <rPh sb="3" eb="6">
      <t>ジュキュウシャ</t>
    </rPh>
    <rPh sb="7" eb="8">
      <t>ミ</t>
    </rPh>
    <rPh sb="8" eb="9">
      <t>ジン</t>
    </rPh>
    <rPh sb="9" eb="10">
      <t>イン</t>
    </rPh>
    <phoneticPr fontId="2"/>
  </si>
  <si>
    <t>常用</t>
    <rPh sb="0" eb="2">
      <t>ジョウヨウ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</si>
  <si>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</si>
  <si>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</si>
  <si>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前月差</t>
    <phoneticPr fontId="2"/>
  </si>
  <si>
    <t>前月比</t>
  </si>
  <si>
    <t>前年同月差</t>
  </si>
  <si>
    <t>前年同月比</t>
  </si>
  <si>
    <t>前年同月差</t>
    <rPh sb="0" eb="2">
      <t>ゼンネン</t>
    </rPh>
    <rPh sb="2" eb="4">
      <t>ドウゲツ</t>
    </rPh>
    <rPh sb="4" eb="5">
      <t>サ</t>
    </rPh>
    <phoneticPr fontId="2"/>
  </si>
  <si>
    <t>※資料出所：沖縄労働局職業安定部職業安定課　「労働市場の動き」</t>
    <rPh sb="1" eb="3">
      <t>シリョウ</t>
    </rPh>
    <rPh sb="3" eb="5">
      <t>デドコロ</t>
    </rPh>
    <rPh sb="6" eb="8">
      <t>ウチナー</t>
    </rPh>
    <rPh sb="8" eb="10">
      <t>ロウドウ</t>
    </rPh>
    <rPh sb="10" eb="11">
      <t>キョク</t>
    </rPh>
    <rPh sb="11" eb="13">
      <t>ショクギョウ</t>
    </rPh>
    <rPh sb="13" eb="15">
      <t>アンテイ</t>
    </rPh>
    <rPh sb="15" eb="16">
      <t>ブ</t>
    </rPh>
    <rPh sb="16" eb="18">
      <t>ショクギョウ</t>
    </rPh>
    <rPh sb="18" eb="20">
      <t>アンテイ</t>
    </rPh>
    <rPh sb="20" eb="21">
      <t>カ</t>
    </rPh>
    <rPh sb="23" eb="25">
      <t>ロウドウ</t>
    </rPh>
    <rPh sb="25" eb="27">
      <t>シジョウ</t>
    </rPh>
    <rPh sb="28" eb="29">
      <t>ウゴ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</si>
</sst>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General&quot;月&quot;"/>
    <numFmt numFmtId="178" formatCode="#,##0.00;&quot;▲ &quot;#,##0.00"/>
    <numFmt numFmtId="179" formatCode="#,##0.0;&quot;▲ &quot;#,##0.0"/>
    <numFmt numFmtId="180" formatCode="#,##0;&quot;▲ &quot;#,##0"/>
    <numFmt numFmtId="181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8" xfId="0" applyFont="1" applyBorder="1" applyAlignment="1">
      <alignment horizontal="center" vertical="top" textRotation="255" wrapText="1" shrinkToFit="1"/>
    </xf>
    <xf numFmtId="0" fontId="4" fillId="0" borderId="4" xfId="0" applyFont="1" applyBorder="1" applyAlignment="1">
      <alignment horizontal="center" vertical="top" textRotation="255" wrapText="1" shrinkToFit="1"/>
    </xf>
    <xf numFmtId="0" fontId="4" fillId="0" borderId="7" xfId="0" applyFont="1" applyBorder="1" applyAlignment="1">
      <alignment horizontal="center" vertical="top" textRotation="255" wrapText="1" shrinkToFi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4" fillId="0" borderId="14" xfId="0" applyFont="1" applyBorder="1" applyAlignment="1">
      <alignment horizontal="center" vertical="top" textRotation="255" shrinkToFit="1"/>
    </xf>
    <xf numFmtId="0" fontId="4" fillId="0" borderId="14" xfId="0" applyFont="1" applyFill="1" applyBorder="1" applyAlignment="1">
      <alignment horizontal="center" vertical="top" textRotation="255" shrinkToFit="1"/>
    </xf>
    <xf numFmtId="0" fontId="4" fillId="0" borderId="14" xfId="0" applyFont="1" applyFill="1" applyBorder="1" applyAlignment="1">
      <alignment horizontal="center" vertical="top" textRotation="255" wrapText="1" shrinkToFit="1"/>
    </xf>
    <xf numFmtId="0" fontId="5" fillId="0" borderId="14" xfId="0" applyFont="1" applyFill="1" applyBorder="1" applyAlignment="1">
      <alignment horizontal="center" vertical="top" textRotation="255" wrapText="1" shrinkToFit="1"/>
    </xf>
    <xf numFmtId="0" fontId="6" fillId="0" borderId="14" xfId="0" applyFont="1" applyFill="1" applyBorder="1" applyAlignment="1">
      <alignment horizontal="center" vertical="top" textRotation="255" wrapText="1" shrinkToFit="1"/>
    </xf>
    <xf numFmtId="0" fontId="2" fillId="0" borderId="14" xfId="0" applyFont="1" applyFill="1" applyBorder="1" applyAlignment="1">
      <alignment horizontal="center" vertical="top" textRotation="255" wrapText="1" shrinkToFit="1"/>
    </xf>
    <xf numFmtId="0" fontId="5" fillId="0" borderId="15" xfId="0" applyFont="1" applyBorder="1" applyAlignment="1">
      <alignment horizontal="center" vertical="top" textRotation="255" wrapText="1" shrinkToFit="1"/>
    </xf>
    <xf numFmtId="0" fontId="0" fillId="0" borderId="15" xfId="0" applyBorder="1" applyAlignment="1">
      <alignment horizontal="center" vertical="top" textRotation="255" wrapText="1" shrinkToFit="1"/>
    </xf>
    <xf numFmtId="0" fontId="0" fillId="0" borderId="14" xfId="0" applyBorder="1" applyAlignment="1">
      <alignment horizontal="center" vertical="top" textRotation="255" wrapText="1" shrinkToFit="1"/>
    </xf>
    <xf numFmtId="0" fontId="0" fillId="0" borderId="2" xfId="0" applyFill="1" applyBorder="1">
      <alignment vertical="center"/>
    </xf>
    <xf numFmtId="177" fontId="0" fillId="0" borderId="17" xfId="0" applyNumberFormat="1" applyFill="1" applyBorder="1" applyAlignment="1">
      <alignment horizontal="right" vertical="center"/>
    </xf>
    <xf numFmtId="178" fontId="0" fillId="0" borderId="0" xfId="0" applyNumberFormat="1" applyFill="1" applyBorder="1">
      <alignment vertical="center"/>
    </xf>
    <xf numFmtId="178" fontId="0" fillId="0" borderId="18" xfId="0" applyNumberFormat="1" applyFill="1" applyBorder="1">
      <alignment vertical="center"/>
    </xf>
    <xf numFmtId="38" fontId="1" fillId="0" borderId="19" xfId="1" applyFont="1" applyFill="1" applyBorder="1">
      <alignment vertical="center"/>
    </xf>
    <xf numFmtId="38" fontId="0" fillId="0" borderId="0" xfId="1" applyFont="1" applyFill="1" applyBorder="1">
      <alignment vertical="center"/>
    </xf>
    <xf numFmtId="38" fontId="0" fillId="0" borderId="18" xfId="1" applyFont="1" applyFill="1" applyBorder="1">
      <alignment vertical="center"/>
    </xf>
    <xf numFmtId="38" fontId="0" fillId="0" borderId="19" xfId="1" applyFont="1" applyFill="1" applyBorder="1">
      <alignment vertical="center"/>
    </xf>
    <xf numFmtId="38" fontId="1" fillId="0" borderId="18" xfId="1" applyFont="1" applyFill="1" applyBorder="1">
      <alignment vertical="center"/>
    </xf>
    <xf numFmtId="38" fontId="1" fillId="0" borderId="19" xfId="1" applyFont="1" applyFill="1" applyBorder="1" applyAlignment="1">
      <alignment vertical="center" shrinkToFit="1"/>
    </xf>
    <xf numFmtId="38" fontId="1" fillId="0" borderId="0" xfId="1" applyFont="1" applyFill="1" applyBorder="1">
      <alignment vertical="center"/>
    </xf>
    <xf numFmtId="179" fontId="0" fillId="0" borderId="19" xfId="0" applyNumberFormat="1" applyFill="1" applyBorder="1">
      <alignment vertical="center"/>
    </xf>
    <xf numFmtId="179" fontId="0" fillId="0" borderId="17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20" xfId="0" applyFill="1" applyBorder="1">
      <alignment vertical="center"/>
    </xf>
    <xf numFmtId="179" fontId="0" fillId="0" borderId="21" xfId="0" applyNumberFormat="1" applyFill="1" applyBorder="1">
      <alignment vertical="center"/>
    </xf>
    <xf numFmtId="178" fontId="0" fillId="0" borderId="22" xfId="0" applyNumberFormat="1" applyFill="1" applyBorder="1">
      <alignment vertical="center"/>
    </xf>
    <xf numFmtId="0" fontId="0" fillId="2" borderId="11" xfId="0" applyFill="1" applyBorder="1">
      <alignment vertical="center"/>
    </xf>
    <xf numFmtId="177" fontId="0" fillId="2" borderId="12" xfId="0" applyNumberFormat="1" applyFill="1" applyBorder="1" applyAlignment="1">
      <alignment horizontal="right" vertical="center"/>
    </xf>
    <xf numFmtId="178" fontId="0" fillId="2" borderId="1" xfId="0" applyNumberFormat="1" applyFill="1" applyBorder="1">
      <alignment vertical="center"/>
    </xf>
    <xf numFmtId="38" fontId="1" fillId="2" borderId="14" xfId="1" applyFont="1" applyFill="1" applyBorder="1">
      <alignment vertical="center"/>
    </xf>
    <xf numFmtId="38" fontId="1" fillId="2" borderId="1" xfId="1" applyFont="1" applyFill="1" applyBorder="1">
      <alignment vertical="center"/>
    </xf>
    <xf numFmtId="38" fontId="1" fillId="2" borderId="23" xfId="1" applyFont="1" applyFill="1" applyBorder="1">
      <alignment vertical="center"/>
    </xf>
    <xf numFmtId="38" fontId="1" fillId="2" borderId="14" xfId="1" applyFont="1" applyFill="1" applyBorder="1" applyAlignment="1">
      <alignment vertical="center" shrinkToFit="1"/>
    </xf>
    <xf numFmtId="179" fontId="0" fillId="2" borderId="14" xfId="0" applyNumberFormat="1" applyFill="1" applyBorder="1">
      <alignment vertical="center"/>
    </xf>
    <xf numFmtId="179" fontId="0" fillId="2" borderId="16" xfId="0" applyNumberFormat="1" applyFill="1" applyBorder="1">
      <alignment vertical="center"/>
    </xf>
    <xf numFmtId="0" fontId="0" fillId="0" borderId="24" xfId="0" applyFill="1" applyBorder="1" applyAlignment="1">
      <alignment horizontal="center" vertical="center" shrinkToFit="1"/>
    </xf>
    <xf numFmtId="177" fontId="0" fillId="0" borderId="25" xfId="0" applyNumberFormat="1" applyFill="1" applyBorder="1" applyAlignment="1">
      <alignment horizontal="center" vertical="center" shrinkToFit="1"/>
    </xf>
    <xf numFmtId="178" fontId="0" fillId="0" borderId="8" xfId="0" applyNumberFormat="1" applyFill="1" applyBorder="1" applyAlignment="1">
      <alignment vertical="center" shrinkToFit="1"/>
    </xf>
    <xf numFmtId="178" fontId="0" fillId="0" borderId="26" xfId="0" applyNumberFormat="1" applyFill="1" applyBorder="1" applyAlignment="1">
      <alignment vertical="center" shrinkToFit="1"/>
    </xf>
    <xf numFmtId="180" fontId="0" fillId="0" borderId="26" xfId="0" applyNumberFormat="1" applyFill="1" applyBorder="1" applyAlignment="1">
      <alignment vertical="center" shrinkToFit="1"/>
    </xf>
    <xf numFmtId="180" fontId="1" fillId="0" borderId="26" xfId="1" applyNumberFormat="1" applyFont="1" applyFill="1" applyBorder="1" applyAlignment="1">
      <alignment vertical="center" shrinkToFit="1"/>
    </xf>
    <xf numFmtId="179" fontId="0" fillId="0" borderId="26" xfId="0" applyNumberFormat="1" applyFill="1" applyBorder="1" applyAlignment="1">
      <alignment vertical="center" shrinkToFit="1"/>
    </xf>
    <xf numFmtId="179" fontId="0" fillId="0" borderId="27" xfId="0" applyNumberFormat="1" applyFill="1" applyBorder="1" applyAlignment="1">
      <alignment vertical="center" shrinkToFit="1"/>
    </xf>
    <xf numFmtId="0" fontId="0" fillId="0" borderId="28" xfId="0" applyFill="1" applyBorder="1" applyAlignment="1">
      <alignment horizontal="center" vertical="center" shrinkToFit="1"/>
    </xf>
    <xf numFmtId="177" fontId="0" fillId="0" borderId="29" xfId="0" applyNumberFormat="1" applyFill="1" applyBorder="1" applyAlignment="1">
      <alignment horizontal="center" vertical="center" shrinkToFit="1"/>
    </xf>
    <xf numFmtId="179" fontId="0" fillId="0" borderId="30" xfId="0" applyNumberFormat="1" applyFill="1" applyBorder="1" applyAlignment="1">
      <alignment vertical="center" shrinkToFit="1"/>
    </xf>
    <xf numFmtId="179" fontId="0" fillId="0" borderId="15" xfId="0" applyNumberFormat="1" applyFill="1" applyBorder="1" applyAlignment="1">
      <alignment vertical="center" shrinkToFit="1"/>
    </xf>
    <xf numFmtId="179" fontId="0" fillId="0" borderId="31" xfId="0" applyNumberFormat="1" applyFill="1" applyBorder="1" applyAlignment="1">
      <alignment vertical="center" shrinkToFit="1"/>
    </xf>
    <xf numFmtId="177" fontId="0" fillId="0" borderId="0" xfId="0" applyNumberFormat="1" applyBorder="1">
      <alignment vertical="center"/>
    </xf>
    <xf numFmtId="0" fontId="6" fillId="0" borderId="0" xfId="0" applyFont="1" applyBorder="1" applyAlignment="1">
      <alignment vertical="top" shrinkToFit="1"/>
    </xf>
    <xf numFmtId="0" fontId="0" fillId="0" borderId="0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0" fontId="6" fillId="0" borderId="1" xfId="0" applyFont="1" applyBorder="1" applyAlignment="1">
      <alignment vertical="top"/>
    </xf>
    <xf numFmtId="0" fontId="0" fillId="0" borderId="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180" fontId="4" fillId="0" borderId="19" xfId="1" applyNumberFormat="1" applyFont="1" applyFill="1" applyBorder="1" applyAlignment="1">
      <alignment vertical="center" shrinkToFit="1"/>
    </xf>
    <xf numFmtId="180" fontId="4" fillId="0" borderId="0" xfId="1" applyNumberFormat="1" applyFont="1" applyFill="1" applyBorder="1" applyAlignment="1">
      <alignment vertical="center" shrinkToFit="1"/>
    </xf>
    <xf numFmtId="180" fontId="4" fillId="0" borderId="18" xfId="1" applyNumberFormat="1" applyFont="1" applyFill="1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0" fontId="0" fillId="0" borderId="11" xfId="0" applyFill="1" applyBorder="1">
      <alignment vertical="center"/>
    </xf>
    <xf numFmtId="177" fontId="0" fillId="0" borderId="12" xfId="0" applyNumberFormat="1" applyFill="1" applyBorder="1" applyAlignment="1">
      <alignment horizontal="right" vertical="center"/>
    </xf>
    <xf numFmtId="178" fontId="0" fillId="0" borderId="11" xfId="0" applyNumberFormat="1" applyFill="1" applyBorder="1">
      <alignment vertical="center"/>
    </xf>
    <xf numFmtId="178" fontId="0" fillId="0" borderId="23" xfId="0" applyNumberFormat="1" applyFill="1" applyBorder="1">
      <alignment vertical="center"/>
    </xf>
    <xf numFmtId="180" fontId="4" fillId="0" borderId="14" xfId="1" applyNumberFormat="1" applyFont="1" applyFill="1" applyBorder="1" applyAlignment="1">
      <alignment vertical="center" shrinkToFit="1"/>
    </xf>
    <xf numFmtId="180" fontId="4" fillId="0" borderId="1" xfId="1" applyNumberFormat="1" applyFont="1" applyFill="1" applyBorder="1" applyAlignment="1">
      <alignment vertical="center" shrinkToFit="1"/>
    </xf>
    <xf numFmtId="180" fontId="4" fillId="0" borderId="23" xfId="1" applyNumberFormat="1" applyFont="1" applyFill="1" applyBorder="1" applyAlignment="1">
      <alignment vertical="center" shrinkToFit="1"/>
    </xf>
    <xf numFmtId="179" fontId="0" fillId="0" borderId="14" xfId="0" applyNumberFormat="1" applyFill="1" applyBorder="1">
      <alignment vertical="center"/>
    </xf>
    <xf numFmtId="179" fontId="0" fillId="0" borderId="12" xfId="0" applyNumberFormat="1" applyFill="1" applyBorder="1">
      <alignment vertical="center"/>
    </xf>
    <xf numFmtId="0" fontId="0" fillId="0" borderId="0" xfId="0" applyFill="1" applyBorder="1" applyAlignment="1">
      <alignment horizontal="right" vertical="center"/>
    </xf>
    <xf numFmtId="178" fontId="1" fillId="0" borderId="0" xfId="1" applyNumberFormat="1" applyFont="1" applyFill="1" applyBorder="1" applyAlignment="1">
      <alignment vertical="center" shrinkToFit="1"/>
    </xf>
    <xf numFmtId="180" fontId="1" fillId="0" borderId="0" xfId="1" applyNumberFormat="1" applyFont="1" applyFill="1" applyBorder="1" applyAlignment="1">
      <alignment vertical="center" shrinkToFit="1"/>
    </xf>
    <xf numFmtId="179" fontId="1" fillId="0" borderId="0" xfId="1" applyNumberFormat="1" applyFont="1" applyFill="1" applyBorder="1" applyAlignment="1">
      <alignment vertical="center" shrinkToFit="1"/>
    </xf>
    <xf numFmtId="0" fontId="0" fillId="0" borderId="0" xfId="0" applyBorder="1" applyAlignment="1">
      <alignment horizontal="right" vertical="center"/>
    </xf>
    <xf numFmtId="40" fontId="1" fillId="2" borderId="14" xfId="1" applyNumberFormat="1" applyFont="1" applyFill="1" applyBorder="1">
      <alignment vertical="center"/>
    </xf>
    <xf numFmtId="0" fontId="0" fillId="0" borderId="32" xfId="0" applyBorder="1" applyAlignment="1">
      <alignment horizontal="center" vertical="center" shrinkToFit="1"/>
    </xf>
    <xf numFmtId="181" fontId="1" fillId="0" borderId="1" xfId="2" applyNumberFormat="1" applyBorder="1" applyAlignment="1">
      <alignment vertical="center" shrinkToFit="1"/>
    </xf>
    <xf numFmtId="181" fontId="0" fillId="0" borderId="32" xfId="2" applyNumberFormat="1" applyFont="1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4" fillId="0" borderId="5" xfId="0" applyFont="1" applyBorder="1" applyAlignment="1">
      <alignment horizontal="center" vertical="top" textRotation="255" wrapText="1" shrinkToFit="1"/>
    </xf>
    <xf numFmtId="0" fontId="4" fillId="0" borderId="14" xfId="0" applyFont="1" applyBorder="1" applyAlignment="1">
      <alignment horizontal="center" vertical="top" textRotation="255" wrapText="1" shrinkToFit="1"/>
    </xf>
    <xf numFmtId="0" fontId="4" fillId="0" borderId="10" xfId="0" applyFont="1" applyBorder="1" applyAlignment="1">
      <alignment horizontal="center" vertical="top" textRotation="255" wrapText="1" shrinkToFit="1"/>
    </xf>
    <xf numFmtId="0" fontId="4" fillId="0" borderId="16" xfId="0" applyFont="1" applyBorder="1" applyAlignment="1">
      <alignment horizontal="center" vertical="top" textRotation="255"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textRotation="255" wrapText="1" shrinkToFit="1"/>
    </xf>
    <xf numFmtId="0" fontId="4" fillId="0" borderId="13" xfId="0" applyFont="1" applyBorder="1" applyAlignment="1">
      <alignment horizontal="center" vertical="top" textRotation="255" wrapText="1" shrinkToFit="1"/>
    </xf>
    <xf numFmtId="0" fontId="0" fillId="0" borderId="14" xfId="0" applyBorder="1" applyAlignment="1">
      <alignment horizontal="center" vertical="top" textRotation="255" wrapText="1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176" fontId="6" fillId="0" borderId="9" xfId="0" applyNumberFormat="1" applyFont="1" applyBorder="1" applyAlignment="1">
      <alignment horizontal="center" vertical="top" textRotation="255" wrapText="1" shrinkToFit="1"/>
    </xf>
    <xf numFmtId="176" fontId="6" fillId="0" borderId="14" xfId="0" applyNumberFormat="1" applyFont="1" applyBorder="1" applyAlignment="1">
      <alignment horizontal="center" vertical="top" textRotation="255" wrapText="1" shrinkToFit="1"/>
    </xf>
    <xf numFmtId="0" fontId="4" fillId="0" borderId="9" xfId="0" applyFont="1" applyBorder="1" applyAlignment="1">
      <alignment horizontal="center" vertical="top" textRotation="255" wrapText="1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87;&#12540;&#12479;&#12505;&#12540;&#1247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労働力DB"/>
      <sheetName val="県労働力基礎資料"/>
      <sheetName val="県労働力DB旧"/>
      <sheetName val="県求人DB"/>
      <sheetName val="県求人基礎資料"/>
      <sheetName val="全国労働力DBA"/>
      <sheetName val="県労働力基礎資料A"/>
      <sheetName val="全国労働力DB"/>
      <sheetName val="全国労働力基礎資料"/>
      <sheetName val="全国DB旧"/>
      <sheetName val="D3"/>
    </sheetNames>
    <sheetDataSet>
      <sheetData sheetId="0"/>
      <sheetData sheetId="1"/>
      <sheetData sheetId="2"/>
      <sheetData sheetId="3"/>
      <sheetData sheetId="4">
        <row r="6">
          <cell r="B6" t="str">
            <v>H30</v>
          </cell>
          <cell r="C6">
            <v>9</v>
          </cell>
          <cell r="D6">
            <v>1.21</v>
          </cell>
          <cell r="E6">
            <v>1.85</v>
          </cell>
          <cell r="F6">
            <v>8642</v>
          </cell>
          <cell r="G6">
            <v>0</v>
          </cell>
          <cell r="H6">
            <v>667</v>
          </cell>
          <cell r="I6">
            <v>342</v>
          </cell>
          <cell r="J6">
            <v>0</v>
          </cell>
          <cell r="K6">
            <v>828</v>
          </cell>
          <cell r="L6">
            <v>344</v>
          </cell>
          <cell r="M6">
            <v>874</v>
          </cell>
          <cell r="N6">
            <v>0</v>
          </cell>
          <cell r="O6">
            <v>0</v>
          </cell>
          <cell r="P6">
            <v>32</v>
          </cell>
          <cell r="Q6">
            <v>270</v>
          </cell>
          <cell r="R6">
            <v>0</v>
          </cell>
          <cell r="S6">
            <v>870</v>
          </cell>
          <cell r="T6">
            <v>0</v>
          </cell>
          <cell r="U6">
            <v>0</v>
          </cell>
          <cell r="V6">
            <v>328</v>
          </cell>
          <cell r="W6">
            <v>145</v>
          </cell>
          <cell r="X6">
            <v>2328</v>
          </cell>
          <cell r="Y6">
            <v>0</v>
          </cell>
          <cell r="Z6">
            <v>0</v>
          </cell>
          <cell r="AA6">
            <v>0</v>
          </cell>
          <cell r="AB6">
            <v>971</v>
          </cell>
          <cell r="AC6">
            <v>0</v>
          </cell>
          <cell r="AD6">
            <v>28196</v>
          </cell>
          <cell r="AE6">
            <v>23502</v>
          </cell>
          <cell r="AF6">
            <v>4911</v>
          </cell>
          <cell r="AG6">
            <v>4664</v>
          </cell>
          <cell r="AH6">
            <v>4650</v>
          </cell>
          <cell r="AI6">
            <v>1676</v>
          </cell>
          <cell r="AJ6">
            <v>1562</v>
          </cell>
          <cell r="AK6">
            <v>114</v>
          </cell>
          <cell r="AL6">
            <v>35.9</v>
          </cell>
          <cell r="AM6">
            <v>7.1</v>
          </cell>
        </row>
        <row r="7">
          <cell r="B7" t="str">
            <v>H30</v>
          </cell>
          <cell r="C7">
            <v>10</v>
          </cell>
          <cell r="D7">
            <v>1.17</v>
          </cell>
          <cell r="E7">
            <v>1.87</v>
          </cell>
          <cell r="F7">
            <v>10955</v>
          </cell>
          <cell r="G7">
            <v>0</v>
          </cell>
          <cell r="H7">
            <v>565</v>
          </cell>
          <cell r="I7">
            <v>341</v>
          </cell>
          <cell r="J7">
            <v>0</v>
          </cell>
          <cell r="K7">
            <v>789</v>
          </cell>
          <cell r="L7">
            <v>447</v>
          </cell>
          <cell r="M7">
            <v>1031</v>
          </cell>
          <cell r="N7">
            <v>0</v>
          </cell>
          <cell r="O7">
            <v>0</v>
          </cell>
          <cell r="P7">
            <v>85</v>
          </cell>
          <cell r="Q7">
            <v>258</v>
          </cell>
          <cell r="R7">
            <v>0</v>
          </cell>
          <cell r="S7">
            <v>1672</v>
          </cell>
          <cell r="T7">
            <v>0</v>
          </cell>
          <cell r="U7">
            <v>0</v>
          </cell>
          <cell r="V7">
            <v>361</v>
          </cell>
          <cell r="W7">
            <v>189</v>
          </cell>
          <cell r="X7">
            <v>3107</v>
          </cell>
          <cell r="Y7">
            <v>0</v>
          </cell>
          <cell r="Z7">
            <v>0</v>
          </cell>
          <cell r="AA7">
            <v>0</v>
          </cell>
          <cell r="AB7">
            <v>1226</v>
          </cell>
          <cell r="AC7">
            <v>0</v>
          </cell>
          <cell r="AD7">
            <v>28242</v>
          </cell>
          <cell r="AE7">
            <v>24062</v>
          </cell>
          <cell r="AF7">
            <v>5032</v>
          </cell>
          <cell r="AG7">
            <v>5568</v>
          </cell>
          <cell r="AH7">
            <v>5550</v>
          </cell>
          <cell r="AI7">
            <v>1691</v>
          </cell>
          <cell r="AJ7">
            <v>1562</v>
          </cell>
          <cell r="AK7">
            <v>129</v>
          </cell>
          <cell r="AL7">
            <v>30.4</v>
          </cell>
          <cell r="AM7">
            <v>7</v>
          </cell>
        </row>
        <row r="8">
          <cell r="B8" t="str">
            <v>H30</v>
          </cell>
          <cell r="C8">
            <v>11</v>
          </cell>
          <cell r="D8">
            <v>1.18</v>
          </cell>
          <cell r="E8">
            <v>1.83</v>
          </cell>
          <cell r="F8">
            <v>9752</v>
          </cell>
          <cell r="G8">
            <v>0</v>
          </cell>
          <cell r="H8">
            <v>673</v>
          </cell>
          <cell r="I8">
            <v>445</v>
          </cell>
          <cell r="J8">
            <v>0</v>
          </cell>
          <cell r="K8">
            <v>602</v>
          </cell>
          <cell r="L8">
            <v>359</v>
          </cell>
          <cell r="M8">
            <v>933</v>
          </cell>
          <cell r="N8">
            <v>0</v>
          </cell>
          <cell r="O8">
            <v>0</v>
          </cell>
          <cell r="P8">
            <v>69</v>
          </cell>
          <cell r="Q8">
            <v>266</v>
          </cell>
          <cell r="R8">
            <v>0</v>
          </cell>
          <cell r="S8">
            <v>999</v>
          </cell>
          <cell r="T8">
            <v>0</v>
          </cell>
          <cell r="U8">
            <v>0</v>
          </cell>
          <cell r="V8">
            <v>438</v>
          </cell>
          <cell r="W8">
            <v>172</v>
          </cell>
          <cell r="X8">
            <v>2758</v>
          </cell>
          <cell r="Y8">
            <v>0</v>
          </cell>
          <cell r="Z8">
            <v>0</v>
          </cell>
          <cell r="AA8">
            <v>0</v>
          </cell>
          <cell r="AB8">
            <v>1202</v>
          </cell>
          <cell r="AC8">
            <v>0</v>
          </cell>
          <cell r="AD8">
            <v>27846</v>
          </cell>
          <cell r="AE8">
            <v>23845</v>
          </cell>
          <cell r="AF8">
            <v>4904</v>
          </cell>
          <cell r="AG8">
            <v>5164</v>
          </cell>
          <cell r="AH8">
            <v>5144</v>
          </cell>
          <cell r="AI8">
            <v>1559</v>
          </cell>
          <cell r="AJ8">
            <v>1442</v>
          </cell>
          <cell r="AK8">
            <v>117</v>
          </cell>
          <cell r="AL8">
            <v>30.2</v>
          </cell>
          <cell r="AM8">
            <v>6.5</v>
          </cell>
        </row>
        <row r="9">
          <cell r="B9" t="str">
            <v>H30</v>
          </cell>
          <cell r="C9">
            <v>12</v>
          </cell>
          <cell r="D9">
            <v>1.2</v>
          </cell>
          <cell r="E9">
            <v>1.93</v>
          </cell>
          <cell r="F9">
            <v>9000</v>
          </cell>
          <cell r="G9">
            <v>0</v>
          </cell>
          <cell r="H9">
            <v>493</v>
          </cell>
          <cell r="I9">
            <v>239</v>
          </cell>
          <cell r="J9">
            <v>0</v>
          </cell>
          <cell r="K9">
            <v>983</v>
          </cell>
          <cell r="L9">
            <v>348</v>
          </cell>
          <cell r="M9">
            <v>1474</v>
          </cell>
          <cell r="N9">
            <v>0</v>
          </cell>
          <cell r="O9">
            <v>0</v>
          </cell>
          <cell r="P9">
            <v>67</v>
          </cell>
          <cell r="Q9">
            <v>265</v>
          </cell>
          <cell r="R9">
            <v>0</v>
          </cell>
          <cell r="S9">
            <v>806</v>
          </cell>
          <cell r="T9">
            <v>0</v>
          </cell>
          <cell r="U9">
            <v>0</v>
          </cell>
          <cell r="V9">
            <v>225</v>
          </cell>
          <cell r="W9">
            <v>168</v>
          </cell>
          <cell r="X9">
            <v>2305</v>
          </cell>
          <cell r="Y9">
            <v>0</v>
          </cell>
          <cell r="Z9">
            <v>0</v>
          </cell>
          <cell r="AA9">
            <v>0</v>
          </cell>
          <cell r="AB9">
            <v>942</v>
          </cell>
          <cell r="AC9">
            <v>0</v>
          </cell>
          <cell r="AD9">
            <v>27963</v>
          </cell>
          <cell r="AE9">
            <v>22869</v>
          </cell>
          <cell r="AF9">
            <v>4922</v>
          </cell>
          <cell r="AG9">
            <v>4065</v>
          </cell>
          <cell r="AH9">
            <v>4054</v>
          </cell>
          <cell r="AI9">
            <v>1434</v>
          </cell>
          <cell r="AJ9">
            <v>1313</v>
          </cell>
          <cell r="AK9">
            <v>121</v>
          </cell>
          <cell r="AL9">
            <v>35.299999999999997</v>
          </cell>
          <cell r="AM9">
            <v>6.3</v>
          </cell>
        </row>
        <row r="10">
          <cell r="B10" t="str">
            <v>R1</v>
          </cell>
          <cell r="C10">
            <v>1</v>
          </cell>
          <cell r="D10">
            <v>1.22</v>
          </cell>
          <cell r="E10">
            <v>1.81</v>
          </cell>
          <cell r="F10">
            <v>12568</v>
          </cell>
          <cell r="G10">
            <v>0</v>
          </cell>
          <cell r="H10">
            <v>619</v>
          </cell>
          <cell r="I10">
            <v>333</v>
          </cell>
          <cell r="J10">
            <v>0</v>
          </cell>
          <cell r="K10">
            <v>855</v>
          </cell>
          <cell r="L10">
            <v>494</v>
          </cell>
          <cell r="M10">
            <v>1082</v>
          </cell>
          <cell r="N10">
            <v>0</v>
          </cell>
          <cell r="O10">
            <v>0</v>
          </cell>
          <cell r="P10">
            <v>75</v>
          </cell>
          <cell r="Q10">
            <v>281</v>
          </cell>
          <cell r="R10">
            <v>0</v>
          </cell>
          <cell r="S10">
            <v>1284</v>
          </cell>
          <cell r="T10">
            <v>0</v>
          </cell>
          <cell r="U10">
            <v>0</v>
          </cell>
          <cell r="V10">
            <v>465</v>
          </cell>
          <cell r="W10">
            <v>282</v>
          </cell>
          <cell r="X10">
            <v>3613</v>
          </cell>
          <cell r="Y10">
            <v>0</v>
          </cell>
          <cell r="Z10">
            <v>0</v>
          </cell>
          <cell r="AA10">
            <v>0</v>
          </cell>
          <cell r="AB10">
            <v>1256</v>
          </cell>
          <cell r="AC10">
            <v>0</v>
          </cell>
          <cell r="AD10">
            <v>30058</v>
          </cell>
          <cell r="AE10">
            <v>23599</v>
          </cell>
          <cell r="AF10">
            <v>4534</v>
          </cell>
          <cell r="AG10">
            <v>6475</v>
          </cell>
          <cell r="AH10">
            <v>6455</v>
          </cell>
          <cell r="AI10">
            <v>1427</v>
          </cell>
          <cell r="AJ10">
            <v>1309</v>
          </cell>
          <cell r="AK10">
            <v>118</v>
          </cell>
          <cell r="AL10">
            <v>22</v>
          </cell>
          <cell r="AM10">
            <v>6</v>
          </cell>
        </row>
        <row r="11">
          <cell r="B11" t="str">
            <v>R1</v>
          </cell>
          <cell r="C11">
            <v>2</v>
          </cell>
          <cell r="D11">
            <v>1.21</v>
          </cell>
          <cell r="E11">
            <v>1.86</v>
          </cell>
          <cell r="F11">
            <v>12758</v>
          </cell>
          <cell r="G11">
            <v>0</v>
          </cell>
          <cell r="H11">
            <v>752</v>
          </cell>
          <cell r="I11">
            <v>415</v>
          </cell>
          <cell r="J11">
            <v>0</v>
          </cell>
          <cell r="K11">
            <v>612</v>
          </cell>
          <cell r="L11">
            <v>469</v>
          </cell>
          <cell r="M11">
            <v>1145</v>
          </cell>
          <cell r="N11">
            <v>0</v>
          </cell>
          <cell r="O11">
            <v>0</v>
          </cell>
          <cell r="P11">
            <v>58</v>
          </cell>
          <cell r="Q11">
            <v>263</v>
          </cell>
          <cell r="R11">
            <v>0</v>
          </cell>
          <cell r="S11">
            <v>1511</v>
          </cell>
          <cell r="T11">
            <v>0</v>
          </cell>
          <cell r="U11">
            <v>0</v>
          </cell>
          <cell r="V11">
            <v>407</v>
          </cell>
          <cell r="W11">
            <v>282</v>
          </cell>
          <cell r="X11">
            <v>3202</v>
          </cell>
          <cell r="Y11">
            <v>0</v>
          </cell>
          <cell r="Z11">
            <v>0</v>
          </cell>
          <cell r="AA11">
            <v>0</v>
          </cell>
          <cell r="AB11">
            <v>1106</v>
          </cell>
          <cell r="AC11">
            <v>0</v>
          </cell>
          <cell r="AD11">
            <v>33032</v>
          </cell>
          <cell r="AE11">
            <v>25899</v>
          </cell>
          <cell r="AF11">
            <v>4470</v>
          </cell>
          <cell r="AG11">
            <v>7317</v>
          </cell>
          <cell r="AH11">
            <v>7301</v>
          </cell>
          <cell r="AI11">
            <v>2122</v>
          </cell>
          <cell r="AJ11">
            <v>1995</v>
          </cell>
          <cell r="AK11">
            <v>127</v>
          </cell>
          <cell r="AL11">
            <v>29</v>
          </cell>
          <cell r="AM11">
            <v>8.1999999999999993</v>
          </cell>
        </row>
        <row r="12">
          <cell r="B12" t="str">
            <v>R1</v>
          </cell>
          <cell r="C12">
            <v>3</v>
          </cell>
          <cell r="D12">
            <v>1.19</v>
          </cell>
          <cell r="E12">
            <v>1.87</v>
          </cell>
          <cell r="F12">
            <v>10555</v>
          </cell>
          <cell r="G12">
            <v>0</v>
          </cell>
          <cell r="H12">
            <v>584</v>
          </cell>
          <cell r="I12">
            <v>630</v>
          </cell>
          <cell r="J12">
            <v>0</v>
          </cell>
          <cell r="K12">
            <v>549</v>
          </cell>
          <cell r="L12">
            <v>344</v>
          </cell>
          <cell r="M12">
            <v>1597</v>
          </cell>
          <cell r="N12">
            <v>0</v>
          </cell>
          <cell r="O12">
            <v>0</v>
          </cell>
          <cell r="P12">
            <v>77</v>
          </cell>
          <cell r="Q12">
            <v>260</v>
          </cell>
          <cell r="R12">
            <v>0</v>
          </cell>
          <cell r="S12">
            <v>762</v>
          </cell>
          <cell r="T12">
            <v>0</v>
          </cell>
          <cell r="U12">
            <v>0</v>
          </cell>
          <cell r="V12">
            <v>320</v>
          </cell>
          <cell r="W12">
            <v>313</v>
          </cell>
          <cell r="X12">
            <v>2871</v>
          </cell>
          <cell r="Y12">
            <v>0</v>
          </cell>
          <cell r="Z12">
            <v>0</v>
          </cell>
          <cell r="AA12">
            <v>0</v>
          </cell>
          <cell r="AB12">
            <v>1121</v>
          </cell>
          <cell r="AC12">
            <v>0</v>
          </cell>
          <cell r="AD12">
            <v>33651</v>
          </cell>
          <cell r="AE12">
            <v>27329</v>
          </cell>
          <cell r="AF12">
            <v>4341</v>
          </cell>
          <cell r="AG12">
            <v>6609</v>
          </cell>
          <cell r="AH12">
            <v>6590</v>
          </cell>
          <cell r="AI12">
            <v>3314</v>
          </cell>
          <cell r="AJ12">
            <v>3185</v>
          </cell>
          <cell r="AK12">
            <v>129</v>
          </cell>
          <cell r="AL12">
            <v>50.1</v>
          </cell>
          <cell r="AM12">
            <v>12.1</v>
          </cell>
        </row>
        <row r="13">
          <cell r="B13" t="str">
            <v>R1</v>
          </cell>
          <cell r="C13">
            <v>4</v>
          </cell>
          <cell r="D13">
            <v>1.18</v>
          </cell>
          <cell r="E13">
            <v>1.8</v>
          </cell>
          <cell r="F13">
            <v>11074</v>
          </cell>
          <cell r="G13">
            <v>0</v>
          </cell>
          <cell r="H13">
            <v>728</v>
          </cell>
          <cell r="I13">
            <v>362</v>
          </cell>
          <cell r="J13">
            <v>0</v>
          </cell>
          <cell r="K13">
            <v>946</v>
          </cell>
          <cell r="L13">
            <v>459</v>
          </cell>
          <cell r="M13">
            <v>906</v>
          </cell>
          <cell r="N13">
            <v>0</v>
          </cell>
          <cell r="O13">
            <v>0</v>
          </cell>
          <cell r="P13">
            <v>113</v>
          </cell>
          <cell r="Q13">
            <v>249</v>
          </cell>
          <cell r="R13">
            <v>0</v>
          </cell>
          <cell r="S13">
            <v>1598</v>
          </cell>
          <cell r="T13">
            <v>0</v>
          </cell>
          <cell r="U13">
            <v>0</v>
          </cell>
          <cell r="V13">
            <v>375</v>
          </cell>
          <cell r="W13">
            <v>191</v>
          </cell>
          <cell r="X13">
            <v>2843</v>
          </cell>
          <cell r="Y13">
            <v>0</v>
          </cell>
          <cell r="Z13">
            <v>0</v>
          </cell>
          <cell r="AA13">
            <v>0</v>
          </cell>
          <cell r="AB13">
            <v>1432</v>
          </cell>
          <cell r="AC13">
            <v>0</v>
          </cell>
          <cell r="AD13">
            <v>31681</v>
          </cell>
          <cell r="AE13">
            <v>27616</v>
          </cell>
          <cell r="AF13">
            <v>4351</v>
          </cell>
          <cell r="AG13">
            <v>7713</v>
          </cell>
          <cell r="AH13">
            <v>7687</v>
          </cell>
          <cell r="AI13">
            <v>2435</v>
          </cell>
          <cell r="AJ13">
            <v>2288</v>
          </cell>
          <cell r="AK13">
            <v>147</v>
          </cell>
          <cell r="AL13">
            <v>31.6</v>
          </cell>
          <cell r="AM13">
            <v>8.8000000000000007</v>
          </cell>
        </row>
        <row r="14">
          <cell r="B14" t="str">
            <v>R1</v>
          </cell>
          <cell r="C14">
            <v>5</v>
          </cell>
          <cell r="D14">
            <v>1.18</v>
          </cell>
          <cell r="E14">
            <v>1.82</v>
          </cell>
          <cell r="F14">
            <v>10259</v>
          </cell>
          <cell r="G14">
            <v>60</v>
          </cell>
          <cell r="H14">
            <v>658</v>
          </cell>
          <cell r="I14">
            <v>458</v>
          </cell>
          <cell r="J14">
            <v>28</v>
          </cell>
          <cell r="K14">
            <v>579</v>
          </cell>
          <cell r="L14">
            <v>429</v>
          </cell>
          <cell r="M14">
            <v>1157</v>
          </cell>
          <cell r="N14">
            <v>1157</v>
          </cell>
          <cell r="O14">
            <v>777</v>
          </cell>
          <cell r="P14">
            <v>63</v>
          </cell>
          <cell r="Q14">
            <v>230</v>
          </cell>
          <cell r="R14">
            <v>277</v>
          </cell>
          <cell r="S14">
            <v>1401</v>
          </cell>
          <cell r="T14">
            <v>826</v>
          </cell>
          <cell r="U14">
            <v>374</v>
          </cell>
          <cell r="V14">
            <v>398</v>
          </cell>
          <cell r="W14">
            <v>139</v>
          </cell>
          <cell r="X14">
            <v>2978</v>
          </cell>
          <cell r="Y14">
            <v>957</v>
          </cell>
          <cell r="Z14">
            <v>2009</v>
          </cell>
          <cell r="AA14">
            <v>26</v>
          </cell>
          <cell r="AB14">
            <v>1012</v>
          </cell>
          <cell r="AC14">
            <v>364</v>
          </cell>
          <cell r="AD14">
            <v>30079</v>
          </cell>
          <cell r="AE14">
            <v>27319</v>
          </cell>
          <cell r="AF14">
            <v>4950</v>
          </cell>
          <cell r="AG14">
            <v>6154</v>
          </cell>
          <cell r="AH14">
            <v>6145</v>
          </cell>
          <cell r="AI14">
            <v>2121</v>
          </cell>
          <cell r="AJ14">
            <v>1953</v>
          </cell>
          <cell r="AK14">
            <v>168</v>
          </cell>
          <cell r="AL14">
            <v>34.5</v>
          </cell>
          <cell r="AM14">
            <v>7.8</v>
          </cell>
        </row>
        <row r="15">
          <cell r="B15" t="str">
            <v>R1</v>
          </cell>
          <cell r="C15">
            <v>6</v>
          </cell>
          <cell r="D15">
            <v>1.19</v>
          </cell>
          <cell r="E15">
            <v>1.85</v>
          </cell>
          <cell r="F15">
            <v>9860</v>
          </cell>
          <cell r="G15">
            <v>29</v>
          </cell>
          <cell r="H15">
            <v>604</v>
          </cell>
          <cell r="I15">
            <v>320</v>
          </cell>
          <cell r="J15">
            <v>4</v>
          </cell>
          <cell r="K15">
            <v>779</v>
          </cell>
          <cell r="L15">
            <v>439</v>
          </cell>
          <cell r="M15">
            <v>1477</v>
          </cell>
          <cell r="N15">
            <v>307</v>
          </cell>
          <cell r="O15">
            <v>1170</v>
          </cell>
          <cell r="P15">
            <v>49</v>
          </cell>
          <cell r="Q15">
            <v>194</v>
          </cell>
          <cell r="R15">
            <v>254</v>
          </cell>
          <cell r="S15">
            <v>754</v>
          </cell>
          <cell r="T15">
            <v>492</v>
          </cell>
          <cell r="U15">
            <v>190</v>
          </cell>
          <cell r="V15">
            <v>378</v>
          </cell>
          <cell r="W15">
            <v>155</v>
          </cell>
          <cell r="X15">
            <v>2907</v>
          </cell>
          <cell r="Y15">
            <v>981</v>
          </cell>
          <cell r="Z15">
            <v>1902</v>
          </cell>
          <cell r="AA15">
            <v>30</v>
          </cell>
          <cell r="AB15">
            <v>1112</v>
          </cell>
          <cell r="AC15">
            <v>364</v>
          </cell>
          <cell r="AD15">
            <v>29568</v>
          </cell>
          <cell r="AE15">
            <v>26060</v>
          </cell>
          <cell r="AF15">
            <v>5093</v>
          </cell>
          <cell r="AG15">
            <v>5100</v>
          </cell>
          <cell r="AH15">
            <v>5090</v>
          </cell>
          <cell r="AI15">
            <v>1930</v>
          </cell>
          <cell r="AJ15">
            <v>1762</v>
          </cell>
          <cell r="AK15">
            <v>168</v>
          </cell>
          <cell r="AL15">
            <v>37.799999999999997</v>
          </cell>
          <cell r="AM15">
            <v>7.4</v>
          </cell>
        </row>
        <row r="16">
          <cell r="B16" t="str">
            <v>R1</v>
          </cell>
          <cell r="C16">
            <v>7</v>
          </cell>
          <cell r="D16">
            <v>1.19</v>
          </cell>
          <cell r="E16">
            <v>1.78</v>
          </cell>
          <cell r="F16">
            <v>10992</v>
          </cell>
          <cell r="G16">
            <v>28</v>
          </cell>
          <cell r="H16">
            <v>716</v>
          </cell>
          <cell r="I16">
            <v>356</v>
          </cell>
          <cell r="J16">
            <v>6</v>
          </cell>
          <cell r="K16">
            <v>919</v>
          </cell>
          <cell r="L16">
            <v>487</v>
          </cell>
          <cell r="M16">
            <v>880</v>
          </cell>
          <cell r="N16">
            <v>348</v>
          </cell>
          <cell r="O16">
            <v>532</v>
          </cell>
          <cell r="P16">
            <v>59</v>
          </cell>
          <cell r="Q16">
            <v>301</v>
          </cell>
          <cell r="R16">
            <v>324</v>
          </cell>
          <cell r="S16">
            <v>1572</v>
          </cell>
          <cell r="T16">
            <v>882</v>
          </cell>
          <cell r="U16">
            <v>580</v>
          </cell>
          <cell r="V16">
            <v>407</v>
          </cell>
          <cell r="W16">
            <v>228</v>
          </cell>
          <cell r="X16">
            <v>2851</v>
          </cell>
          <cell r="Y16">
            <v>946</v>
          </cell>
          <cell r="Z16">
            <v>1894</v>
          </cell>
          <cell r="AA16">
            <v>30</v>
          </cell>
          <cell r="AB16">
            <v>1479</v>
          </cell>
          <cell r="AC16">
            <v>349</v>
          </cell>
          <cell r="AD16">
            <v>29808</v>
          </cell>
          <cell r="AE16">
            <v>25343</v>
          </cell>
          <cell r="AF16">
            <v>5357</v>
          </cell>
          <cell r="AG16">
            <v>5626</v>
          </cell>
          <cell r="AH16">
            <v>5611</v>
          </cell>
          <cell r="AI16">
            <v>1794</v>
          </cell>
          <cell r="AJ16">
            <v>1641</v>
          </cell>
          <cell r="AK16">
            <v>153</v>
          </cell>
          <cell r="AL16">
            <v>31.9</v>
          </cell>
          <cell r="AM16">
            <v>7.1</v>
          </cell>
        </row>
        <row r="17">
          <cell r="B17" t="str">
            <v>R1</v>
          </cell>
          <cell r="C17">
            <v>8</v>
          </cell>
          <cell r="D17">
            <v>1.2</v>
          </cell>
          <cell r="E17">
            <v>1.87</v>
          </cell>
          <cell r="F17">
            <v>10294</v>
          </cell>
          <cell r="G17">
            <v>55</v>
          </cell>
          <cell r="H17">
            <v>679</v>
          </cell>
          <cell r="I17">
            <v>295</v>
          </cell>
          <cell r="J17">
            <v>10</v>
          </cell>
          <cell r="K17">
            <v>769</v>
          </cell>
          <cell r="L17">
            <v>548</v>
          </cell>
          <cell r="M17">
            <v>893</v>
          </cell>
          <cell r="N17">
            <v>325</v>
          </cell>
          <cell r="O17">
            <v>568</v>
          </cell>
          <cell r="P17">
            <v>121</v>
          </cell>
          <cell r="Q17">
            <v>185</v>
          </cell>
          <cell r="R17">
            <v>288</v>
          </cell>
          <cell r="S17">
            <v>1368</v>
          </cell>
          <cell r="T17">
            <v>920</v>
          </cell>
          <cell r="U17">
            <v>258</v>
          </cell>
          <cell r="V17">
            <v>338</v>
          </cell>
          <cell r="W17">
            <v>145</v>
          </cell>
          <cell r="X17">
            <v>2994</v>
          </cell>
          <cell r="Y17">
            <v>1021</v>
          </cell>
          <cell r="Z17">
            <v>1958</v>
          </cell>
          <cell r="AA17">
            <v>28</v>
          </cell>
          <cell r="AB17">
            <v>1224</v>
          </cell>
          <cell r="AC17">
            <v>350</v>
          </cell>
          <cell r="AD17">
            <v>29901</v>
          </cell>
          <cell r="AE17">
            <v>24680</v>
          </cell>
          <cell r="AF17">
            <v>5251</v>
          </cell>
          <cell r="AG17">
            <v>4998</v>
          </cell>
          <cell r="AH17">
            <v>4982</v>
          </cell>
          <cell r="AI17">
            <v>1593</v>
          </cell>
          <cell r="AJ17">
            <v>1473</v>
          </cell>
          <cell r="AK17">
            <v>120</v>
          </cell>
          <cell r="AL17">
            <v>31.9</v>
          </cell>
          <cell r="AM17">
            <v>6.5</v>
          </cell>
        </row>
        <row r="18">
          <cell r="B18" t="str">
            <v>R1</v>
          </cell>
          <cell r="C18">
            <v>9</v>
          </cell>
          <cell r="D18">
            <v>1.19</v>
          </cell>
          <cell r="E18">
            <v>1.82</v>
          </cell>
          <cell r="F18">
            <v>9254</v>
          </cell>
          <cell r="G18">
            <v>48</v>
          </cell>
          <cell r="H18">
            <v>649</v>
          </cell>
          <cell r="I18">
            <v>327</v>
          </cell>
          <cell r="J18">
            <v>8</v>
          </cell>
          <cell r="K18">
            <v>535</v>
          </cell>
          <cell r="L18">
            <v>323</v>
          </cell>
          <cell r="M18">
            <v>1289</v>
          </cell>
          <cell r="N18">
            <v>283</v>
          </cell>
          <cell r="O18">
            <v>1006</v>
          </cell>
          <cell r="P18">
            <v>75</v>
          </cell>
          <cell r="Q18">
            <v>206</v>
          </cell>
          <cell r="R18">
            <v>235</v>
          </cell>
          <cell r="S18">
            <v>844</v>
          </cell>
          <cell r="T18">
            <v>526</v>
          </cell>
          <cell r="U18">
            <v>248</v>
          </cell>
          <cell r="V18">
            <v>406</v>
          </cell>
          <cell r="W18">
            <v>173</v>
          </cell>
          <cell r="X18">
            <v>2760</v>
          </cell>
          <cell r="Y18">
            <v>848</v>
          </cell>
          <cell r="Z18">
            <v>1896</v>
          </cell>
          <cell r="AA18">
            <v>45</v>
          </cell>
          <cell r="AB18">
            <v>1002</v>
          </cell>
          <cell r="AC18">
            <v>327</v>
          </cell>
          <cell r="AD18">
            <v>29034</v>
          </cell>
          <cell r="AE18">
            <v>24701</v>
          </cell>
          <cell r="AF18">
            <v>5126</v>
          </cell>
          <cell r="AG18">
            <v>5138</v>
          </cell>
          <cell r="AH18">
            <v>5125</v>
          </cell>
          <cell r="AI18">
            <v>1610</v>
          </cell>
          <cell r="AJ18">
            <v>1504</v>
          </cell>
          <cell r="AK18">
            <v>106</v>
          </cell>
          <cell r="AL18">
            <v>31.3</v>
          </cell>
          <cell r="AM18">
            <v>6.5</v>
          </cell>
        </row>
        <row r="19">
          <cell r="B19" t="str">
            <v>R1</v>
          </cell>
          <cell r="C19">
            <v>10</v>
          </cell>
          <cell r="D19">
            <v>1.2</v>
          </cell>
          <cell r="E19">
            <v>1.85</v>
          </cell>
          <cell r="F19">
            <v>11706</v>
          </cell>
          <cell r="G19">
            <v>45</v>
          </cell>
          <cell r="H19">
            <v>766</v>
          </cell>
          <cell r="I19">
            <v>388</v>
          </cell>
          <cell r="J19">
            <v>13</v>
          </cell>
          <cell r="K19">
            <v>806</v>
          </cell>
          <cell r="L19">
            <v>461</v>
          </cell>
          <cell r="M19">
            <v>925</v>
          </cell>
          <cell r="N19">
            <v>327</v>
          </cell>
          <cell r="O19">
            <v>598</v>
          </cell>
          <cell r="P19">
            <v>55</v>
          </cell>
          <cell r="Q19">
            <v>330</v>
          </cell>
          <cell r="R19">
            <v>303</v>
          </cell>
          <cell r="S19">
            <v>1680</v>
          </cell>
          <cell r="T19">
            <v>922</v>
          </cell>
          <cell r="U19">
            <v>635</v>
          </cell>
          <cell r="V19">
            <v>361</v>
          </cell>
          <cell r="W19">
            <v>157</v>
          </cell>
          <cell r="X19">
            <v>3690</v>
          </cell>
          <cell r="Y19">
            <v>1681</v>
          </cell>
          <cell r="Z19">
            <v>2003</v>
          </cell>
          <cell r="AA19">
            <v>42</v>
          </cell>
          <cell r="AB19">
            <v>1392</v>
          </cell>
          <cell r="AC19">
            <v>288</v>
          </cell>
          <cell r="AD19">
            <v>29944</v>
          </cell>
          <cell r="AE19">
            <v>24905</v>
          </cell>
          <cell r="AF19">
            <v>5091</v>
          </cell>
          <cell r="AG19">
            <v>5604</v>
          </cell>
          <cell r="AH19">
            <v>5590</v>
          </cell>
          <cell r="AI19">
            <v>1716</v>
          </cell>
          <cell r="AJ19">
            <v>1597</v>
          </cell>
          <cell r="AK19">
            <v>119</v>
          </cell>
          <cell r="AL19">
            <v>30.6</v>
          </cell>
          <cell r="AM19">
            <v>6.9</v>
          </cell>
        </row>
        <row r="20">
          <cell r="B20" t="str">
            <v>R1</v>
          </cell>
          <cell r="C20">
            <v>11</v>
          </cell>
          <cell r="D20">
            <v>1.2</v>
          </cell>
          <cell r="E20">
            <v>1.82</v>
          </cell>
          <cell r="F20">
            <v>9985</v>
          </cell>
          <cell r="G20">
            <v>46</v>
          </cell>
          <cell r="H20">
            <v>622</v>
          </cell>
          <cell r="I20">
            <v>428</v>
          </cell>
          <cell r="J20">
            <v>12</v>
          </cell>
          <cell r="K20">
            <v>1004</v>
          </cell>
          <cell r="L20">
            <v>605</v>
          </cell>
          <cell r="M20">
            <v>860</v>
          </cell>
          <cell r="N20">
            <v>280</v>
          </cell>
          <cell r="O20">
            <v>580</v>
          </cell>
          <cell r="P20">
            <v>87</v>
          </cell>
          <cell r="Q20">
            <v>161</v>
          </cell>
          <cell r="R20">
            <v>249</v>
          </cell>
          <cell r="S20">
            <v>1123</v>
          </cell>
          <cell r="T20">
            <v>704</v>
          </cell>
          <cell r="U20">
            <v>232</v>
          </cell>
          <cell r="V20">
            <v>339</v>
          </cell>
          <cell r="W20">
            <v>185</v>
          </cell>
          <cell r="X20">
            <v>3052</v>
          </cell>
          <cell r="Y20">
            <v>1128</v>
          </cell>
          <cell r="Z20">
            <v>1917</v>
          </cell>
          <cell r="AA20">
            <v>30</v>
          </cell>
          <cell r="AB20">
            <v>923</v>
          </cell>
          <cell r="AC20">
            <v>259</v>
          </cell>
          <cell r="AD20">
            <v>29701</v>
          </cell>
          <cell r="AE20">
            <v>24700</v>
          </cell>
          <cell r="AF20">
            <v>4696</v>
          </cell>
          <cell r="AG20">
            <v>5241</v>
          </cell>
          <cell r="AH20">
            <v>5222</v>
          </cell>
          <cell r="AI20">
            <v>1507</v>
          </cell>
          <cell r="AJ20">
            <v>1394</v>
          </cell>
          <cell r="AK20">
            <v>113</v>
          </cell>
          <cell r="AL20">
            <v>28.8</v>
          </cell>
          <cell r="AM20">
            <v>6.1</v>
          </cell>
        </row>
        <row r="21">
          <cell r="B21" t="str">
            <v>R1</v>
          </cell>
          <cell r="C21">
            <v>12</v>
          </cell>
          <cell r="D21">
            <v>1.19</v>
          </cell>
          <cell r="E21">
            <v>1.8</v>
          </cell>
          <cell r="F21">
            <v>8723</v>
          </cell>
          <cell r="G21">
            <v>38</v>
          </cell>
          <cell r="H21">
            <v>705</v>
          </cell>
          <cell r="I21">
            <v>247</v>
          </cell>
          <cell r="J21">
            <v>5</v>
          </cell>
          <cell r="K21">
            <v>477</v>
          </cell>
          <cell r="L21">
            <v>240</v>
          </cell>
          <cell r="M21">
            <v>1178</v>
          </cell>
          <cell r="N21">
            <v>236</v>
          </cell>
          <cell r="O21">
            <v>942</v>
          </cell>
          <cell r="P21">
            <v>74</v>
          </cell>
          <cell r="Q21">
            <v>141</v>
          </cell>
          <cell r="R21">
            <v>184</v>
          </cell>
          <cell r="S21">
            <v>850</v>
          </cell>
          <cell r="T21">
            <v>559</v>
          </cell>
          <cell r="U21">
            <v>206</v>
          </cell>
          <cell r="V21">
            <v>299</v>
          </cell>
          <cell r="W21">
            <v>197</v>
          </cell>
          <cell r="X21">
            <v>2718</v>
          </cell>
          <cell r="Y21">
            <v>799</v>
          </cell>
          <cell r="Z21">
            <v>1912</v>
          </cell>
          <cell r="AA21">
            <v>22</v>
          </cell>
          <cell r="AB21">
            <v>1056</v>
          </cell>
          <cell r="AC21">
            <v>292</v>
          </cell>
          <cell r="AD21">
            <v>28848</v>
          </cell>
          <cell r="AE21">
            <v>23823</v>
          </cell>
          <cell r="AF21">
            <v>4818</v>
          </cell>
          <cell r="AG21">
            <v>4367</v>
          </cell>
          <cell r="AH21">
            <v>4352</v>
          </cell>
          <cell r="AI21">
            <v>1490</v>
          </cell>
          <cell r="AJ21">
            <v>1387</v>
          </cell>
          <cell r="AK21">
            <v>103</v>
          </cell>
          <cell r="AL21">
            <v>34.1</v>
          </cell>
          <cell r="AM21">
            <v>6.3</v>
          </cell>
        </row>
        <row r="22">
          <cell r="B22" t="str">
            <v>R2</v>
          </cell>
          <cell r="C22">
            <v>1</v>
          </cell>
          <cell r="D22">
            <v>1.1100000000000001</v>
          </cell>
          <cell r="E22">
            <v>1.6</v>
          </cell>
          <cell r="F22">
            <v>10581</v>
          </cell>
          <cell r="G22">
            <v>35</v>
          </cell>
          <cell r="H22">
            <v>586</v>
          </cell>
          <cell r="I22">
            <v>323</v>
          </cell>
          <cell r="J22">
            <v>5</v>
          </cell>
          <cell r="K22">
            <v>560</v>
          </cell>
          <cell r="L22">
            <v>395</v>
          </cell>
          <cell r="M22">
            <v>837</v>
          </cell>
          <cell r="N22">
            <v>303</v>
          </cell>
          <cell r="O22">
            <v>534</v>
          </cell>
          <cell r="P22">
            <v>64</v>
          </cell>
          <cell r="Q22">
            <v>185</v>
          </cell>
          <cell r="R22">
            <v>340</v>
          </cell>
          <cell r="S22">
            <v>1413</v>
          </cell>
          <cell r="T22">
            <v>614</v>
          </cell>
          <cell r="U22">
            <v>723</v>
          </cell>
          <cell r="V22">
            <v>284</v>
          </cell>
          <cell r="W22">
            <v>199</v>
          </cell>
          <cell r="X22">
            <v>3252</v>
          </cell>
          <cell r="Y22">
            <v>981</v>
          </cell>
          <cell r="Z22">
            <v>2257</v>
          </cell>
          <cell r="AA22">
            <v>20</v>
          </cell>
          <cell r="AB22">
            <v>1053</v>
          </cell>
          <cell r="AC22">
            <v>1026</v>
          </cell>
          <cell r="AD22">
            <v>28344</v>
          </cell>
          <cell r="AE22">
            <v>24290</v>
          </cell>
          <cell r="AF22">
            <v>4410</v>
          </cell>
          <cell r="AG22">
            <v>6169</v>
          </cell>
          <cell r="AH22">
            <v>6135</v>
          </cell>
          <cell r="AI22">
            <v>1429</v>
          </cell>
          <cell r="AJ22">
            <v>1307</v>
          </cell>
          <cell r="AK22">
            <v>122</v>
          </cell>
          <cell r="AL22">
            <v>23.2</v>
          </cell>
          <cell r="AM22">
            <v>5.9</v>
          </cell>
        </row>
        <row r="23">
          <cell r="B23" t="str">
            <v>R2</v>
          </cell>
          <cell r="C23">
            <v>2</v>
          </cell>
          <cell r="D23">
            <v>1.1100000000000001</v>
          </cell>
          <cell r="E23">
            <v>1.81</v>
          </cell>
          <cell r="F23">
            <v>12686</v>
          </cell>
          <cell r="G23">
            <v>41</v>
          </cell>
          <cell r="H23">
            <v>552</v>
          </cell>
          <cell r="I23">
            <v>358</v>
          </cell>
          <cell r="J23">
            <v>21</v>
          </cell>
          <cell r="K23">
            <v>688</v>
          </cell>
          <cell r="L23">
            <v>618</v>
          </cell>
          <cell r="M23">
            <v>948</v>
          </cell>
          <cell r="N23">
            <v>285</v>
          </cell>
          <cell r="O23">
            <v>663</v>
          </cell>
          <cell r="P23">
            <v>82</v>
          </cell>
          <cell r="Q23">
            <v>181</v>
          </cell>
          <cell r="R23">
            <v>334</v>
          </cell>
          <cell r="S23">
            <v>1358</v>
          </cell>
          <cell r="T23">
            <v>967</v>
          </cell>
          <cell r="U23">
            <v>242</v>
          </cell>
          <cell r="V23">
            <v>329</v>
          </cell>
          <cell r="W23">
            <v>372</v>
          </cell>
          <cell r="X23">
            <v>3296</v>
          </cell>
          <cell r="Y23">
            <v>995</v>
          </cell>
          <cell r="Z23">
            <v>2285</v>
          </cell>
          <cell r="AA23">
            <v>103</v>
          </cell>
          <cell r="AB23">
            <v>690</v>
          </cell>
          <cell r="AC23">
            <v>2712</v>
          </cell>
          <cell r="AD23">
            <v>31175</v>
          </cell>
          <cell r="AE23">
            <v>26530</v>
          </cell>
          <cell r="AF23">
            <v>4354</v>
          </cell>
          <cell r="AG23">
            <v>7461</v>
          </cell>
          <cell r="AH23">
            <v>7434</v>
          </cell>
          <cell r="AI23">
            <v>1981</v>
          </cell>
          <cell r="AJ23">
            <v>1908</v>
          </cell>
          <cell r="AK23">
            <v>73</v>
          </cell>
          <cell r="AL23">
            <v>26.6</v>
          </cell>
          <cell r="AM23">
            <v>7.5</v>
          </cell>
        </row>
        <row r="24">
          <cell r="B24" t="str">
            <v>R2</v>
          </cell>
          <cell r="C24">
            <v>3</v>
          </cell>
          <cell r="D24">
            <v>1.06</v>
          </cell>
          <cell r="E24">
            <v>1.6</v>
          </cell>
          <cell r="F24">
            <v>9350</v>
          </cell>
          <cell r="G24">
            <v>38</v>
          </cell>
          <cell r="H24">
            <v>640</v>
          </cell>
          <cell r="I24">
            <v>327</v>
          </cell>
          <cell r="J24">
            <v>7</v>
          </cell>
          <cell r="K24">
            <v>362</v>
          </cell>
          <cell r="L24">
            <v>244</v>
          </cell>
          <cell r="M24">
            <v>1393</v>
          </cell>
          <cell r="N24">
            <v>213</v>
          </cell>
          <cell r="O24">
            <v>1180</v>
          </cell>
          <cell r="P24">
            <v>73</v>
          </cell>
          <cell r="Q24">
            <v>158</v>
          </cell>
          <cell r="R24">
            <v>220</v>
          </cell>
          <cell r="S24">
            <v>693</v>
          </cell>
          <cell r="T24">
            <v>409</v>
          </cell>
          <cell r="U24">
            <v>241</v>
          </cell>
          <cell r="V24">
            <v>271</v>
          </cell>
          <cell r="W24">
            <v>393</v>
          </cell>
          <cell r="X24">
            <v>2962</v>
          </cell>
          <cell r="Y24">
            <v>861</v>
          </cell>
          <cell r="Z24">
            <v>2038</v>
          </cell>
          <cell r="AA24">
            <v>48</v>
          </cell>
          <cell r="AB24">
            <v>902</v>
          </cell>
          <cell r="AC24">
            <v>619</v>
          </cell>
          <cell r="AD24">
            <v>30809</v>
          </cell>
          <cell r="AE24">
            <v>28112</v>
          </cell>
          <cell r="AF24">
            <v>4474</v>
          </cell>
          <cell r="AG24">
            <v>6649</v>
          </cell>
          <cell r="AH24">
            <v>6624</v>
          </cell>
          <cell r="AI24">
            <v>3305</v>
          </cell>
          <cell r="AJ24">
            <v>3168</v>
          </cell>
          <cell r="AK24">
            <v>137</v>
          </cell>
          <cell r="AL24">
            <v>49.7</v>
          </cell>
          <cell r="AM24">
            <v>11.8</v>
          </cell>
        </row>
        <row r="25">
          <cell r="B25" t="str">
            <v>R2</v>
          </cell>
          <cell r="C25">
            <v>4</v>
          </cell>
          <cell r="D25">
            <v>0.91</v>
          </cell>
          <cell r="E25">
            <v>1.03</v>
          </cell>
          <cell r="F25">
            <v>6420</v>
          </cell>
          <cell r="G25">
            <v>33</v>
          </cell>
          <cell r="H25">
            <v>487</v>
          </cell>
          <cell r="I25">
            <v>201</v>
          </cell>
          <cell r="J25">
            <v>6</v>
          </cell>
          <cell r="K25">
            <v>377</v>
          </cell>
          <cell r="L25">
            <v>320</v>
          </cell>
          <cell r="M25">
            <v>579</v>
          </cell>
          <cell r="N25">
            <v>233</v>
          </cell>
          <cell r="O25">
            <v>346</v>
          </cell>
          <cell r="P25">
            <v>63</v>
          </cell>
          <cell r="Q25">
            <v>113</v>
          </cell>
          <cell r="R25">
            <v>183</v>
          </cell>
          <cell r="S25">
            <v>385</v>
          </cell>
          <cell r="T25">
            <v>207</v>
          </cell>
          <cell r="U25">
            <v>147</v>
          </cell>
          <cell r="V25">
            <v>137</v>
          </cell>
          <cell r="W25">
            <v>152</v>
          </cell>
          <cell r="X25">
            <v>2355</v>
          </cell>
          <cell r="Y25">
            <v>634</v>
          </cell>
          <cell r="Z25">
            <v>1710</v>
          </cell>
          <cell r="AA25">
            <v>37</v>
          </cell>
          <cell r="AB25">
            <v>720</v>
          </cell>
          <cell r="AC25">
            <v>271</v>
          </cell>
          <cell r="AD25">
            <v>25270</v>
          </cell>
          <cell r="AE25">
            <v>28517</v>
          </cell>
          <cell r="AF25">
            <v>4449</v>
          </cell>
          <cell r="AG25">
            <v>7373</v>
          </cell>
          <cell r="AH25">
            <v>7298</v>
          </cell>
          <cell r="AI25">
            <v>2157</v>
          </cell>
          <cell r="AJ25">
            <v>2041</v>
          </cell>
          <cell r="AK25">
            <v>116</v>
          </cell>
          <cell r="AL25">
            <v>29.3</v>
          </cell>
          <cell r="AM25">
            <v>7.6</v>
          </cell>
        </row>
        <row r="26">
          <cell r="B26" t="str">
            <v>R2</v>
          </cell>
          <cell r="C26">
            <v>5</v>
          </cell>
          <cell r="D26">
            <v>0.78</v>
          </cell>
          <cell r="E26">
            <v>1.1299999999999999</v>
          </cell>
          <cell r="F26">
            <v>5871</v>
          </cell>
          <cell r="G26">
            <v>19</v>
          </cell>
          <cell r="H26">
            <v>452</v>
          </cell>
          <cell r="I26">
            <v>177</v>
          </cell>
          <cell r="J26">
            <v>4</v>
          </cell>
          <cell r="K26">
            <v>507</v>
          </cell>
          <cell r="L26">
            <v>376</v>
          </cell>
          <cell r="M26">
            <v>402</v>
          </cell>
          <cell r="N26">
            <v>139</v>
          </cell>
          <cell r="O26">
            <v>263</v>
          </cell>
          <cell r="P26">
            <v>18</v>
          </cell>
          <cell r="Q26">
            <v>92</v>
          </cell>
          <cell r="R26">
            <v>201</v>
          </cell>
          <cell r="S26">
            <v>269</v>
          </cell>
          <cell r="T26">
            <v>122</v>
          </cell>
          <cell r="U26">
            <v>102</v>
          </cell>
          <cell r="V26">
            <v>86</v>
          </cell>
          <cell r="W26">
            <v>120</v>
          </cell>
          <cell r="X26">
            <v>2237</v>
          </cell>
          <cell r="Y26">
            <v>661</v>
          </cell>
          <cell r="Z26">
            <v>1565</v>
          </cell>
          <cell r="AA26">
            <v>87</v>
          </cell>
          <cell r="AB26">
            <v>403</v>
          </cell>
          <cell r="AC26">
            <v>419</v>
          </cell>
          <cell r="AD26">
            <v>19805</v>
          </cell>
          <cell r="AE26">
            <v>27825</v>
          </cell>
          <cell r="AF26">
            <v>5174</v>
          </cell>
          <cell r="AG26">
            <v>5767</v>
          </cell>
          <cell r="AH26">
            <v>5724</v>
          </cell>
          <cell r="AI26">
            <v>1462</v>
          </cell>
          <cell r="AJ26">
            <v>1416</v>
          </cell>
          <cell r="AK26">
            <v>46</v>
          </cell>
          <cell r="AL26">
            <v>25.4</v>
          </cell>
          <cell r="AM26">
            <v>5.3</v>
          </cell>
        </row>
        <row r="27">
          <cell r="B27" t="str">
            <v>R2</v>
          </cell>
          <cell r="C27">
            <v>6</v>
          </cell>
          <cell r="D27">
            <v>0.68</v>
          </cell>
          <cell r="E27">
            <v>1.1599999999999999</v>
          </cell>
          <cell r="F27">
            <v>7431</v>
          </cell>
          <cell r="G27">
            <v>32</v>
          </cell>
          <cell r="H27">
            <v>739</v>
          </cell>
          <cell r="I27">
            <v>247</v>
          </cell>
          <cell r="J27">
            <v>13</v>
          </cell>
          <cell r="K27">
            <v>457</v>
          </cell>
          <cell r="L27">
            <v>346</v>
          </cell>
          <cell r="M27">
            <v>499</v>
          </cell>
          <cell r="N27">
            <v>125</v>
          </cell>
          <cell r="O27">
            <v>374</v>
          </cell>
          <cell r="P27">
            <v>48</v>
          </cell>
          <cell r="Q27">
            <v>120</v>
          </cell>
          <cell r="R27">
            <v>240</v>
          </cell>
          <cell r="S27">
            <v>503</v>
          </cell>
          <cell r="T27">
            <v>246</v>
          </cell>
          <cell r="U27">
            <v>216</v>
          </cell>
          <cell r="V27">
            <v>227</v>
          </cell>
          <cell r="W27">
            <v>161</v>
          </cell>
          <cell r="X27">
            <v>2610</v>
          </cell>
          <cell r="Y27">
            <v>749</v>
          </cell>
          <cell r="Z27">
            <v>1840</v>
          </cell>
          <cell r="AA27">
            <v>55</v>
          </cell>
          <cell r="AB27">
            <v>681</v>
          </cell>
          <cell r="AC27">
            <v>446</v>
          </cell>
          <cell r="AD27">
            <v>18399</v>
          </cell>
          <cell r="AE27">
            <v>28406</v>
          </cell>
          <cell r="AF27">
            <v>6662</v>
          </cell>
          <cell r="AG27">
            <v>6154</v>
          </cell>
          <cell r="AH27">
            <v>6116</v>
          </cell>
          <cell r="AI27">
            <v>1603</v>
          </cell>
          <cell r="AJ27">
            <v>1528</v>
          </cell>
          <cell r="AK27">
            <v>75</v>
          </cell>
          <cell r="AL27">
            <v>26</v>
          </cell>
          <cell r="AM27">
            <v>5.6</v>
          </cell>
        </row>
        <row r="28">
          <cell r="B28" t="str">
            <v>R2</v>
          </cell>
          <cell r="C28">
            <v>7</v>
          </cell>
          <cell r="D28">
            <v>0.67</v>
          </cell>
          <cell r="E28">
            <v>1.1599999999999999</v>
          </cell>
          <cell r="F28">
            <v>7202</v>
          </cell>
          <cell r="G28">
            <v>43</v>
          </cell>
          <cell r="H28">
            <v>599</v>
          </cell>
          <cell r="I28">
            <v>213</v>
          </cell>
          <cell r="J28">
            <v>10</v>
          </cell>
          <cell r="K28">
            <v>501</v>
          </cell>
          <cell r="L28">
            <v>304</v>
          </cell>
          <cell r="M28">
            <v>594</v>
          </cell>
          <cell r="N28">
            <v>201</v>
          </cell>
          <cell r="O28">
            <v>393</v>
          </cell>
          <cell r="P28">
            <v>55</v>
          </cell>
          <cell r="Q28">
            <v>159</v>
          </cell>
          <cell r="R28">
            <v>180</v>
          </cell>
          <cell r="S28">
            <v>464</v>
          </cell>
          <cell r="T28">
            <v>233</v>
          </cell>
          <cell r="U28">
            <v>190</v>
          </cell>
          <cell r="V28">
            <v>235</v>
          </cell>
          <cell r="W28">
            <v>196</v>
          </cell>
          <cell r="X28">
            <v>2559</v>
          </cell>
          <cell r="Y28">
            <v>774</v>
          </cell>
          <cell r="Z28">
            <v>1775</v>
          </cell>
          <cell r="AA28">
            <v>21</v>
          </cell>
          <cell r="AB28">
            <v>635</v>
          </cell>
          <cell r="AC28">
            <v>434</v>
          </cell>
          <cell r="AD28">
            <v>18836</v>
          </cell>
          <cell r="AE28">
            <v>28785</v>
          </cell>
          <cell r="AF28">
            <v>7498</v>
          </cell>
          <cell r="AG28">
            <v>5700</v>
          </cell>
          <cell r="AH28">
            <v>5670</v>
          </cell>
          <cell r="AI28">
            <v>1509</v>
          </cell>
          <cell r="AJ28">
            <v>1420</v>
          </cell>
          <cell r="AK28">
            <v>89</v>
          </cell>
          <cell r="AL28">
            <v>26.5</v>
          </cell>
          <cell r="AM28">
            <v>5.2</v>
          </cell>
        </row>
        <row r="29">
          <cell r="B29" t="str">
            <v>R2</v>
          </cell>
          <cell r="C29">
            <v>8</v>
          </cell>
          <cell r="D29">
            <v>0.67</v>
          </cell>
          <cell r="E29">
            <v>1.36</v>
          </cell>
          <cell r="F29">
            <v>6287</v>
          </cell>
          <cell r="G29">
            <v>24</v>
          </cell>
          <cell r="H29">
            <v>578</v>
          </cell>
          <cell r="I29">
            <v>148</v>
          </cell>
          <cell r="J29">
            <v>6</v>
          </cell>
          <cell r="K29">
            <v>324</v>
          </cell>
          <cell r="L29">
            <v>369</v>
          </cell>
          <cell r="M29">
            <v>437</v>
          </cell>
          <cell r="N29">
            <v>113</v>
          </cell>
          <cell r="O29">
            <v>324</v>
          </cell>
          <cell r="P29">
            <v>40</v>
          </cell>
          <cell r="Q29">
            <v>123</v>
          </cell>
          <cell r="R29">
            <v>195</v>
          </cell>
          <cell r="S29">
            <v>349</v>
          </cell>
          <cell r="T29">
            <v>123</v>
          </cell>
          <cell r="U29">
            <v>149</v>
          </cell>
          <cell r="V29">
            <v>186</v>
          </cell>
          <cell r="W29">
            <v>115</v>
          </cell>
          <cell r="X29">
            <v>2463</v>
          </cell>
          <cell r="Y29">
            <v>722</v>
          </cell>
          <cell r="Z29">
            <v>1728</v>
          </cell>
          <cell r="AA29">
            <v>40</v>
          </cell>
          <cell r="AB29">
            <v>591</v>
          </cell>
          <cell r="AC29">
            <v>293</v>
          </cell>
          <cell r="AD29">
            <v>18938</v>
          </cell>
          <cell r="AE29">
            <v>28325</v>
          </cell>
          <cell r="AF29">
            <v>8473</v>
          </cell>
          <cell r="AG29">
            <v>4405</v>
          </cell>
          <cell r="AH29">
            <v>4375</v>
          </cell>
          <cell r="AI29">
            <v>1322</v>
          </cell>
          <cell r="AJ29">
            <v>1242</v>
          </cell>
          <cell r="AK29">
            <v>80</v>
          </cell>
          <cell r="AL29">
            <v>30</v>
          </cell>
          <cell r="AM29">
            <v>4.7</v>
          </cell>
        </row>
        <row r="30">
          <cell r="B30" t="str">
            <v>R2</v>
          </cell>
          <cell r="C30">
            <v>9</v>
          </cell>
          <cell r="D30">
            <v>0.64</v>
          </cell>
          <cell r="E30">
            <v>1.22</v>
          </cell>
          <cell r="F30">
            <v>6243</v>
          </cell>
          <cell r="G30">
            <v>42</v>
          </cell>
          <cell r="H30">
            <v>696</v>
          </cell>
          <cell r="I30">
            <v>223</v>
          </cell>
          <cell r="J30">
            <v>5</v>
          </cell>
          <cell r="K30">
            <v>432</v>
          </cell>
          <cell r="L30">
            <v>378</v>
          </cell>
          <cell r="M30">
            <v>460</v>
          </cell>
          <cell r="N30">
            <v>130</v>
          </cell>
          <cell r="O30">
            <v>330</v>
          </cell>
          <cell r="P30">
            <v>42</v>
          </cell>
          <cell r="Q30">
            <v>120</v>
          </cell>
          <cell r="R30">
            <v>208</v>
          </cell>
          <cell r="S30">
            <v>239</v>
          </cell>
          <cell r="T30">
            <v>106</v>
          </cell>
          <cell r="U30">
            <v>103</v>
          </cell>
          <cell r="V30">
            <v>197</v>
          </cell>
          <cell r="W30">
            <v>123</v>
          </cell>
          <cell r="X30">
            <v>2116</v>
          </cell>
          <cell r="Y30">
            <v>650</v>
          </cell>
          <cell r="Z30">
            <v>1462</v>
          </cell>
          <cell r="AA30">
            <v>39</v>
          </cell>
          <cell r="AB30">
            <v>550</v>
          </cell>
          <cell r="AC30">
            <v>367</v>
          </cell>
          <cell r="AD30">
            <v>18168</v>
          </cell>
          <cell r="AE30">
            <v>28369</v>
          </cell>
          <cell r="AF30">
            <v>8943</v>
          </cell>
          <cell r="AG30">
            <v>5174</v>
          </cell>
          <cell r="AH30">
            <v>5148</v>
          </cell>
          <cell r="AI30">
            <v>1253</v>
          </cell>
          <cell r="AJ30">
            <v>1191</v>
          </cell>
          <cell r="AK30">
            <v>62</v>
          </cell>
          <cell r="AL30">
            <v>24.2</v>
          </cell>
          <cell r="AM30">
            <v>4.4000000000000004</v>
          </cell>
        </row>
        <row r="31">
          <cell r="B31" t="str">
            <v>前月差</v>
          </cell>
          <cell r="C31"/>
          <cell r="D31">
            <v>-3.0000000000000027E-2</v>
          </cell>
          <cell r="E31">
            <v>-0.14000000000000012</v>
          </cell>
          <cell r="F31">
            <v>-44</v>
          </cell>
          <cell r="G31">
            <v>18</v>
          </cell>
          <cell r="H31">
            <v>118</v>
          </cell>
          <cell r="I31">
            <v>75</v>
          </cell>
          <cell r="J31">
            <v>-1</v>
          </cell>
          <cell r="K31">
            <v>108</v>
          </cell>
          <cell r="L31">
            <v>9</v>
          </cell>
          <cell r="M31">
            <v>23</v>
          </cell>
          <cell r="N31">
            <v>17</v>
          </cell>
          <cell r="O31">
            <v>6</v>
          </cell>
          <cell r="P31">
            <v>2</v>
          </cell>
          <cell r="Q31">
            <v>-3</v>
          </cell>
          <cell r="R31">
            <v>13</v>
          </cell>
          <cell r="S31">
            <v>-110</v>
          </cell>
          <cell r="T31">
            <v>-17</v>
          </cell>
          <cell r="U31">
            <v>-46</v>
          </cell>
          <cell r="V31">
            <v>11</v>
          </cell>
          <cell r="W31">
            <v>8</v>
          </cell>
          <cell r="X31">
            <v>-347</v>
          </cell>
          <cell r="Y31">
            <v>-72</v>
          </cell>
          <cell r="Z31">
            <v>-266</v>
          </cell>
          <cell r="AA31">
            <v>-1</v>
          </cell>
          <cell r="AB31">
            <v>-41</v>
          </cell>
          <cell r="AC31">
            <v>74</v>
          </cell>
          <cell r="AD31">
            <v>-770</v>
          </cell>
          <cell r="AE31">
            <v>44</v>
          </cell>
          <cell r="AF31">
            <v>470</v>
          </cell>
          <cell r="AG31">
            <v>769</v>
          </cell>
          <cell r="AH31">
            <v>773</v>
          </cell>
          <cell r="AI31">
            <v>-69</v>
          </cell>
          <cell r="AJ31">
            <v>-51</v>
          </cell>
          <cell r="AK31">
            <v>-18</v>
          </cell>
          <cell r="AL31">
            <v>-5.8000000000000007</v>
          </cell>
          <cell r="AM31">
            <v>-0.29999999999999982</v>
          </cell>
        </row>
        <row r="32">
          <cell r="B32" t="str">
            <v>前月比</v>
          </cell>
          <cell r="C32"/>
          <cell r="D32">
            <v>-4.4776119402985115</v>
          </cell>
          <cell r="E32">
            <v>-10.294117647058831</v>
          </cell>
          <cell r="F32">
            <v>-0.69985684746301891</v>
          </cell>
          <cell r="G32">
            <v>75</v>
          </cell>
          <cell r="H32">
            <v>20.415224913494807</v>
          </cell>
          <cell r="I32">
            <v>50.675675675675677</v>
          </cell>
          <cell r="J32">
            <v>-16.666666666666664</v>
          </cell>
          <cell r="K32">
            <v>33.333333333333329</v>
          </cell>
          <cell r="L32">
            <v>2.4390243902439024</v>
          </cell>
          <cell r="M32">
            <v>5.2631578947368416</v>
          </cell>
          <cell r="N32">
            <v>15.044247787610621</v>
          </cell>
          <cell r="O32">
            <v>1.8518518518518516</v>
          </cell>
          <cell r="P32">
            <v>5</v>
          </cell>
          <cell r="Q32">
            <v>-2.4390243902439024</v>
          </cell>
          <cell r="R32">
            <v>6.666666666666667</v>
          </cell>
          <cell r="S32">
            <v>-31.51862464183381</v>
          </cell>
          <cell r="T32">
            <v>-13.821138211382115</v>
          </cell>
          <cell r="U32">
            <v>-30.872483221476511</v>
          </cell>
          <cell r="V32">
            <v>5.913978494623656</v>
          </cell>
          <cell r="W32">
            <v>6.9565217391304346</v>
          </cell>
          <cell r="X32">
            <v>-14.088509947218839</v>
          </cell>
          <cell r="Y32">
            <v>-9.97229916897507</v>
          </cell>
          <cell r="Z32">
            <v>-15.393518518518517</v>
          </cell>
          <cell r="AA32">
            <v>-2.5</v>
          </cell>
          <cell r="AB32">
            <v>-6.9373942470389167</v>
          </cell>
          <cell r="AC32">
            <v>25.255972696245731</v>
          </cell>
          <cell r="AD32">
            <v>-4.0658992501848141</v>
          </cell>
          <cell r="AE32">
            <v>0.15533980582524273</v>
          </cell>
          <cell r="AF32">
            <v>5.5470317479051099</v>
          </cell>
          <cell r="AG32">
            <v>17.457434733257664</v>
          </cell>
          <cell r="AH32">
            <v>17.668571428571429</v>
          </cell>
          <cell r="AI32">
            <v>-5.2193645990922848</v>
          </cell>
          <cell r="AJ32">
            <v>-4.1062801932367154</v>
          </cell>
          <cell r="AK32">
            <v>-22.5</v>
          </cell>
          <cell r="AL32">
            <v>-19.333333333333336</v>
          </cell>
          <cell r="AM32">
            <v>-6.3829787234042508</v>
          </cell>
        </row>
        <row r="33">
          <cell r="B33" t="str">
            <v>前年同月差</v>
          </cell>
          <cell r="C33"/>
          <cell r="D33">
            <v>-0.54999999999999993</v>
          </cell>
          <cell r="E33">
            <v>-0.60000000000000009</v>
          </cell>
          <cell r="F33">
            <v>-3011</v>
          </cell>
          <cell r="G33">
            <v>-6</v>
          </cell>
          <cell r="H33">
            <v>47</v>
          </cell>
          <cell r="I33">
            <v>-104</v>
          </cell>
          <cell r="J33">
            <v>-3</v>
          </cell>
          <cell r="K33">
            <v>-103</v>
          </cell>
          <cell r="L33">
            <v>55</v>
          </cell>
          <cell r="M33">
            <v>-829</v>
          </cell>
          <cell r="N33">
            <v>-153</v>
          </cell>
          <cell r="O33">
            <v>-676</v>
          </cell>
          <cell r="P33">
            <v>-33</v>
          </cell>
          <cell r="Q33">
            <v>-86</v>
          </cell>
          <cell r="R33">
            <v>-27</v>
          </cell>
          <cell r="S33">
            <v>-605</v>
          </cell>
          <cell r="T33">
            <v>-420</v>
          </cell>
          <cell r="U33">
            <v>-145</v>
          </cell>
          <cell r="V33">
            <v>-209</v>
          </cell>
          <cell r="W33">
            <v>-50</v>
          </cell>
          <cell r="X33">
            <v>-644</v>
          </cell>
          <cell r="Y33">
            <v>-198</v>
          </cell>
          <cell r="Z33">
            <v>-434</v>
          </cell>
          <cell r="AA33">
            <v>-6</v>
          </cell>
          <cell r="AB33">
            <v>-452</v>
          </cell>
          <cell r="AC33">
            <v>40</v>
          </cell>
          <cell r="AD33">
            <v>-10866</v>
          </cell>
          <cell r="AE33">
            <v>3668</v>
          </cell>
          <cell r="AF33">
            <v>3817</v>
          </cell>
          <cell r="AG33">
            <v>36</v>
          </cell>
          <cell r="AH33">
            <v>23</v>
          </cell>
          <cell r="AI33">
            <v>-357</v>
          </cell>
          <cell r="AJ33">
            <v>-313</v>
          </cell>
          <cell r="AK33">
            <v>-44</v>
          </cell>
          <cell r="AL33">
            <v>-7.1000000000000014</v>
          </cell>
          <cell r="AM33">
            <v>-2.0999999999999996</v>
          </cell>
        </row>
        <row r="34">
          <cell r="B34" t="str">
            <v>前年同月比</v>
          </cell>
          <cell r="C34"/>
          <cell r="D34">
            <v>-46.218487394957982</v>
          </cell>
          <cell r="E34">
            <v>-32.967032967032971</v>
          </cell>
          <cell r="F34">
            <v>-32.537281175707797</v>
          </cell>
          <cell r="G34">
            <v>-12.5</v>
          </cell>
          <cell r="H34">
            <v>7.2419106317411401</v>
          </cell>
          <cell r="I34">
            <v>-31.804281345565748</v>
          </cell>
          <cell r="J34">
            <v>-37.5</v>
          </cell>
          <cell r="K34">
            <v>-19.252336448598133</v>
          </cell>
          <cell r="L34">
            <v>17.027863777089784</v>
          </cell>
          <cell r="M34">
            <v>-64.313421256788203</v>
          </cell>
          <cell r="N34">
            <v>-54.063604240282679</v>
          </cell>
          <cell r="O34">
            <v>-67.196819085487078</v>
          </cell>
          <cell r="P34">
            <v>-44</v>
          </cell>
          <cell r="Q34">
            <v>-41.747572815533978</v>
          </cell>
          <cell r="R34">
            <v>-11.48936170212766</v>
          </cell>
          <cell r="S34">
            <v>-71.682464454976298</v>
          </cell>
          <cell r="T34">
            <v>-79.847908745247153</v>
          </cell>
          <cell r="U34">
            <v>-58.467741935483872</v>
          </cell>
          <cell r="V34">
            <v>-51.477832512315267</v>
          </cell>
          <cell r="W34">
            <v>-28.901734104046245</v>
          </cell>
          <cell r="X34">
            <v>-23.333333333333332</v>
          </cell>
          <cell r="Y34">
            <v>-23.349056603773587</v>
          </cell>
          <cell r="Z34">
            <v>-22.890295358649791</v>
          </cell>
          <cell r="AA34">
            <v>-13.333333333333334</v>
          </cell>
          <cell r="AB34">
            <v>-45.109780439121757</v>
          </cell>
          <cell r="AC34">
            <v>12.232415902140673</v>
          </cell>
          <cell r="AD34">
            <v>-37.425087828063646</v>
          </cell>
          <cell r="AE34">
            <v>14.849601230719403</v>
          </cell>
          <cell r="AF34">
            <v>74.463519313304715</v>
          </cell>
          <cell r="AG34">
            <v>0.70066173608407945</v>
          </cell>
          <cell r="AH34">
            <v>0.448780487804878</v>
          </cell>
          <cell r="AI34">
            <v>-22.173913043478262</v>
          </cell>
          <cell r="AJ34">
            <v>-20.811170212765958</v>
          </cell>
          <cell r="AK34">
            <v>-41.509433962264154</v>
          </cell>
          <cell r="AL34">
            <v>-22.683706070287542</v>
          </cell>
          <cell r="AM34">
            <v>-32.307692307692307</v>
          </cell>
        </row>
        <row r="35"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 t="str">
            <v>構成比</v>
          </cell>
          <cell r="AJ35">
            <v>0.95051875498802874</v>
          </cell>
          <cell r="AK35">
            <v>4.9481245011971271E-2</v>
          </cell>
          <cell r="AL35"/>
          <cell r="AM35"/>
        </row>
        <row r="36">
          <cell r="B36" t="str">
            <v>前年同月差</v>
          </cell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  <cell r="AF36"/>
          <cell r="AG36"/>
          <cell r="AH36"/>
          <cell r="AI36"/>
          <cell r="AJ36"/>
          <cell r="AK36"/>
          <cell r="AL36"/>
          <cell r="AM36"/>
        </row>
        <row r="37">
          <cell r="B37" t="str">
            <v>H29</v>
          </cell>
          <cell r="C37">
            <v>10</v>
          </cell>
          <cell r="D37">
            <v>3.0000000000000027E-2</v>
          </cell>
          <cell r="E37">
            <v>-9.9999999999997868E-3</v>
          </cell>
          <cell r="F37">
            <v>-873</v>
          </cell>
          <cell r="G37">
            <v>0</v>
          </cell>
          <cell r="H37">
            <v>-181</v>
          </cell>
          <cell r="I37">
            <v>-109</v>
          </cell>
          <cell r="J37">
            <v>0</v>
          </cell>
          <cell r="K37">
            <v>172</v>
          </cell>
          <cell r="L37">
            <v>26</v>
          </cell>
          <cell r="M37">
            <v>-645</v>
          </cell>
          <cell r="N37"/>
          <cell r="O37"/>
          <cell r="P37">
            <v>-84</v>
          </cell>
          <cell r="Q37">
            <v>9</v>
          </cell>
          <cell r="R37">
            <v>0</v>
          </cell>
          <cell r="S37">
            <v>364</v>
          </cell>
          <cell r="T37">
            <v>0</v>
          </cell>
          <cell r="U37">
            <v>0</v>
          </cell>
          <cell r="V37">
            <v>-70</v>
          </cell>
          <cell r="W37">
            <v>-24</v>
          </cell>
          <cell r="X37">
            <v>-127</v>
          </cell>
          <cell r="Y37">
            <v>0</v>
          </cell>
          <cell r="Z37">
            <v>0</v>
          </cell>
          <cell r="AA37">
            <v>0</v>
          </cell>
          <cell r="AB37">
            <v>-354</v>
          </cell>
          <cell r="AC37">
            <v>0</v>
          </cell>
          <cell r="AD37">
            <v>-207</v>
          </cell>
          <cell r="AE37">
            <v>-1091</v>
          </cell>
          <cell r="AF37">
            <v>-154</v>
          </cell>
          <cell r="AG37">
            <v>-264</v>
          </cell>
          <cell r="AH37">
            <v>-261</v>
          </cell>
          <cell r="AI37">
            <v>-210</v>
          </cell>
          <cell r="AJ37">
            <v>-196</v>
          </cell>
          <cell r="AK37">
            <v>-14</v>
          </cell>
          <cell r="AL37">
            <v>-2.2000000000000028</v>
          </cell>
          <cell r="AM37">
            <v>-0.59999999999999964</v>
          </cell>
        </row>
        <row r="38">
          <cell r="B38"/>
          <cell r="C38">
            <v>11</v>
          </cell>
          <cell r="D38">
            <v>3.0000000000000027E-2</v>
          </cell>
          <cell r="E38">
            <v>0.10000000000000009</v>
          </cell>
          <cell r="F38">
            <v>602</v>
          </cell>
          <cell r="G38">
            <v>0</v>
          </cell>
          <cell r="H38">
            <v>18</v>
          </cell>
          <cell r="I38">
            <v>184</v>
          </cell>
          <cell r="J38">
            <v>0</v>
          </cell>
          <cell r="K38">
            <v>-50</v>
          </cell>
          <cell r="L38">
            <v>98</v>
          </cell>
          <cell r="M38">
            <v>-66</v>
          </cell>
          <cell r="N38"/>
          <cell r="O38"/>
          <cell r="P38">
            <v>-80</v>
          </cell>
          <cell r="Q38">
            <v>39</v>
          </cell>
          <cell r="R38">
            <v>0</v>
          </cell>
          <cell r="S38">
            <v>-161</v>
          </cell>
          <cell r="T38">
            <v>0</v>
          </cell>
          <cell r="U38">
            <v>0</v>
          </cell>
          <cell r="V38">
            <v>107</v>
          </cell>
          <cell r="W38">
            <v>-20</v>
          </cell>
          <cell r="X38">
            <v>251</v>
          </cell>
          <cell r="Y38">
            <v>0</v>
          </cell>
          <cell r="Z38">
            <v>0</v>
          </cell>
          <cell r="AA38">
            <v>0</v>
          </cell>
          <cell r="AB38">
            <v>143</v>
          </cell>
          <cell r="AC38">
            <v>0</v>
          </cell>
          <cell r="AD38">
            <v>-447</v>
          </cell>
          <cell r="AE38">
            <v>-685</v>
          </cell>
          <cell r="AF38">
            <v>-215</v>
          </cell>
          <cell r="AG38">
            <v>-34</v>
          </cell>
          <cell r="AH38">
            <v>-37</v>
          </cell>
          <cell r="AI38">
            <v>-184</v>
          </cell>
          <cell r="AJ38">
            <v>-127</v>
          </cell>
          <cell r="AK38">
            <v>-57</v>
          </cell>
          <cell r="AL38">
            <v>-3.3000000000000007</v>
          </cell>
          <cell r="AM38">
            <v>-0.59999999999999964</v>
          </cell>
        </row>
        <row r="39">
          <cell r="B39"/>
          <cell r="C39">
            <v>12</v>
          </cell>
          <cell r="D39">
            <v>4.0000000000000036E-2</v>
          </cell>
          <cell r="E39">
            <v>0.30999999999999983</v>
          </cell>
          <cell r="F39">
            <v>1272</v>
          </cell>
          <cell r="G39">
            <v>0</v>
          </cell>
          <cell r="H39">
            <v>7</v>
          </cell>
          <cell r="I39">
            <v>-43</v>
          </cell>
          <cell r="J39">
            <v>0</v>
          </cell>
          <cell r="K39">
            <v>399</v>
          </cell>
          <cell r="L39">
            <v>102</v>
          </cell>
          <cell r="M39">
            <v>879</v>
          </cell>
          <cell r="N39"/>
          <cell r="O39"/>
          <cell r="P39">
            <v>15</v>
          </cell>
          <cell r="Q39">
            <v>-65</v>
          </cell>
          <cell r="R39">
            <v>0</v>
          </cell>
          <cell r="S39">
            <v>85</v>
          </cell>
          <cell r="T39">
            <v>0</v>
          </cell>
          <cell r="U39">
            <v>0</v>
          </cell>
          <cell r="V39">
            <v>-246</v>
          </cell>
          <cell r="W39">
            <v>18</v>
          </cell>
          <cell r="X39">
            <v>8</v>
          </cell>
          <cell r="Y39">
            <v>0</v>
          </cell>
          <cell r="Z39">
            <v>0</v>
          </cell>
          <cell r="AA39">
            <v>0</v>
          </cell>
          <cell r="AB39">
            <v>152</v>
          </cell>
          <cell r="AC39">
            <v>0</v>
          </cell>
          <cell r="AD39">
            <v>758</v>
          </cell>
          <cell r="AE39">
            <v>-375</v>
          </cell>
          <cell r="AF39">
            <v>-24</v>
          </cell>
          <cell r="AG39">
            <v>75</v>
          </cell>
          <cell r="AH39">
            <v>82</v>
          </cell>
          <cell r="AI39">
            <v>-154</v>
          </cell>
          <cell r="AJ39">
            <v>-146</v>
          </cell>
          <cell r="AK39">
            <v>-8</v>
          </cell>
          <cell r="AL39">
            <v>-4.5</v>
          </cell>
          <cell r="AM39">
            <v>-0.5</v>
          </cell>
        </row>
        <row r="40">
          <cell r="B40"/>
          <cell r="C40">
            <v>1</v>
          </cell>
          <cell r="D40">
            <v>7.0000000000000062E-2</v>
          </cell>
          <cell r="E40">
            <v>4.0000000000000036E-2</v>
          </cell>
          <cell r="F40">
            <v>171</v>
          </cell>
          <cell r="G40">
            <v>0</v>
          </cell>
          <cell r="H40">
            <v>94</v>
          </cell>
          <cell r="I40">
            <v>23</v>
          </cell>
          <cell r="J40">
            <v>0</v>
          </cell>
          <cell r="K40">
            <v>92</v>
          </cell>
          <cell r="L40">
            <v>-7</v>
          </cell>
          <cell r="M40">
            <v>-551</v>
          </cell>
          <cell r="N40"/>
          <cell r="O40"/>
          <cell r="P40">
            <v>-118</v>
          </cell>
          <cell r="Q40">
            <v>-1</v>
          </cell>
          <cell r="R40">
            <v>0</v>
          </cell>
          <cell r="S40">
            <v>-21</v>
          </cell>
          <cell r="T40">
            <v>0</v>
          </cell>
          <cell r="U40">
            <v>0</v>
          </cell>
          <cell r="V40">
            <v>120</v>
          </cell>
          <cell r="W40">
            <v>26</v>
          </cell>
          <cell r="X40">
            <v>119</v>
          </cell>
          <cell r="Y40">
            <v>0</v>
          </cell>
          <cell r="Z40">
            <v>0</v>
          </cell>
          <cell r="AA40">
            <v>0</v>
          </cell>
          <cell r="AB40">
            <v>89</v>
          </cell>
          <cell r="AC40">
            <v>0</v>
          </cell>
          <cell r="AD40">
            <v>1906</v>
          </cell>
          <cell r="AE40">
            <v>7</v>
          </cell>
          <cell r="AF40">
            <v>-7</v>
          </cell>
          <cell r="AG40">
            <v>-24</v>
          </cell>
          <cell r="AH40">
            <v>-24</v>
          </cell>
          <cell r="AI40">
            <v>-69</v>
          </cell>
          <cell r="AJ40">
            <v>-55</v>
          </cell>
          <cell r="AK40">
            <v>-14</v>
          </cell>
          <cell r="AL40">
            <v>-1</v>
          </cell>
          <cell r="AM40">
            <v>-0.29999999999999982</v>
          </cell>
        </row>
        <row r="41">
          <cell r="B41"/>
          <cell r="C41">
            <v>2</v>
          </cell>
          <cell r="D41">
            <v>7.0000000000000062E-2</v>
          </cell>
          <cell r="E41">
            <v>0.16000000000000014</v>
          </cell>
          <cell r="F41">
            <v>755</v>
          </cell>
          <cell r="G41">
            <v>0</v>
          </cell>
          <cell r="H41">
            <v>32</v>
          </cell>
          <cell r="I41">
            <v>76</v>
          </cell>
          <cell r="J41">
            <v>0</v>
          </cell>
          <cell r="K41">
            <v>25</v>
          </cell>
          <cell r="L41">
            <v>121</v>
          </cell>
          <cell r="M41">
            <v>-32</v>
          </cell>
          <cell r="N41"/>
          <cell r="O41"/>
          <cell r="P41">
            <v>9</v>
          </cell>
          <cell r="Q41">
            <v>17</v>
          </cell>
          <cell r="R41">
            <v>0</v>
          </cell>
          <cell r="S41">
            <v>396</v>
          </cell>
          <cell r="T41">
            <v>0</v>
          </cell>
          <cell r="U41">
            <v>0</v>
          </cell>
          <cell r="V41">
            <v>40</v>
          </cell>
          <cell r="W41">
            <v>-4</v>
          </cell>
          <cell r="X41">
            <v>29</v>
          </cell>
          <cell r="Y41">
            <v>0</v>
          </cell>
          <cell r="Z41">
            <v>0</v>
          </cell>
          <cell r="AA41">
            <v>0</v>
          </cell>
          <cell r="AB41">
            <v>139</v>
          </cell>
          <cell r="AC41">
            <v>0</v>
          </cell>
          <cell r="AD41">
            <v>1883</v>
          </cell>
          <cell r="AE41">
            <v>107</v>
          </cell>
          <cell r="AF41">
            <v>-47</v>
          </cell>
          <cell r="AG41">
            <v>-158</v>
          </cell>
          <cell r="AH41">
            <v>-155</v>
          </cell>
          <cell r="AI41">
            <v>-134</v>
          </cell>
          <cell r="AJ41">
            <v>-90</v>
          </cell>
          <cell r="AK41">
            <v>-44</v>
          </cell>
          <cell r="AL41">
            <v>-1.1999999999999993</v>
          </cell>
          <cell r="AM41">
            <v>-0.5</v>
          </cell>
        </row>
        <row r="42">
          <cell r="B42"/>
          <cell r="C42">
            <v>3</v>
          </cell>
          <cell r="D42">
            <v>5.0000000000000044E-2</v>
          </cell>
          <cell r="E42">
            <v>0.18000000000000016</v>
          </cell>
          <cell r="F42">
            <v>-191</v>
          </cell>
          <cell r="G42">
            <v>0</v>
          </cell>
          <cell r="H42">
            <v>19</v>
          </cell>
          <cell r="I42">
            <v>232</v>
          </cell>
          <cell r="J42">
            <v>0</v>
          </cell>
          <cell r="K42">
            <v>-278</v>
          </cell>
          <cell r="L42">
            <v>93</v>
          </cell>
          <cell r="M42">
            <v>681</v>
          </cell>
          <cell r="N42"/>
          <cell r="O42"/>
          <cell r="P42">
            <v>26</v>
          </cell>
          <cell r="Q42">
            <v>-19</v>
          </cell>
          <cell r="R42">
            <v>0</v>
          </cell>
          <cell r="S42">
            <v>-538</v>
          </cell>
          <cell r="T42">
            <v>0</v>
          </cell>
          <cell r="U42">
            <v>0</v>
          </cell>
          <cell r="V42">
            <v>-329</v>
          </cell>
          <cell r="W42">
            <v>-58</v>
          </cell>
          <cell r="X42">
            <v>33</v>
          </cell>
          <cell r="Y42">
            <v>0</v>
          </cell>
          <cell r="Z42">
            <v>0</v>
          </cell>
          <cell r="AA42">
            <v>0</v>
          </cell>
          <cell r="AB42">
            <v>41</v>
          </cell>
          <cell r="AC42">
            <v>0</v>
          </cell>
          <cell r="AD42">
            <v>1015</v>
          </cell>
          <cell r="AE42">
            <v>80</v>
          </cell>
          <cell r="AF42">
            <v>-164</v>
          </cell>
          <cell r="AG42">
            <v>-122</v>
          </cell>
          <cell r="AH42">
            <v>-121</v>
          </cell>
          <cell r="AI42">
            <v>24</v>
          </cell>
          <cell r="AJ42">
            <v>72</v>
          </cell>
          <cell r="AK42">
            <v>-48</v>
          </cell>
          <cell r="AL42">
            <v>1.2000000000000028</v>
          </cell>
          <cell r="AM42">
            <v>0</v>
          </cell>
        </row>
        <row r="43">
          <cell r="B43"/>
          <cell r="C43">
            <v>4</v>
          </cell>
          <cell r="D43">
            <v>1.0000000000000009E-2</v>
          </cell>
          <cell r="E43">
            <v>-4.0000000000000036E-2</v>
          </cell>
          <cell r="F43">
            <v>-44</v>
          </cell>
          <cell r="G43">
            <v>0</v>
          </cell>
          <cell r="H43">
            <v>110</v>
          </cell>
          <cell r="I43">
            <v>57</v>
          </cell>
          <cell r="J43">
            <v>0</v>
          </cell>
          <cell r="K43">
            <v>329</v>
          </cell>
          <cell r="L43">
            <v>3</v>
          </cell>
          <cell r="M43">
            <v>-788</v>
          </cell>
          <cell r="N43"/>
          <cell r="O43"/>
          <cell r="P43">
            <v>15</v>
          </cell>
          <cell r="Q43">
            <v>-73</v>
          </cell>
          <cell r="R43">
            <v>0</v>
          </cell>
          <cell r="S43">
            <v>194</v>
          </cell>
          <cell r="T43">
            <v>0</v>
          </cell>
          <cell r="U43">
            <v>0</v>
          </cell>
          <cell r="V43">
            <v>21</v>
          </cell>
          <cell r="W43">
            <v>20</v>
          </cell>
          <cell r="X43">
            <v>-24</v>
          </cell>
          <cell r="Y43">
            <v>0</v>
          </cell>
          <cell r="Z43">
            <v>0</v>
          </cell>
          <cell r="AA43">
            <v>0</v>
          </cell>
          <cell r="AB43">
            <v>38</v>
          </cell>
          <cell r="AC43">
            <v>0</v>
          </cell>
          <cell r="AD43">
            <v>953</v>
          </cell>
          <cell r="AE43">
            <v>496</v>
          </cell>
          <cell r="AF43">
            <v>325</v>
          </cell>
          <cell r="AG43">
            <v>388</v>
          </cell>
          <cell r="AH43">
            <v>382</v>
          </cell>
          <cell r="AI43">
            <v>-263</v>
          </cell>
          <cell r="AJ43">
            <v>-163</v>
          </cell>
          <cell r="AK43">
            <v>-100</v>
          </cell>
          <cell r="AL43">
            <v>-5.1999999999999957</v>
          </cell>
          <cell r="AM43">
            <v>-1.0999999999999996</v>
          </cell>
        </row>
        <row r="44">
          <cell r="B44"/>
          <cell r="C44">
            <v>5</v>
          </cell>
          <cell r="D44">
            <v>4.0000000000000036E-2</v>
          </cell>
          <cell r="E44">
            <v>0.24</v>
          </cell>
          <cell r="F44">
            <v>1036</v>
          </cell>
          <cell r="G44">
            <v>60</v>
          </cell>
          <cell r="H44">
            <v>12</v>
          </cell>
          <cell r="I44">
            <v>30</v>
          </cell>
          <cell r="J44">
            <v>28</v>
          </cell>
          <cell r="K44">
            <v>-109</v>
          </cell>
          <cell r="L44">
            <v>59</v>
          </cell>
          <cell r="M44">
            <v>287</v>
          </cell>
          <cell r="N44"/>
          <cell r="O44"/>
          <cell r="P44">
            <v>-18</v>
          </cell>
          <cell r="Q44">
            <v>-17</v>
          </cell>
          <cell r="R44">
            <v>277</v>
          </cell>
          <cell r="S44">
            <v>404</v>
          </cell>
          <cell r="T44">
            <v>826</v>
          </cell>
          <cell r="U44">
            <v>374</v>
          </cell>
          <cell r="V44">
            <v>-25</v>
          </cell>
          <cell r="W44">
            <v>-31</v>
          </cell>
          <cell r="X44">
            <v>395</v>
          </cell>
          <cell r="Y44">
            <v>957</v>
          </cell>
          <cell r="Z44">
            <v>2009</v>
          </cell>
          <cell r="AA44">
            <v>26</v>
          </cell>
          <cell r="AB44">
            <v>135</v>
          </cell>
          <cell r="AC44">
            <v>364</v>
          </cell>
          <cell r="AD44">
            <v>1195</v>
          </cell>
          <cell r="AE44">
            <v>701</v>
          </cell>
          <cell r="AF44">
            <v>191</v>
          </cell>
          <cell r="AG44">
            <v>-104</v>
          </cell>
          <cell r="AH44">
            <v>-92</v>
          </cell>
          <cell r="AI44">
            <v>-123</v>
          </cell>
          <cell r="AJ44">
            <v>-99</v>
          </cell>
          <cell r="AK44">
            <v>-24</v>
          </cell>
          <cell r="AL44">
            <v>-1.3999999999999986</v>
          </cell>
          <cell r="AM44">
            <v>-0.60000000000000053</v>
          </cell>
        </row>
        <row r="45">
          <cell r="C45">
            <v>6</v>
          </cell>
          <cell r="D45">
            <v>3.0000000000000027E-2</v>
          </cell>
          <cell r="E45">
            <v>9.000000000000008E-2</v>
          </cell>
          <cell r="F45">
            <v>246</v>
          </cell>
          <cell r="G45">
            <v>29</v>
          </cell>
          <cell r="H45">
            <v>-3</v>
          </cell>
          <cell r="I45">
            <v>-89</v>
          </cell>
          <cell r="J45">
            <v>4</v>
          </cell>
          <cell r="K45">
            <v>12</v>
          </cell>
          <cell r="L45">
            <v>86</v>
          </cell>
          <cell r="M45">
            <v>513</v>
          </cell>
          <cell r="N45">
            <v>307</v>
          </cell>
          <cell r="O45">
            <v>1170</v>
          </cell>
          <cell r="P45">
            <v>-25</v>
          </cell>
          <cell r="Q45">
            <v>-65</v>
          </cell>
          <cell r="R45">
            <v>254</v>
          </cell>
          <cell r="S45">
            <v>-404</v>
          </cell>
          <cell r="T45">
            <v>492</v>
          </cell>
          <cell r="U45">
            <v>190</v>
          </cell>
          <cell r="V45">
            <v>-158</v>
          </cell>
          <cell r="W45">
            <v>-30</v>
          </cell>
          <cell r="X45">
            <v>387</v>
          </cell>
          <cell r="Y45">
            <v>981</v>
          </cell>
          <cell r="Z45">
            <v>1902</v>
          </cell>
          <cell r="AA45">
            <v>30</v>
          </cell>
          <cell r="AB45">
            <v>-2</v>
          </cell>
          <cell r="AC45">
            <v>364</v>
          </cell>
          <cell r="AD45">
            <v>1496</v>
          </cell>
          <cell r="AE45">
            <v>755</v>
          </cell>
          <cell r="AF45">
            <v>308</v>
          </cell>
          <cell r="AG45">
            <v>-87</v>
          </cell>
          <cell r="AH45">
            <v>-85</v>
          </cell>
          <cell r="AI45">
            <v>-30</v>
          </cell>
          <cell r="AJ45">
            <v>-4</v>
          </cell>
          <cell r="AK45">
            <v>-26</v>
          </cell>
          <cell r="AL45">
            <v>0</v>
          </cell>
          <cell r="AM45">
            <v>-0.29999999999999982</v>
          </cell>
        </row>
        <row r="46">
          <cell r="B46"/>
          <cell r="C46">
            <v>7</v>
          </cell>
          <cell r="D46">
            <v>3.0000000000000027E-2</v>
          </cell>
          <cell r="E46">
            <v>-0.1399999999999999</v>
          </cell>
          <cell r="F46">
            <v>290</v>
          </cell>
          <cell r="G46">
            <v>28</v>
          </cell>
          <cell r="H46">
            <v>196</v>
          </cell>
          <cell r="I46">
            <v>40</v>
          </cell>
          <cell r="J46">
            <v>6</v>
          </cell>
          <cell r="K46">
            <v>243</v>
          </cell>
          <cell r="L46">
            <v>43</v>
          </cell>
          <cell r="M46">
            <v>-118</v>
          </cell>
          <cell r="N46">
            <v>348</v>
          </cell>
          <cell r="O46">
            <v>532</v>
          </cell>
          <cell r="P46">
            <v>-43</v>
          </cell>
          <cell r="Q46">
            <v>-30</v>
          </cell>
          <cell r="R46">
            <v>324</v>
          </cell>
          <cell r="S46">
            <v>156</v>
          </cell>
          <cell r="T46">
            <v>882</v>
          </cell>
          <cell r="U46">
            <v>580</v>
          </cell>
          <cell r="V46">
            <v>-16</v>
          </cell>
          <cell r="W46">
            <v>93</v>
          </cell>
          <cell r="X46">
            <v>75</v>
          </cell>
          <cell r="Y46">
            <v>946</v>
          </cell>
          <cell r="Z46">
            <v>1894</v>
          </cell>
          <cell r="AA46">
            <v>30</v>
          </cell>
          <cell r="AB46">
            <v>-227</v>
          </cell>
          <cell r="AC46">
            <v>349</v>
          </cell>
          <cell r="AD46">
            <v>2101</v>
          </cell>
          <cell r="AE46">
            <v>889</v>
          </cell>
          <cell r="AF46">
            <v>407</v>
          </cell>
          <cell r="AG46">
            <v>500</v>
          </cell>
          <cell r="AH46">
            <v>496</v>
          </cell>
          <cell r="AI46">
            <v>48</v>
          </cell>
          <cell r="AJ46">
            <v>18</v>
          </cell>
          <cell r="AK46">
            <v>30</v>
          </cell>
          <cell r="AL46">
            <v>-2.2000000000000028</v>
          </cell>
          <cell r="AM46">
            <v>0</v>
          </cell>
        </row>
        <row r="47">
          <cell r="B47"/>
          <cell r="C47">
            <v>8</v>
          </cell>
          <cell r="D47">
            <v>0</v>
          </cell>
          <cell r="E47">
            <v>1.0000000000000009E-2</v>
          </cell>
          <cell r="F47">
            <v>-126</v>
          </cell>
          <cell r="G47">
            <v>55</v>
          </cell>
          <cell r="H47">
            <v>34</v>
          </cell>
          <cell r="I47">
            <v>-103</v>
          </cell>
          <cell r="J47">
            <v>10</v>
          </cell>
          <cell r="K47">
            <v>62</v>
          </cell>
          <cell r="L47">
            <v>94</v>
          </cell>
          <cell r="M47">
            <v>-701</v>
          </cell>
          <cell r="N47">
            <v>325</v>
          </cell>
          <cell r="O47">
            <v>568</v>
          </cell>
          <cell r="P47">
            <v>5</v>
          </cell>
          <cell r="Q47">
            <v>-121</v>
          </cell>
          <cell r="R47">
            <v>288</v>
          </cell>
          <cell r="S47">
            <v>383</v>
          </cell>
          <cell r="T47">
            <v>920</v>
          </cell>
          <cell r="U47">
            <v>258</v>
          </cell>
          <cell r="V47">
            <v>-34</v>
          </cell>
          <cell r="W47">
            <v>-7</v>
          </cell>
          <cell r="X47">
            <v>291</v>
          </cell>
          <cell r="Y47">
            <v>1021</v>
          </cell>
          <cell r="Z47">
            <v>1958</v>
          </cell>
          <cell r="AA47">
            <v>28</v>
          </cell>
          <cell r="AB47">
            <v>44</v>
          </cell>
          <cell r="AC47">
            <v>350</v>
          </cell>
          <cell r="AD47">
            <v>849</v>
          </cell>
          <cell r="AE47">
            <v>575</v>
          </cell>
          <cell r="AF47">
            <v>28</v>
          </cell>
          <cell r="AG47">
            <v>-253</v>
          </cell>
          <cell r="AH47">
            <v>-258</v>
          </cell>
          <cell r="AI47">
            <v>-146</v>
          </cell>
          <cell r="AJ47">
            <v>-115</v>
          </cell>
          <cell r="AK47">
            <v>-31</v>
          </cell>
          <cell r="AL47">
            <v>-1.2000000000000028</v>
          </cell>
          <cell r="AM47">
            <v>-0.70000000000000018</v>
          </cell>
        </row>
        <row r="48">
          <cell r="B48" t="str">
            <v>R1</v>
          </cell>
          <cell r="C48">
            <v>9</v>
          </cell>
          <cell r="D48">
            <v>-2.0000000000000018E-2</v>
          </cell>
          <cell r="E48">
            <v>-3.0000000000000027E-2</v>
          </cell>
          <cell r="F48">
            <v>612</v>
          </cell>
          <cell r="G48">
            <v>48</v>
          </cell>
          <cell r="H48">
            <v>-18</v>
          </cell>
          <cell r="I48">
            <v>-15</v>
          </cell>
          <cell r="J48">
            <v>8</v>
          </cell>
          <cell r="K48">
            <v>-293</v>
          </cell>
          <cell r="L48">
            <v>-21</v>
          </cell>
          <cell r="M48">
            <v>415</v>
          </cell>
          <cell r="N48">
            <v>283</v>
          </cell>
          <cell r="O48">
            <v>1006</v>
          </cell>
          <cell r="P48">
            <v>43</v>
          </cell>
          <cell r="Q48">
            <v>-64</v>
          </cell>
          <cell r="R48">
            <v>235</v>
          </cell>
          <cell r="S48">
            <v>-26</v>
          </cell>
          <cell r="T48">
            <v>526</v>
          </cell>
          <cell r="U48">
            <v>248</v>
          </cell>
          <cell r="V48">
            <v>78</v>
          </cell>
          <cell r="W48">
            <v>28</v>
          </cell>
          <cell r="X48">
            <v>432</v>
          </cell>
          <cell r="Y48">
            <v>848</v>
          </cell>
          <cell r="Z48">
            <v>1896</v>
          </cell>
          <cell r="AA48">
            <v>45</v>
          </cell>
          <cell r="AB48">
            <v>31</v>
          </cell>
          <cell r="AC48">
            <v>327</v>
          </cell>
          <cell r="AD48">
            <v>838</v>
          </cell>
          <cell r="AE48">
            <v>1199</v>
          </cell>
          <cell r="AF48">
            <v>215</v>
          </cell>
          <cell r="AG48">
            <v>474</v>
          </cell>
          <cell r="AH48">
            <v>475</v>
          </cell>
          <cell r="AI48">
            <v>-66</v>
          </cell>
          <cell r="AJ48">
            <v>-58</v>
          </cell>
          <cell r="AK48">
            <v>-8</v>
          </cell>
          <cell r="AL48">
            <v>-4.5999999999999979</v>
          </cell>
          <cell r="AM48">
            <v>-0.59999999999999964</v>
          </cell>
        </row>
        <row r="49">
          <cell r="B49"/>
          <cell r="C49">
            <v>10</v>
          </cell>
          <cell r="D49">
            <v>3.0000000000000027E-2</v>
          </cell>
          <cell r="E49">
            <v>-2.0000000000000018E-2</v>
          </cell>
          <cell r="F49">
            <v>751</v>
          </cell>
          <cell r="G49">
            <v>45</v>
          </cell>
          <cell r="H49">
            <v>201</v>
          </cell>
          <cell r="I49">
            <v>47</v>
          </cell>
          <cell r="J49">
            <v>13</v>
          </cell>
          <cell r="K49">
            <v>17</v>
          </cell>
          <cell r="L49">
            <v>14</v>
          </cell>
          <cell r="M49">
            <v>-106</v>
          </cell>
          <cell r="N49">
            <v>327</v>
          </cell>
          <cell r="O49">
            <v>598</v>
          </cell>
          <cell r="P49">
            <v>-30</v>
          </cell>
          <cell r="Q49">
            <v>72</v>
          </cell>
          <cell r="R49">
            <v>303</v>
          </cell>
          <cell r="S49">
            <v>8</v>
          </cell>
          <cell r="T49">
            <v>922</v>
          </cell>
          <cell r="U49">
            <v>635</v>
          </cell>
          <cell r="V49">
            <v>0</v>
          </cell>
          <cell r="W49">
            <v>-32</v>
          </cell>
          <cell r="X49">
            <v>583</v>
          </cell>
          <cell r="Y49">
            <v>1681</v>
          </cell>
          <cell r="Z49">
            <v>2003</v>
          </cell>
          <cell r="AA49">
            <v>42</v>
          </cell>
          <cell r="AB49">
            <v>166</v>
          </cell>
          <cell r="AC49">
            <v>288</v>
          </cell>
          <cell r="AD49">
            <v>1702</v>
          </cell>
          <cell r="AE49">
            <v>843</v>
          </cell>
          <cell r="AF49">
            <v>59</v>
          </cell>
          <cell r="AG49">
            <v>36</v>
          </cell>
          <cell r="AH49">
            <v>40</v>
          </cell>
          <cell r="AI49">
            <v>25</v>
          </cell>
          <cell r="AJ49">
            <v>35</v>
          </cell>
          <cell r="AK49">
            <v>-10</v>
          </cell>
          <cell r="AL49">
            <v>0.20000000000000284</v>
          </cell>
          <cell r="AM49">
            <v>-9.9999999999999645E-2</v>
          </cell>
        </row>
        <row r="50">
          <cell r="B50"/>
          <cell r="C50">
            <v>11</v>
          </cell>
          <cell r="D50">
            <v>2.0000000000000018E-2</v>
          </cell>
          <cell r="E50">
            <v>-1.0000000000000009E-2</v>
          </cell>
          <cell r="F50">
            <v>233</v>
          </cell>
          <cell r="G50">
            <v>46</v>
          </cell>
          <cell r="H50">
            <v>-51</v>
          </cell>
          <cell r="I50">
            <v>-17</v>
          </cell>
          <cell r="J50">
            <v>12</v>
          </cell>
          <cell r="K50">
            <v>402</v>
          </cell>
          <cell r="L50">
            <v>246</v>
          </cell>
          <cell r="M50">
            <v>-73</v>
          </cell>
          <cell r="N50">
            <v>280</v>
          </cell>
          <cell r="O50">
            <v>580</v>
          </cell>
          <cell r="P50">
            <v>18</v>
          </cell>
          <cell r="Q50">
            <v>-105</v>
          </cell>
          <cell r="R50">
            <v>249</v>
          </cell>
          <cell r="S50">
            <v>124</v>
          </cell>
          <cell r="T50">
            <v>704</v>
          </cell>
          <cell r="U50">
            <v>232</v>
          </cell>
          <cell r="V50">
            <v>-99</v>
          </cell>
          <cell r="W50">
            <v>13</v>
          </cell>
          <cell r="X50">
            <v>294</v>
          </cell>
          <cell r="Y50">
            <v>1128</v>
          </cell>
          <cell r="Z50">
            <v>1917</v>
          </cell>
          <cell r="AA50">
            <v>30</v>
          </cell>
          <cell r="AB50">
            <v>-279</v>
          </cell>
          <cell r="AC50">
            <v>259</v>
          </cell>
          <cell r="AD50">
            <v>1855</v>
          </cell>
          <cell r="AE50">
            <v>855</v>
          </cell>
          <cell r="AF50">
            <v>-208</v>
          </cell>
          <cell r="AG50">
            <v>77</v>
          </cell>
          <cell r="AH50">
            <v>78</v>
          </cell>
          <cell r="AI50">
            <v>-52</v>
          </cell>
          <cell r="AJ50">
            <v>-48</v>
          </cell>
          <cell r="AK50">
            <v>-4</v>
          </cell>
          <cell r="AL50">
            <v>-1.3999999999999986</v>
          </cell>
          <cell r="AM50">
            <v>-0.40000000000000036</v>
          </cell>
        </row>
        <row r="51">
          <cell r="B51"/>
          <cell r="C51">
            <v>12</v>
          </cell>
          <cell r="D51">
            <v>-1.0000000000000009E-2</v>
          </cell>
          <cell r="E51">
            <v>-0.12999999999999989</v>
          </cell>
          <cell r="F51">
            <v>-277</v>
          </cell>
          <cell r="G51">
            <v>38</v>
          </cell>
          <cell r="H51">
            <v>212</v>
          </cell>
          <cell r="I51">
            <v>8</v>
          </cell>
          <cell r="J51">
            <v>5</v>
          </cell>
          <cell r="K51">
            <v>-506</v>
          </cell>
          <cell r="L51">
            <v>-108</v>
          </cell>
          <cell r="M51">
            <v>-296</v>
          </cell>
          <cell r="N51">
            <v>236</v>
          </cell>
          <cell r="O51">
            <v>942</v>
          </cell>
          <cell r="P51">
            <v>7</v>
          </cell>
          <cell r="Q51">
            <v>-124</v>
          </cell>
          <cell r="R51">
            <v>184</v>
          </cell>
          <cell r="S51">
            <v>44</v>
          </cell>
          <cell r="T51">
            <v>559</v>
          </cell>
          <cell r="U51">
            <v>206</v>
          </cell>
          <cell r="V51">
            <v>74</v>
          </cell>
          <cell r="W51">
            <v>29</v>
          </cell>
          <cell r="X51">
            <v>413</v>
          </cell>
          <cell r="Y51">
            <v>799</v>
          </cell>
          <cell r="Z51">
            <v>1912</v>
          </cell>
          <cell r="AA51">
            <v>22</v>
          </cell>
          <cell r="AB51">
            <v>114</v>
          </cell>
          <cell r="AC51">
            <v>292</v>
          </cell>
          <cell r="AD51">
            <v>885</v>
          </cell>
          <cell r="AE51">
            <v>954</v>
          </cell>
          <cell r="AF51">
            <v>-104</v>
          </cell>
          <cell r="AG51">
            <v>302</v>
          </cell>
          <cell r="AH51">
            <v>298</v>
          </cell>
          <cell r="AI51">
            <v>56</v>
          </cell>
          <cell r="AJ51">
            <v>74</v>
          </cell>
          <cell r="AK51">
            <v>-18</v>
          </cell>
          <cell r="AL51">
            <v>-1.1999999999999957</v>
          </cell>
          <cell r="AM51">
            <v>0</v>
          </cell>
        </row>
        <row r="52">
          <cell r="B52"/>
          <cell r="C52">
            <v>1</v>
          </cell>
          <cell r="D52">
            <v>-0.10999999999999988</v>
          </cell>
          <cell r="E52">
            <v>-0.20999999999999996</v>
          </cell>
          <cell r="F52">
            <v>-1987</v>
          </cell>
          <cell r="G52">
            <v>35</v>
          </cell>
          <cell r="H52">
            <v>-33</v>
          </cell>
          <cell r="I52">
            <v>-10</v>
          </cell>
          <cell r="J52">
            <v>5</v>
          </cell>
          <cell r="K52">
            <v>-295</v>
          </cell>
          <cell r="L52">
            <v>-99</v>
          </cell>
          <cell r="M52">
            <v>-245</v>
          </cell>
          <cell r="N52">
            <v>303</v>
          </cell>
          <cell r="O52">
            <v>534</v>
          </cell>
          <cell r="P52">
            <v>-11</v>
          </cell>
          <cell r="Q52">
            <v>-96</v>
          </cell>
          <cell r="R52">
            <v>340</v>
          </cell>
          <cell r="S52">
            <v>129</v>
          </cell>
          <cell r="T52">
            <v>614</v>
          </cell>
          <cell r="U52">
            <v>723</v>
          </cell>
          <cell r="V52">
            <v>-181</v>
          </cell>
          <cell r="W52">
            <v>-83</v>
          </cell>
          <cell r="X52">
            <v>-361</v>
          </cell>
          <cell r="Y52">
            <v>981</v>
          </cell>
          <cell r="Z52">
            <v>2257</v>
          </cell>
          <cell r="AA52">
            <v>20</v>
          </cell>
          <cell r="AB52">
            <v>-203</v>
          </cell>
          <cell r="AC52">
            <v>1026</v>
          </cell>
          <cell r="AD52">
            <v>-1714</v>
          </cell>
          <cell r="AE52">
            <v>691</v>
          </cell>
          <cell r="AF52">
            <v>-124</v>
          </cell>
          <cell r="AG52">
            <v>-306</v>
          </cell>
          <cell r="AH52">
            <v>-320</v>
          </cell>
          <cell r="AI52">
            <v>2</v>
          </cell>
          <cell r="AJ52">
            <v>-2</v>
          </cell>
          <cell r="AK52">
            <v>4</v>
          </cell>
          <cell r="AL52">
            <v>1.1999999999999993</v>
          </cell>
          <cell r="AM52">
            <v>-9.9999999999999645E-2</v>
          </cell>
        </row>
        <row r="53">
          <cell r="B53"/>
          <cell r="C53">
            <v>2</v>
          </cell>
          <cell r="D53">
            <v>-9.9999999999999867E-2</v>
          </cell>
          <cell r="E53">
            <v>-5.0000000000000044E-2</v>
          </cell>
          <cell r="F53">
            <v>-72</v>
          </cell>
          <cell r="G53">
            <v>41</v>
          </cell>
          <cell r="H53">
            <v>-200</v>
          </cell>
          <cell r="I53">
            <v>-57</v>
          </cell>
          <cell r="J53">
            <v>21</v>
          </cell>
          <cell r="K53">
            <v>76</v>
          </cell>
          <cell r="L53">
            <v>149</v>
          </cell>
          <cell r="M53">
            <v>-197</v>
          </cell>
          <cell r="N53">
            <v>285</v>
          </cell>
          <cell r="O53">
            <v>663</v>
          </cell>
          <cell r="P53">
            <v>24</v>
          </cell>
          <cell r="Q53">
            <v>-82</v>
          </cell>
          <cell r="R53">
            <v>334</v>
          </cell>
          <cell r="S53">
            <v>-153</v>
          </cell>
          <cell r="T53">
            <v>967</v>
          </cell>
          <cell r="U53">
            <v>242</v>
          </cell>
          <cell r="V53">
            <v>-78</v>
          </cell>
          <cell r="W53">
            <v>90</v>
          </cell>
          <cell r="X53">
            <v>94</v>
          </cell>
          <cell r="Y53">
            <v>995</v>
          </cell>
          <cell r="Z53">
            <v>2285</v>
          </cell>
          <cell r="AA53">
            <v>103</v>
          </cell>
          <cell r="AB53">
            <v>-416</v>
          </cell>
          <cell r="AC53">
            <v>2712</v>
          </cell>
          <cell r="AD53">
            <v>-1857</v>
          </cell>
          <cell r="AE53">
            <v>631</v>
          </cell>
          <cell r="AF53">
            <v>-116</v>
          </cell>
          <cell r="AG53">
            <v>144</v>
          </cell>
          <cell r="AH53">
            <v>133</v>
          </cell>
          <cell r="AI53">
            <v>-141</v>
          </cell>
          <cell r="AJ53">
            <v>-87</v>
          </cell>
          <cell r="AK53">
            <v>-54</v>
          </cell>
          <cell r="AL53">
            <v>-2.3999999999999986</v>
          </cell>
          <cell r="AM53">
            <v>-0.69999999999999929</v>
          </cell>
        </row>
        <row r="54">
          <cell r="B54"/>
          <cell r="C54">
            <v>3</v>
          </cell>
          <cell r="D54">
            <v>-0.12999999999999989</v>
          </cell>
          <cell r="E54">
            <v>-0.27</v>
          </cell>
          <cell r="F54">
            <v>-1205</v>
          </cell>
          <cell r="G54">
            <v>38</v>
          </cell>
          <cell r="H54">
            <v>56</v>
          </cell>
          <cell r="I54">
            <v>-303</v>
          </cell>
          <cell r="J54">
            <v>7</v>
          </cell>
          <cell r="K54">
            <v>-187</v>
          </cell>
          <cell r="L54">
            <v>-100</v>
          </cell>
          <cell r="M54">
            <v>-204</v>
          </cell>
          <cell r="N54">
            <v>213</v>
          </cell>
          <cell r="O54">
            <v>1180</v>
          </cell>
          <cell r="P54">
            <v>-4</v>
          </cell>
          <cell r="Q54">
            <v>-102</v>
          </cell>
          <cell r="R54">
            <v>220</v>
          </cell>
          <cell r="S54">
            <v>-69</v>
          </cell>
          <cell r="T54">
            <v>409</v>
          </cell>
          <cell r="U54">
            <v>241</v>
          </cell>
          <cell r="V54">
            <v>-49</v>
          </cell>
          <cell r="W54">
            <v>80</v>
          </cell>
          <cell r="X54">
            <v>91</v>
          </cell>
          <cell r="Y54">
            <v>861</v>
          </cell>
          <cell r="Z54">
            <v>2038</v>
          </cell>
          <cell r="AA54">
            <v>48</v>
          </cell>
          <cell r="AB54">
            <v>-219</v>
          </cell>
          <cell r="AC54">
            <v>619</v>
          </cell>
          <cell r="AD54">
            <v>-2842</v>
          </cell>
          <cell r="AE54">
            <v>783</v>
          </cell>
          <cell r="AF54">
            <v>133</v>
          </cell>
          <cell r="AG54">
            <v>40</v>
          </cell>
          <cell r="AH54">
            <v>34</v>
          </cell>
          <cell r="AI54">
            <v>-9</v>
          </cell>
          <cell r="AJ54">
            <v>-17</v>
          </cell>
          <cell r="AK54">
            <v>8</v>
          </cell>
          <cell r="AL54">
            <v>-0.39999999999999858</v>
          </cell>
          <cell r="AM54">
            <v>-0.29999999999999893</v>
          </cell>
        </row>
        <row r="55">
          <cell r="B55"/>
          <cell r="C55">
            <v>4</v>
          </cell>
          <cell r="D55">
            <v>-0.26999999999999991</v>
          </cell>
          <cell r="E55">
            <v>-0.77</v>
          </cell>
          <cell r="F55">
            <v>-4654</v>
          </cell>
          <cell r="G55">
            <v>33</v>
          </cell>
          <cell r="H55">
            <v>-241</v>
          </cell>
          <cell r="I55">
            <v>-161</v>
          </cell>
          <cell r="J55">
            <v>6</v>
          </cell>
          <cell r="K55">
            <v>-569</v>
          </cell>
          <cell r="L55">
            <v>-139</v>
          </cell>
          <cell r="M55">
            <v>-327</v>
          </cell>
          <cell r="N55">
            <v>233</v>
          </cell>
          <cell r="O55">
            <v>346</v>
          </cell>
          <cell r="P55">
            <v>-50</v>
          </cell>
          <cell r="Q55">
            <v>-136</v>
          </cell>
          <cell r="R55">
            <v>183</v>
          </cell>
          <cell r="S55">
            <v>-1213</v>
          </cell>
          <cell r="T55">
            <v>207</v>
          </cell>
          <cell r="U55">
            <v>147</v>
          </cell>
          <cell r="V55">
            <v>-238</v>
          </cell>
          <cell r="W55">
            <v>-39</v>
          </cell>
          <cell r="X55">
            <v>-488</v>
          </cell>
          <cell r="Y55">
            <v>634</v>
          </cell>
          <cell r="Z55">
            <v>1710</v>
          </cell>
          <cell r="AA55">
            <v>37</v>
          </cell>
          <cell r="AB55">
            <v>-712</v>
          </cell>
          <cell r="AC55">
            <v>271</v>
          </cell>
          <cell r="AD55">
            <v>-6411</v>
          </cell>
          <cell r="AE55">
            <v>901</v>
          </cell>
          <cell r="AF55">
            <v>98</v>
          </cell>
          <cell r="AG55">
            <v>-340</v>
          </cell>
          <cell r="AH55">
            <v>-389</v>
          </cell>
          <cell r="AI55">
            <v>-278</v>
          </cell>
          <cell r="AJ55">
            <v>-247</v>
          </cell>
          <cell r="AK55">
            <v>-31</v>
          </cell>
          <cell r="AL55">
            <v>-2.3000000000000007</v>
          </cell>
          <cell r="AM55">
            <v>-1.2000000000000011</v>
          </cell>
        </row>
        <row r="56">
          <cell r="B56"/>
          <cell r="C56">
            <v>5</v>
          </cell>
          <cell r="D56">
            <v>-0.39999999999999991</v>
          </cell>
          <cell r="E56">
            <v>-0.69000000000000017</v>
          </cell>
          <cell r="F56">
            <v>-4388</v>
          </cell>
          <cell r="G56">
            <v>-41</v>
          </cell>
          <cell r="H56">
            <v>-206</v>
          </cell>
          <cell r="I56">
            <v>-281</v>
          </cell>
          <cell r="J56">
            <v>-24</v>
          </cell>
          <cell r="K56">
            <v>-72</v>
          </cell>
          <cell r="L56">
            <v>-53</v>
          </cell>
          <cell r="M56">
            <v>-755</v>
          </cell>
          <cell r="N56">
            <v>-1018</v>
          </cell>
          <cell r="O56">
            <v>-514</v>
          </cell>
          <cell r="P56">
            <v>-45</v>
          </cell>
          <cell r="Q56">
            <v>-138</v>
          </cell>
          <cell r="R56">
            <v>-76</v>
          </cell>
          <cell r="S56">
            <v>-1132</v>
          </cell>
          <cell r="T56">
            <v>-704</v>
          </cell>
          <cell r="U56">
            <v>-272</v>
          </cell>
          <cell r="V56">
            <v>-312</v>
          </cell>
          <cell r="W56">
            <v>-19</v>
          </cell>
          <cell r="X56">
            <v>-741</v>
          </cell>
          <cell r="Y56">
            <v>-296</v>
          </cell>
          <cell r="Z56">
            <v>-444</v>
          </cell>
          <cell r="AA56">
            <v>61</v>
          </cell>
          <cell r="AB56">
            <v>-609</v>
          </cell>
          <cell r="AC56">
            <v>55</v>
          </cell>
          <cell r="AD56">
            <v>-10274</v>
          </cell>
          <cell r="AE56">
            <v>506</v>
          </cell>
          <cell r="AF56">
            <v>224</v>
          </cell>
          <cell r="AG56">
            <v>-387</v>
          </cell>
          <cell r="AH56">
            <v>-421</v>
          </cell>
          <cell r="AI56">
            <v>-659</v>
          </cell>
          <cell r="AJ56">
            <v>-537</v>
          </cell>
          <cell r="AK56">
            <v>-122</v>
          </cell>
          <cell r="AL56">
            <v>-9.1000000000000014</v>
          </cell>
          <cell r="AM56">
            <v>-2.5</v>
          </cell>
        </row>
        <row r="57">
          <cell r="C57">
            <v>6</v>
          </cell>
          <cell r="D57">
            <v>-0.5099999999999999</v>
          </cell>
          <cell r="E57">
            <v>-0.69000000000000017</v>
          </cell>
          <cell r="F57">
            <v>-2429</v>
          </cell>
          <cell r="G57">
            <v>3</v>
          </cell>
          <cell r="H57">
            <v>135</v>
          </cell>
          <cell r="I57">
            <v>-73</v>
          </cell>
          <cell r="J57">
            <v>9</v>
          </cell>
          <cell r="K57">
            <v>-322</v>
          </cell>
          <cell r="L57">
            <v>-93</v>
          </cell>
          <cell r="M57">
            <v>-978</v>
          </cell>
          <cell r="N57">
            <v>-182</v>
          </cell>
          <cell r="O57">
            <v>-796</v>
          </cell>
          <cell r="P57">
            <v>-1</v>
          </cell>
          <cell r="Q57">
            <v>-74</v>
          </cell>
          <cell r="R57">
            <v>-14</v>
          </cell>
          <cell r="S57">
            <v>-251</v>
          </cell>
          <cell r="T57">
            <v>-246</v>
          </cell>
          <cell r="U57">
            <v>26</v>
          </cell>
          <cell r="V57">
            <v>-151</v>
          </cell>
          <cell r="W57">
            <v>6</v>
          </cell>
          <cell r="X57">
            <v>-297</v>
          </cell>
          <cell r="Y57">
            <v>-232</v>
          </cell>
          <cell r="Z57">
            <v>-62</v>
          </cell>
          <cell r="AA57">
            <v>25</v>
          </cell>
          <cell r="AB57">
            <v>-431</v>
          </cell>
          <cell r="AC57">
            <v>82</v>
          </cell>
          <cell r="AD57">
            <v>-11169</v>
          </cell>
          <cell r="AE57">
            <v>2346</v>
          </cell>
          <cell r="AF57">
            <v>1569</v>
          </cell>
          <cell r="AG57">
            <v>1054</v>
          </cell>
          <cell r="AH57">
            <v>1026</v>
          </cell>
          <cell r="AI57">
            <v>-327</v>
          </cell>
          <cell r="AJ57">
            <v>-234</v>
          </cell>
          <cell r="AK57">
            <v>-93</v>
          </cell>
          <cell r="AL57">
            <v>-11.799999999999997</v>
          </cell>
          <cell r="AM57">
            <v>-1.8000000000000007</v>
          </cell>
        </row>
        <row r="58">
          <cell r="B58"/>
          <cell r="C58">
            <v>7</v>
          </cell>
          <cell r="D58">
            <v>-0.51999999999999991</v>
          </cell>
          <cell r="E58">
            <v>-0.62000000000000011</v>
          </cell>
          <cell r="F58">
            <v>-3790</v>
          </cell>
          <cell r="G58">
            <v>15</v>
          </cell>
          <cell r="H58">
            <v>-117</v>
          </cell>
          <cell r="I58">
            <v>-143</v>
          </cell>
          <cell r="J58">
            <v>4</v>
          </cell>
          <cell r="K58">
            <v>-418</v>
          </cell>
          <cell r="L58">
            <v>-183</v>
          </cell>
          <cell r="M58">
            <v>-286</v>
          </cell>
          <cell r="N58">
            <v>-147</v>
          </cell>
          <cell r="O58">
            <v>-139</v>
          </cell>
          <cell r="P58">
            <v>-4</v>
          </cell>
          <cell r="Q58">
            <v>-142</v>
          </cell>
          <cell r="R58">
            <v>-144</v>
          </cell>
          <cell r="S58">
            <v>-1108</v>
          </cell>
          <cell r="T58">
            <v>-649</v>
          </cell>
          <cell r="U58">
            <v>-390</v>
          </cell>
          <cell r="V58">
            <v>-172</v>
          </cell>
          <cell r="W58">
            <v>-32</v>
          </cell>
          <cell r="X58">
            <v>-292</v>
          </cell>
          <cell r="Y58">
            <v>-172</v>
          </cell>
          <cell r="Z58">
            <v>-119</v>
          </cell>
          <cell r="AA58">
            <v>-9</v>
          </cell>
          <cell r="AB58">
            <v>-844</v>
          </cell>
          <cell r="AC58">
            <v>85</v>
          </cell>
          <cell r="AD58">
            <v>-10972</v>
          </cell>
          <cell r="AE58">
            <v>3442</v>
          </cell>
          <cell r="AF58">
            <v>2141</v>
          </cell>
          <cell r="AG58">
            <v>74</v>
          </cell>
          <cell r="AH58">
            <v>59</v>
          </cell>
          <cell r="AI58">
            <v>-285</v>
          </cell>
          <cell r="AJ58">
            <v>-221</v>
          </cell>
          <cell r="AK58">
            <v>-64</v>
          </cell>
          <cell r="AL58">
            <v>-5.3999999999999986</v>
          </cell>
          <cell r="AM58">
            <v>-1.8999999999999995</v>
          </cell>
        </row>
        <row r="59">
          <cell r="B59"/>
          <cell r="C59">
            <v>8</v>
          </cell>
          <cell r="D59">
            <v>-0.52999999999999992</v>
          </cell>
          <cell r="E59">
            <v>-0.51</v>
          </cell>
          <cell r="F59">
            <v>-4007</v>
          </cell>
          <cell r="G59">
            <v>-31</v>
          </cell>
          <cell r="H59">
            <v>-101</v>
          </cell>
          <cell r="I59">
            <v>-147</v>
          </cell>
          <cell r="J59">
            <v>-4</v>
          </cell>
          <cell r="K59">
            <v>-445</v>
          </cell>
          <cell r="L59">
            <v>-179</v>
          </cell>
          <cell r="M59">
            <v>-456</v>
          </cell>
          <cell r="N59">
            <v>-212</v>
          </cell>
          <cell r="O59">
            <v>-244</v>
          </cell>
          <cell r="P59">
            <v>-81</v>
          </cell>
          <cell r="Q59">
            <v>-62</v>
          </cell>
          <cell r="R59">
            <v>-93</v>
          </cell>
          <cell r="S59">
            <v>-1019</v>
          </cell>
          <cell r="T59">
            <v>-797</v>
          </cell>
          <cell r="U59">
            <v>-109</v>
          </cell>
          <cell r="V59">
            <v>-152</v>
          </cell>
          <cell r="W59">
            <v>-30</v>
          </cell>
          <cell r="X59">
            <v>-531</v>
          </cell>
          <cell r="Y59">
            <v>-299</v>
          </cell>
          <cell r="Z59">
            <v>-230</v>
          </cell>
          <cell r="AA59">
            <v>12</v>
          </cell>
          <cell r="AB59">
            <v>-633</v>
          </cell>
          <cell r="AC59">
            <v>-57</v>
          </cell>
          <cell r="AD59">
            <v>-10963</v>
          </cell>
          <cell r="AE59">
            <v>3645</v>
          </cell>
          <cell r="AF59">
            <v>3222</v>
          </cell>
          <cell r="AG59">
            <v>-593</v>
          </cell>
          <cell r="AH59">
            <v>-607</v>
          </cell>
          <cell r="AI59">
            <v>-271</v>
          </cell>
          <cell r="AJ59">
            <v>-231</v>
          </cell>
          <cell r="AK59">
            <v>-40</v>
          </cell>
          <cell r="AL59">
            <v>-1.8999999999999986</v>
          </cell>
          <cell r="AM59">
            <v>-1.7999999999999998</v>
          </cell>
        </row>
        <row r="60">
          <cell r="B60" t="str">
            <v>R2</v>
          </cell>
          <cell r="C60">
            <v>9</v>
          </cell>
          <cell r="D60">
            <v>-0.54999999999999993</v>
          </cell>
          <cell r="E60">
            <v>-0.60000000000000009</v>
          </cell>
          <cell r="F60">
            <v>-3011</v>
          </cell>
          <cell r="G60">
            <v>-6</v>
          </cell>
          <cell r="H60">
            <v>47</v>
          </cell>
          <cell r="I60">
            <v>-104</v>
          </cell>
          <cell r="J60">
            <v>-3</v>
          </cell>
          <cell r="K60">
            <v>-103</v>
          </cell>
          <cell r="L60">
            <v>55</v>
          </cell>
          <cell r="M60">
            <v>-829</v>
          </cell>
          <cell r="N60">
            <v>-153</v>
          </cell>
          <cell r="O60">
            <v>-676</v>
          </cell>
          <cell r="P60">
            <v>-33</v>
          </cell>
          <cell r="Q60">
            <v>-86</v>
          </cell>
          <cell r="R60">
            <v>-27</v>
          </cell>
          <cell r="S60">
            <v>-605</v>
          </cell>
          <cell r="T60">
            <v>-420</v>
          </cell>
          <cell r="U60">
            <v>-145</v>
          </cell>
          <cell r="V60">
            <v>-209</v>
          </cell>
          <cell r="W60">
            <v>-50</v>
          </cell>
          <cell r="X60">
            <v>-644</v>
          </cell>
          <cell r="Y60">
            <v>-198</v>
          </cell>
          <cell r="Z60">
            <v>-434</v>
          </cell>
          <cell r="AA60">
            <v>-6</v>
          </cell>
          <cell r="AB60">
            <v>-452</v>
          </cell>
          <cell r="AC60">
            <v>40</v>
          </cell>
          <cell r="AD60">
            <v>-10866</v>
          </cell>
          <cell r="AE60">
            <v>3668</v>
          </cell>
          <cell r="AF60">
            <v>3817</v>
          </cell>
          <cell r="AG60">
            <v>36</v>
          </cell>
          <cell r="AH60">
            <v>23</v>
          </cell>
          <cell r="AI60">
            <v>-357</v>
          </cell>
          <cell r="AJ60">
            <v>-313</v>
          </cell>
          <cell r="AK60">
            <v>-44</v>
          </cell>
          <cell r="AL60">
            <v>-7.1000000000000014</v>
          </cell>
          <cell r="AM60">
            <v>-2.0999999999999996</v>
          </cell>
        </row>
        <row r="62">
          <cell r="C62">
            <v>2</v>
          </cell>
          <cell r="D62">
            <v>3</v>
          </cell>
          <cell r="E62">
            <v>4</v>
          </cell>
          <cell r="F62">
            <v>5</v>
          </cell>
          <cell r="G62">
            <v>6</v>
          </cell>
          <cell r="H62">
            <v>7</v>
          </cell>
          <cell r="I62">
            <v>8</v>
          </cell>
          <cell r="J62">
            <v>9</v>
          </cell>
          <cell r="K62">
            <v>10</v>
          </cell>
          <cell r="L62">
            <v>11</v>
          </cell>
          <cell r="M62">
            <v>12</v>
          </cell>
          <cell r="N62">
            <v>13</v>
          </cell>
          <cell r="O62">
            <v>14</v>
          </cell>
          <cell r="P62">
            <v>15</v>
          </cell>
          <cell r="Q62">
            <v>16</v>
          </cell>
          <cell r="R62">
            <v>17</v>
          </cell>
          <cell r="S62">
            <v>18</v>
          </cell>
          <cell r="T62">
            <v>19</v>
          </cell>
          <cell r="U62">
            <v>20</v>
          </cell>
          <cell r="V62">
            <v>21</v>
          </cell>
          <cell r="W62">
            <v>22</v>
          </cell>
          <cell r="X62">
            <v>23</v>
          </cell>
          <cell r="Y62">
            <v>24</v>
          </cell>
          <cell r="Z62">
            <v>25</v>
          </cell>
          <cell r="AA62">
            <v>26</v>
          </cell>
          <cell r="AB62">
            <v>27</v>
          </cell>
          <cell r="AC62">
            <v>28</v>
          </cell>
          <cell r="AD62">
            <v>29</v>
          </cell>
          <cell r="AE62">
            <v>30</v>
          </cell>
          <cell r="AF62">
            <v>31</v>
          </cell>
          <cell r="AG62">
            <v>32</v>
          </cell>
          <cell r="AH62">
            <v>33</v>
          </cell>
          <cell r="AI62">
            <v>34</v>
          </cell>
          <cell r="AJ62">
            <v>35</v>
          </cell>
          <cell r="AK62">
            <v>36</v>
          </cell>
          <cell r="AL62">
            <v>37</v>
          </cell>
          <cell r="AM62">
            <v>38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AB39"/>
  <sheetViews>
    <sheetView tabSelected="1" view="pageBreakPreview" zoomScaleNormal="100" zoomScaleSheetLayoutView="100" workbookViewId="0">
      <pane xSplit="2" ySplit="4" topLeftCell="C11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I15" sqref="I15"/>
    </sheetView>
  </sheetViews>
  <sheetFormatPr defaultRowHeight="13.5" x14ac:dyDescent="0.15"/>
  <cols>
    <col min="1" max="1" width="4.875" customWidth="1"/>
    <col min="2" max="2" width="4.75" customWidth="1"/>
    <col min="3" max="4" width="7.125" customWidth="1"/>
    <col min="5" max="5" width="7.625" customWidth="1"/>
    <col min="6" max="6" width="5.25" customWidth="1"/>
    <col min="7" max="7" width="5.625" customWidth="1"/>
    <col min="8" max="8" width="6" customWidth="1"/>
    <col min="9" max="9" width="5.625" customWidth="1"/>
    <col min="10" max="10" width="5.875" customWidth="1"/>
    <col min="11" max="11" width="5.125" customWidth="1"/>
    <col min="12" max="12" width="4.875" customWidth="1"/>
    <col min="13" max="13" width="7.25" customWidth="1"/>
    <col min="14" max="14" width="6.125" customWidth="1"/>
    <col min="15" max="16" width="5.25" customWidth="1"/>
    <col min="17" max="18" width="6.75" customWidth="1"/>
    <col min="19" max="19" width="6.25" customWidth="1"/>
    <col min="20" max="20" width="6.625" customWidth="1"/>
    <col min="21" max="21" width="6.25" customWidth="1"/>
    <col min="22" max="22" width="6.875" customWidth="1"/>
    <col min="23" max="23" width="6.25" customWidth="1"/>
    <col min="24" max="24" width="5.875" customWidth="1"/>
    <col min="25" max="25" width="6.625" customWidth="1"/>
    <col min="26" max="26" width="6.125" customWidth="1"/>
    <col min="28" max="28" width="0" hidden="1" customWidth="1"/>
  </cols>
  <sheetData>
    <row r="1" spans="1:28" ht="9.75" customHeight="1" x14ac:dyDescent="0.15">
      <c r="C1" s="95" t="s">
        <v>0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</row>
    <row r="2" spans="1:28" ht="32.25" customHeight="1" x14ac:dyDescent="0.15"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X2" s="1"/>
    </row>
    <row r="3" spans="1:28" ht="15.75" customHeight="1" x14ac:dyDescent="0.15">
      <c r="A3" s="2"/>
      <c r="B3" s="3"/>
      <c r="C3" s="97" t="s">
        <v>1</v>
      </c>
      <c r="D3" s="91" t="s">
        <v>2</v>
      </c>
      <c r="E3" s="91" t="s">
        <v>3</v>
      </c>
      <c r="F3" s="100" t="s">
        <v>4</v>
      </c>
      <c r="G3" s="101"/>
      <c r="H3" s="101"/>
      <c r="I3" s="101"/>
      <c r="J3" s="101"/>
      <c r="K3" s="101"/>
      <c r="L3" s="101"/>
      <c r="M3" s="101"/>
      <c r="N3" s="101"/>
      <c r="O3" s="101"/>
      <c r="P3" s="102"/>
      <c r="Q3" s="91" t="s">
        <v>5</v>
      </c>
      <c r="R3" s="103" t="s">
        <v>6</v>
      </c>
      <c r="S3" s="4"/>
      <c r="T3" s="105" t="s">
        <v>7</v>
      </c>
      <c r="U3" s="5"/>
      <c r="V3" s="105" t="s">
        <v>8</v>
      </c>
      <c r="W3" s="6"/>
      <c r="X3" s="4"/>
      <c r="Y3" s="91" t="s">
        <v>9</v>
      </c>
      <c r="Z3" s="93" t="s">
        <v>10</v>
      </c>
    </row>
    <row r="4" spans="1:28" ht="63.75" customHeight="1" x14ac:dyDescent="0.15">
      <c r="A4" s="7"/>
      <c r="B4" s="8"/>
      <c r="C4" s="98"/>
      <c r="D4" s="92"/>
      <c r="E4" s="99"/>
      <c r="F4" s="9" t="s">
        <v>11</v>
      </c>
      <c r="G4" s="9" t="s">
        <v>12</v>
      </c>
      <c r="H4" s="10" t="s">
        <v>13</v>
      </c>
      <c r="I4" s="11" t="s">
        <v>14</v>
      </c>
      <c r="J4" s="11" t="s">
        <v>15</v>
      </c>
      <c r="K4" s="11" t="s">
        <v>16</v>
      </c>
      <c r="L4" s="12" t="s">
        <v>17</v>
      </c>
      <c r="M4" s="13" t="s">
        <v>18</v>
      </c>
      <c r="N4" s="11" t="s">
        <v>19</v>
      </c>
      <c r="O4" s="12" t="s">
        <v>20</v>
      </c>
      <c r="P4" s="14" t="s">
        <v>21</v>
      </c>
      <c r="Q4" s="99"/>
      <c r="R4" s="104"/>
      <c r="S4" s="15" t="s">
        <v>22</v>
      </c>
      <c r="T4" s="99"/>
      <c r="U4" s="16" t="s">
        <v>23</v>
      </c>
      <c r="V4" s="99"/>
      <c r="W4" s="17" t="s">
        <v>24</v>
      </c>
      <c r="X4" s="17" t="s">
        <v>25</v>
      </c>
      <c r="Y4" s="92"/>
      <c r="Z4" s="94"/>
    </row>
    <row r="5" spans="1:28" s="32" customFormat="1" x14ac:dyDescent="0.15">
      <c r="A5" s="18" t="str">
        <f>[1]県求人基礎資料!$B$18</f>
        <v>R1</v>
      </c>
      <c r="B5" s="19">
        <f>INDEX([1]県求人基礎資料!$B$6:$AM$60,$AB5,B$39)</f>
        <v>9</v>
      </c>
      <c r="C5" s="20">
        <f>INDEX([1]県求人基礎資料!$B$6:$AM$60,$AB5,C$39)</f>
        <v>1.19</v>
      </c>
      <c r="D5" s="21">
        <f>INDEX([1]県求人基礎資料!$B$6:$AM$60,$AB5,D$39)</f>
        <v>1.82</v>
      </c>
      <c r="E5" s="22">
        <f>INDEX([1]県求人基礎資料!$B$6:$AM$60,$AB5,E$39)</f>
        <v>9254</v>
      </c>
      <c r="F5" s="23">
        <f>INDEX([1]県求人基礎資料!$B$6:$AM$60,$AB5,F$39)</f>
        <v>649</v>
      </c>
      <c r="G5" s="24">
        <f>INDEX([1]県求人基礎資料!$B$6:$AM$60,$AB5,G$39)</f>
        <v>327</v>
      </c>
      <c r="H5" s="24">
        <f>INDEX([1]県求人基礎資料!$B$6:$AM$60,$AB5,H$39)</f>
        <v>535</v>
      </c>
      <c r="I5" s="25">
        <f>INDEX([1]県求人基礎資料!$B$6:$AM$60,$AB5,I$39)</f>
        <v>323</v>
      </c>
      <c r="J5" s="22">
        <f>INDEX([1]県求人基礎資料!$B$6:$AM$60,$AB5,J$39)</f>
        <v>1289</v>
      </c>
      <c r="K5" s="23">
        <f>INDEX([1]県求人基礎資料!$B$6:$AM$60,$AB5,K$39)</f>
        <v>75</v>
      </c>
      <c r="L5" s="24">
        <f>INDEX([1]県求人基礎資料!$B$6:$AM$60,$AB5,L$39)</f>
        <v>206</v>
      </c>
      <c r="M5" s="26">
        <f>INDEX([1]県求人基礎資料!$B$6:$AM$60,$AB5,M$39)</f>
        <v>844</v>
      </c>
      <c r="N5" s="22">
        <f>INDEX([1]県求人基礎資料!$B$6:$AM$60,$AB5,N$39)</f>
        <v>2760</v>
      </c>
      <c r="O5" s="23">
        <f>INDEX([1]県求人基礎資料!$B$6:$AM$60,$AB5,O$39)</f>
        <v>173</v>
      </c>
      <c r="P5" s="22">
        <f>INDEX([1]県求人基礎資料!$B$6:$AM$60,$AB5,P$39)</f>
        <v>1002</v>
      </c>
      <c r="Q5" s="27">
        <f>INDEX([1]県求人基礎資料!$B$6:$AM$60,$AB5,Q$39)</f>
        <v>29034</v>
      </c>
      <c r="R5" s="22">
        <f>INDEX([1]県求人基礎資料!$B$6:$AM$60,$AB5,R$39)</f>
        <v>24701</v>
      </c>
      <c r="S5" s="27">
        <f>INDEX([1]県求人基礎資料!$B$6:$AM$60,$AB5,S$39)</f>
        <v>5126</v>
      </c>
      <c r="T5" s="28">
        <f>INDEX([1]県求人基礎資料!$B$6:$AM$60,$AB5,T$39)</f>
        <v>5138</v>
      </c>
      <c r="U5" s="26">
        <f>INDEX([1]県求人基礎資料!$B$6:$AM$60,$AB5,U$39)</f>
        <v>5125</v>
      </c>
      <c r="V5" s="26">
        <f>INDEX([1]県求人基礎資料!$B$6:$AM$60,$AB5,V$39)</f>
        <v>1610</v>
      </c>
      <c r="W5" s="26">
        <f>INDEX([1]県求人基礎資料!$B$6:$AM$60,$AB5,W$39)</f>
        <v>1504</v>
      </c>
      <c r="X5" s="25">
        <f>INDEX([1]県求人基礎資料!$B$6:$AM$60,$AB5,X$39)</f>
        <v>106</v>
      </c>
      <c r="Y5" s="29">
        <f>INDEX([1]県求人基礎資料!$B$6:$AM$60,$AB5,Y$39)</f>
        <v>31.3</v>
      </c>
      <c r="Z5" s="30">
        <f>INDEX([1]県求人基礎資料!$B$6:$AM$60,$AB5,Z$39)</f>
        <v>6.5</v>
      </c>
      <c r="AA5" s="31"/>
      <c r="AB5" s="32">
        <v>13</v>
      </c>
    </row>
    <row r="6" spans="1:28" s="32" customFormat="1" x14ac:dyDescent="0.15">
      <c r="A6" s="33"/>
      <c r="B6" s="19">
        <f>INDEX([1]県求人基礎資料!$B$6:$AM$60,$AB6,B$39)</f>
        <v>10</v>
      </c>
      <c r="C6" s="20">
        <f>INDEX([1]県求人基礎資料!$B$6:$AM$60,$AB6,C$39)</f>
        <v>1.2</v>
      </c>
      <c r="D6" s="21">
        <f>INDEX([1]県求人基礎資料!$B$6:$AM$60,$AB6,D$39)</f>
        <v>1.85</v>
      </c>
      <c r="E6" s="22">
        <f>INDEX([1]県求人基礎資料!$B$6:$AM$60,$AB6,E$39)</f>
        <v>11706</v>
      </c>
      <c r="F6" s="23">
        <f>INDEX([1]県求人基礎資料!$B$6:$AM$60,$AB6,F$39)</f>
        <v>766</v>
      </c>
      <c r="G6" s="24">
        <f>INDEX([1]県求人基礎資料!$B$6:$AM$60,$AB6,G$39)</f>
        <v>388</v>
      </c>
      <c r="H6" s="24">
        <f>INDEX([1]県求人基礎資料!$B$6:$AM$60,$AB6,H$39)</f>
        <v>806</v>
      </c>
      <c r="I6" s="25">
        <f>INDEX([1]県求人基礎資料!$B$6:$AM$60,$AB6,I$39)</f>
        <v>461</v>
      </c>
      <c r="J6" s="22">
        <f>INDEX([1]県求人基礎資料!$B$6:$AM$60,$AB6,J$39)</f>
        <v>925</v>
      </c>
      <c r="K6" s="23">
        <f>INDEX([1]県求人基礎資料!$B$6:$AM$60,$AB6,K$39)</f>
        <v>55</v>
      </c>
      <c r="L6" s="24">
        <f>INDEX([1]県求人基礎資料!$B$6:$AM$60,$AB6,L$39)</f>
        <v>330</v>
      </c>
      <c r="M6" s="26">
        <f>INDEX([1]県求人基礎資料!$B$6:$AM$60,$AB6,M$39)</f>
        <v>1680</v>
      </c>
      <c r="N6" s="22">
        <f>INDEX([1]県求人基礎資料!$B$6:$AM$60,$AB6,N$39)</f>
        <v>3690</v>
      </c>
      <c r="O6" s="23">
        <f>INDEX([1]県求人基礎資料!$B$6:$AM$60,$AB6,O$39)</f>
        <v>157</v>
      </c>
      <c r="P6" s="22">
        <f>INDEX([1]県求人基礎資料!$B$6:$AM$60,$AB6,P$39)</f>
        <v>1392</v>
      </c>
      <c r="Q6" s="27">
        <f>INDEX([1]県求人基礎資料!$B$6:$AM$60,$AB6,Q$39)</f>
        <v>29944</v>
      </c>
      <c r="R6" s="22">
        <f>INDEX([1]県求人基礎資料!$B$6:$AM$60,$AB6,R$39)</f>
        <v>24905</v>
      </c>
      <c r="S6" s="27">
        <f>INDEX([1]県求人基礎資料!$B$6:$AM$60,$AB6,S$39)</f>
        <v>5091</v>
      </c>
      <c r="T6" s="28">
        <f>INDEX([1]県求人基礎資料!$B$6:$AM$60,$AB6,T$39)</f>
        <v>5604</v>
      </c>
      <c r="U6" s="26">
        <f>INDEX([1]県求人基礎資料!$B$6:$AM$60,$AB6,U$39)</f>
        <v>5590</v>
      </c>
      <c r="V6" s="26">
        <f>INDEX([1]県求人基礎資料!$B$6:$AM$60,$AB6,V$39)</f>
        <v>1716</v>
      </c>
      <c r="W6" s="26">
        <f>INDEX([1]県求人基礎資料!$B$6:$AM$60,$AB6,W$39)</f>
        <v>1597</v>
      </c>
      <c r="X6" s="25">
        <f>INDEX([1]県求人基礎資料!$B$6:$AM$60,$AB6,X$39)</f>
        <v>119</v>
      </c>
      <c r="Y6" s="29">
        <f>INDEX([1]県求人基礎資料!$B$6:$AM$60,$AB6,Y$39)</f>
        <v>30.6</v>
      </c>
      <c r="Z6" s="30">
        <f>INDEX([1]県求人基礎資料!$B$6:$AM$60,$AB6,Z$39)</f>
        <v>6.9</v>
      </c>
      <c r="AA6" s="31"/>
      <c r="AB6" s="32">
        <v>14</v>
      </c>
    </row>
    <row r="7" spans="1:28" s="32" customFormat="1" x14ac:dyDescent="0.15">
      <c r="A7" s="33"/>
      <c r="B7" s="19">
        <f>INDEX([1]県求人基礎資料!$B$6:$AM$60,$AB7,B$39)</f>
        <v>11</v>
      </c>
      <c r="C7" s="20">
        <f>INDEX([1]県求人基礎資料!$B$6:$AM$60,$AB7,C$39)</f>
        <v>1.2</v>
      </c>
      <c r="D7" s="21">
        <f>INDEX([1]県求人基礎資料!$B$6:$AM$60,$AB7,D$39)</f>
        <v>1.82</v>
      </c>
      <c r="E7" s="22">
        <f>INDEX([1]県求人基礎資料!$B$6:$AM$60,$AB7,E$39)</f>
        <v>9985</v>
      </c>
      <c r="F7" s="23">
        <f>INDEX([1]県求人基礎資料!$B$6:$AM$60,$AB7,F$39)</f>
        <v>622</v>
      </c>
      <c r="G7" s="24">
        <f>INDEX([1]県求人基礎資料!$B$6:$AM$60,$AB7,G$39)</f>
        <v>428</v>
      </c>
      <c r="H7" s="24">
        <f>INDEX([1]県求人基礎資料!$B$6:$AM$60,$AB7,H$39)</f>
        <v>1004</v>
      </c>
      <c r="I7" s="25">
        <f>INDEX([1]県求人基礎資料!$B$6:$AM$60,$AB7,I$39)</f>
        <v>605</v>
      </c>
      <c r="J7" s="22">
        <f>INDEX([1]県求人基礎資料!$B$6:$AM$60,$AB7,J$39)</f>
        <v>860</v>
      </c>
      <c r="K7" s="23">
        <f>INDEX([1]県求人基礎資料!$B$6:$AM$60,$AB7,K$39)</f>
        <v>87</v>
      </c>
      <c r="L7" s="24">
        <f>INDEX([1]県求人基礎資料!$B$6:$AM$60,$AB7,L$39)</f>
        <v>161</v>
      </c>
      <c r="M7" s="26">
        <f>INDEX([1]県求人基礎資料!$B$6:$AM$60,$AB7,M$39)</f>
        <v>1123</v>
      </c>
      <c r="N7" s="22">
        <f>INDEX([1]県求人基礎資料!$B$6:$AM$60,$AB7,N$39)</f>
        <v>3052</v>
      </c>
      <c r="O7" s="23">
        <f>INDEX([1]県求人基礎資料!$B$6:$AM$60,$AB7,O$39)</f>
        <v>185</v>
      </c>
      <c r="P7" s="22">
        <f>INDEX([1]県求人基礎資料!$B$6:$AM$60,$AB7,P$39)</f>
        <v>923</v>
      </c>
      <c r="Q7" s="27">
        <f>INDEX([1]県求人基礎資料!$B$6:$AM$60,$AB7,Q$39)</f>
        <v>29701</v>
      </c>
      <c r="R7" s="22">
        <f>INDEX([1]県求人基礎資料!$B$6:$AM$60,$AB7,R$39)</f>
        <v>24700</v>
      </c>
      <c r="S7" s="27">
        <f>INDEX([1]県求人基礎資料!$B$6:$AM$60,$AB7,S$39)</f>
        <v>4696</v>
      </c>
      <c r="T7" s="28">
        <f>INDEX([1]県求人基礎資料!$B$6:$AM$60,$AB7,T$39)</f>
        <v>5241</v>
      </c>
      <c r="U7" s="26">
        <f>INDEX([1]県求人基礎資料!$B$6:$AM$60,$AB7,U$39)</f>
        <v>5222</v>
      </c>
      <c r="V7" s="26">
        <f>INDEX([1]県求人基礎資料!$B$6:$AM$60,$AB7,V$39)</f>
        <v>1507</v>
      </c>
      <c r="W7" s="26">
        <f>INDEX([1]県求人基礎資料!$B$6:$AM$60,$AB7,W$39)</f>
        <v>1394</v>
      </c>
      <c r="X7" s="25">
        <f>INDEX([1]県求人基礎資料!$B$6:$AM$60,$AB7,X$39)</f>
        <v>113</v>
      </c>
      <c r="Y7" s="29">
        <f>INDEX([1]県求人基礎資料!$B$6:$AM$60,$AB7,Y$39)</f>
        <v>28.8</v>
      </c>
      <c r="Z7" s="30">
        <f>INDEX([1]県求人基礎資料!$B$6:$AM$60,$AB7,Z$39)</f>
        <v>6.1</v>
      </c>
      <c r="AA7" s="31"/>
      <c r="AB7" s="32">
        <v>15</v>
      </c>
    </row>
    <row r="8" spans="1:28" s="32" customFormat="1" x14ac:dyDescent="0.15">
      <c r="A8" s="33"/>
      <c r="B8" s="19">
        <f>INDEX([1]県求人基礎資料!$B$6:$AM$60,$AB8,B$39)</f>
        <v>12</v>
      </c>
      <c r="C8" s="20">
        <f>INDEX([1]県求人基礎資料!$B$6:$AM$60,$AB8,C$39)</f>
        <v>1.19</v>
      </c>
      <c r="D8" s="21">
        <f>INDEX([1]県求人基礎資料!$B$6:$AM$60,$AB8,D$39)</f>
        <v>1.8</v>
      </c>
      <c r="E8" s="22">
        <f>INDEX([1]県求人基礎資料!$B$6:$AM$60,$AB8,E$39)</f>
        <v>8723</v>
      </c>
      <c r="F8" s="23">
        <f>INDEX([1]県求人基礎資料!$B$6:$AM$60,$AB8,F$39)</f>
        <v>705</v>
      </c>
      <c r="G8" s="24">
        <f>INDEX([1]県求人基礎資料!$B$6:$AM$60,$AB8,G$39)</f>
        <v>247</v>
      </c>
      <c r="H8" s="24">
        <f>INDEX([1]県求人基礎資料!$B$6:$AM$60,$AB8,H$39)</f>
        <v>477</v>
      </c>
      <c r="I8" s="25">
        <f>INDEX([1]県求人基礎資料!$B$6:$AM$60,$AB8,I$39)</f>
        <v>240</v>
      </c>
      <c r="J8" s="22">
        <f>INDEX([1]県求人基礎資料!$B$6:$AM$60,$AB8,J$39)</f>
        <v>1178</v>
      </c>
      <c r="K8" s="23">
        <f>INDEX([1]県求人基礎資料!$B$6:$AM$60,$AB8,K$39)</f>
        <v>74</v>
      </c>
      <c r="L8" s="24">
        <f>INDEX([1]県求人基礎資料!$B$6:$AM$60,$AB8,L$39)</f>
        <v>141</v>
      </c>
      <c r="M8" s="26">
        <f>INDEX([1]県求人基礎資料!$B$6:$AM$60,$AB8,M$39)</f>
        <v>850</v>
      </c>
      <c r="N8" s="22">
        <f>INDEX([1]県求人基礎資料!$B$6:$AM$60,$AB8,N$39)</f>
        <v>2718</v>
      </c>
      <c r="O8" s="23">
        <f>INDEX([1]県求人基礎資料!$B$6:$AM$60,$AB8,O$39)</f>
        <v>197</v>
      </c>
      <c r="P8" s="22">
        <f>INDEX([1]県求人基礎資料!$B$6:$AM$60,$AB8,P$39)</f>
        <v>1056</v>
      </c>
      <c r="Q8" s="27">
        <f>INDEX([1]県求人基礎資料!$B$6:$AM$60,$AB8,Q$39)</f>
        <v>28848</v>
      </c>
      <c r="R8" s="22">
        <f>INDEX([1]県求人基礎資料!$B$6:$AM$60,$AB8,R$39)</f>
        <v>23823</v>
      </c>
      <c r="S8" s="27">
        <f>INDEX([1]県求人基礎資料!$B$6:$AM$60,$AB8,S$39)</f>
        <v>4818</v>
      </c>
      <c r="T8" s="28">
        <f>INDEX([1]県求人基礎資料!$B$6:$AM$60,$AB8,T$39)</f>
        <v>4367</v>
      </c>
      <c r="U8" s="26">
        <f>INDEX([1]県求人基礎資料!$B$6:$AM$60,$AB8,U$39)</f>
        <v>4352</v>
      </c>
      <c r="V8" s="26">
        <f>INDEX([1]県求人基礎資料!$B$6:$AM$60,$AB8,V$39)</f>
        <v>1490</v>
      </c>
      <c r="W8" s="26">
        <f>INDEX([1]県求人基礎資料!$B$6:$AM$60,$AB8,W$39)</f>
        <v>1387</v>
      </c>
      <c r="X8" s="25">
        <f>INDEX([1]県求人基礎資料!$B$6:$AM$60,$AB8,X$39)</f>
        <v>103</v>
      </c>
      <c r="Y8" s="29">
        <f>INDEX([1]県求人基礎資料!$B$6:$AM$60,$AB8,Y$39)</f>
        <v>34.1</v>
      </c>
      <c r="Z8" s="30">
        <f>INDEX([1]県求人基礎資料!$B$6:$AM$60,$AB8,Z$39)</f>
        <v>6.3</v>
      </c>
      <c r="AA8" s="31"/>
      <c r="AB8" s="32">
        <v>16</v>
      </c>
    </row>
    <row r="9" spans="1:28" s="32" customFormat="1" x14ac:dyDescent="0.15">
      <c r="A9" s="33"/>
      <c r="B9" s="19">
        <f>INDEX([1]県求人基礎資料!$B$6:$AM$60,$AB9,B$39)</f>
        <v>1</v>
      </c>
      <c r="C9" s="20">
        <f>INDEX([1]県求人基礎資料!$B$6:$AM$60,$AB9,C$39)</f>
        <v>1.1100000000000001</v>
      </c>
      <c r="D9" s="21">
        <f>INDEX([1]県求人基礎資料!$B$6:$AM$60,$AB9,D$39)</f>
        <v>1.6</v>
      </c>
      <c r="E9" s="22">
        <f>INDEX([1]県求人基礎資料!$B$6:$AM$60,$AB9,E$39)</f>
        <v>10581</v>
      </c>
      <c r="F9" s="28">
        <f>INDEX([1]県求人基礎資料!$B$6:$AM$60,$AB9,F$39)</f>
        <v>586</v>
      </c>
      <c r="G9" s="26">
        <f>INDEX([1]県求人基礎資料!$B$6:$AM$60,$AB9,G$39)</f>
        <v>323</v>
      </c>
      <c r="H9" s="26">
        <f>INDEX([1]県求人基礎資料!$B$6:$AM$60,$AB9,H$39)</f>
        <v>560</v>
      </c>
      <c r="I9" s="22">
        <f>INDEX([1]県求人基礎資料!$B$6:$AM$60,$AB9,I$39)</f>
        <v>395</v>
      </c>
      <c r="J9" s="22">
        <f>INDEX([1]県求人基礎資料!$B$6:$AM$60,$AB9,J$39)</f>
        <v>837</v>
      </c>
      <c r="K9" s="28">
        <f>INDEX([1]県求人基礎資料!$B$6:$AM$60,$AB9,K$39)</f>
        <v>64</v>
      </c>
      <c r="L9" s="26">
        <f>INDEX([1]県求人基礎資料!$B$6:$AM$60,$AB9,L$39)</f>
        <v>185</v>
      </c>
      <c r="M9" s="26">
        <f>INDEX([1]県求人基礎資料!$B$6:$AM$60,$AB9,M$39)</f>
        <v>1413</v>
      </c>
      <c r="N9" s="22">
        <f>INDEX([1]県求人基礎資料!$B$6:$AM$60,$AB9,N$39)</f>
        <v>3252</v>
      </c>
      <c r="O9" s="28">
        <f>INDEX([1]県求人基礎資料!$B$6:$AM$60,$AB9,O$39)</f>
        <v>199</v>
      </c>
      <c r="P9" s="22">
        <f>INDEX([1]県求人基礎資料!$B$6:$AM$60,$AB9,P$39)</f>
        <v>1053</v>
      </c>
      <c r="Q9" s="27">
        <f>INDEX([1]県求人基礎資料!$B$6:$AM$60,$AB9,Q$39)</f>
        <v>28344</v>
      </c>
      <c r="R9" s="22">
        <f>INDEX([1]県求人基礎資料!$B$6:$AM$60,$AB9,R$39)</f>
        <v>24290</v>
      </c>
      <c r="S9" s="27">
        <f>INDEX([1]県求人基礎資料!$B$6:$AM$60,$AB9,S$39)</f>
        <v>4410</v>
      </c>
      <c r="T9" s="28">
        <f>INDEX([1]県求人基礎資料!$B$6:$AM$60,$AB9,T$39)</f>
        <v>6169</v>
      </c>
      <c r="U9" s="26">
        <f>INDEX([1]県求人基礎資料!$B$6:$AM$60,$AB9,U$39)</f>
        <v>6135</v>
      </c>
      <c r="V9" s="26">
        <f>INDEX([1]県求人基礎資料!$B$6:$AM$60,$AB9,V$39)</f>
        <v>1429</v>
      </c>
      <c r="W9" s="26">
        <f>INDEX([1]県求人基礎資料!$B$6:$AM$60,$AB9,W$39)</f>
        <v>1307</v>
      </c>
      <c r="X9" s="22">
        <f>INDEX([1]県求人基礎資料!$B$6:$AM$60,$AB9,X$39)</f>
        <v>122</v>
      </c>
      <c r="Y9" s="29">
        <f>INDEX([1]県求人基礎資料!$B$6:$AM$60,$AB9,Y$39)</f>
        <v>23.2</v>
      </c>
      <c r="Z9" s="34">
        <f>INDEX([1]県求人基礎資料!$B$6:$AM$60,$AB9,Z$39)</f>
        <v>5.9</v>
      </c>
      <c r="AA9" s="31"/>
      <c r="AB9" s="32">
        <v>17</v>
      </c>
    </row>
    <row r="10" spans="1:28" s="32" customFormat="1" x14ac:dyDescent="0.15">
      <c r="A10" s="33"/>
      <c r="B10" s="19">
        <f>INDEX([1]県求人基礎資料!$B$6:$AM$60,$AB10,B$39)</f>
        <v>2</v>
      </c>
      <c r="C10" s="35">
        <f>INDEX([1]県求人基礎資料!$B$6:$AM$60,$AB10,C$39)</f>
        <v>1.1100000000000001</v>
      </c>
      <c r="D10" s="21">
        <f>INDEX([1]県求人基礎資料!$B$6:$AM$60,$AB10,D$39)</f>
        <v>1.81</v>
      </c>
      <c r="E10" s="22">
        <f>INDEX([1]県求人基礎資料!$B$6:$AM$60,$AB10,E$39)</f>
        <v>12686</v>
      </c>
      <c r="F10" s="28">
        <f>INDEX([1]県求人基礎資料!$B$6:$AM$60,$AB10,F$39)</f>
        <v>552</v>
      </c>
      <c r="G10" s="26">
        <f>INDEX([1]県求人基礎資料!$B$6:$AM$60,$AB10,G$39)</f>
        <v>358</v>
      </c>
      <c r="H10" s="26">
        <f>INDEX([1]県求人基礎資料!$B$6:$AM$60,$AB10,H$39)</f>
        <v>688</v>
      </c>
      <c r="I10" s="22">
        <f>INDEX([1]県求人基礎資料!$B$6:$AM$60,$AB10,I$39)</f>
        <v>618</v>
      </c>
      <c r="J10" s="22">
        <f>INDEX([1]県求人基礎資料!$B$6:$AM$60,$AB10,J$39)</f>
        <v>948</v>
      </c>
      <c r="K10" s="28">
        <f>INDEX([1]県求人基礎資料!$B$6:$AM$60,$AB10,K$39)</f>
        <v>82</v>
      </c>
      <c r="L10" s="26">
        <f>INDEX([1]県求人基礎資料!$B$6:$AM$60,$AB10,L$39)</f>
        <v>181</v>
      </c>
      <c r="M10" s="26">
        <f>INDEX([1]県求人基礎資料!$B$6:$AM$60,$AB10,M$39)</f>
        <v>1358</v>
      </c>
      <c r="N10" s="22">
        <f>INDEX([1]県求人基礎資料!$B$6:$AM$60,$AB10,N$39)</f>
        <v>3296</v>
      </c>
      <c r="O10" s="28">
        <f>INDEX([1]県求人基礎資料!$B$6:$AM$60,$AB10,O$39)</f>
        <v>372</v>
      </c>
      <c r="P10" s="22">
        <f>INDEX([1]県求人基礎資料!$B$6:$AM$60,$AB10,P$39)</f>
        <v>690</v>
      </c>
      <c r="Q10" s="27">
        <f>INDEX([1]県求人基礎資料!$B$6:$AM$60,$AB10,Q$39)</f>
        <v>31175</v>
      </c>
      <c r="R10" s="22">
        <f>INDEX([1]県求人基礎資料!$B$6:$AM$60,$AB10,R$39)</f>
        <v>26530</v>
      </c>
      <c r="S10" s="27">
        <f>INDEX([1]県求人基礎資料!$B$6:$AM$60,$AB10,S$39)</f>
        <v>4354</v>
      </c>
      <c r="T10" s="28">
        <f>INDEX([1]県求人基礎資料!$B$6:$AM$60,$AB10,T$39)</f>
        <v>7461</v>
      </c>
      <c r="U10" s="26">
        <f>INDEX([1]県求人基礎資料!$B$6:$AM$60,$AB10,U$39)</f>
        <v>7434</v>
      </c>
      <c r="V10" s="26">
        <f>INDEX([1]県求人基礎資料!$B$6:$AM$60,$AB10,V$39)</f>
        <v>1981</v>
      </c>
      <c r="W10" s="26">
        <f>INDEX([1]県求人基礎資料!$B$6:$AM$60,$AB10,W$39)</f>
        <v>1908</v>
      </c>
      <c r="X10" s="22">
        <f>INDEX([1]県求人基礎資料!$B$6:$AM$60,$AB10,X$39)</f>
        <v>73</v>
      </c>
      <c r="Y10" s="29">
        <f>INDEX([1]県求人基礎資料!$B$6:$AM$60,$AB10,Y$39)</f>
        <v>26.6</v>
      </c>
      <c r="Z10" s="34">
        <f>INDEX([1]県求人基礎資料!$B$6:$AM$60,$AB10,Z$39)</f>
        <v>7.5</v>
      </c>
      <c r="AA10" s="31"/>
      <c r="AB10" s="32">
        <v>18</v>
      </c>
    </row>
    <row r="11" spans="1:28" s="32" customFormat="1" x14ac:dyDescent="0.15">
      <c r="A11" s="33"/>
      <c r="B11" s="19">
        <f>INDEX([1]県求人基礎資料!$B$6:$AM$60,$AB11,B$39)</f>
        <v>3</v>
      </c>
      <c r="C11" s="20">
        <f>INDEX([1]県求人基礎資料!$B$6:$AM$60,$AB11,C$39)</f>
        <v>1.06</v>
      </c>
      <c r="D11" s="21">
        <f>INDEX([1]県求人基礎資料!$B$6:$AM$60,$AB11,D$39)</f>
        <v>1.6</v>
      </c>
      <c r="E11" s="22">
        <f>INDEX([1]県求人基礎資料!$B$6:$AM$60,$AB11,E$39)</f>
        <v>9350</v>
      </c>
      <c r="F11" s="28">
        <f>INDEX([1]県求人基礎資料!$B$6:$AM$60,$AB11,F$39)</f>
        <v>640</v>
      </c>
      <c r="G11" s="26">
        <f>INDEX([1]県求人基礎資料!$B$6:$AM$60,$AB11,G$39)</f>
        <v>327</v>
      </c>
      <c r="H11" s="26">
        <f>INDEX([1]県求人基礎資料!$B$6:$AM$60,$AB11,H$39)</f>
        <v>362</v>
      </c>
      <c r="I11" s="22">
        <f>INDEX([1]県求人基礎資料!$B$6:$AM$60,$AB11,I$39)</f>
        <v>244</v>
      </c>
      <c r="J11" s="22">
        <f>INDEX([1]県求人基礎資料!$B$6:$AM$60,$AB11,J$39)</f>
        <v>1393</v>
      </c>
      <c r="K11" s="28">
        <f>INDEX([1]県求人基礎資料!$B$6:$AM$60,$AB11,K$39)</f>
        <v>73</v>
      </c>
      <c r="L11" s="26">
        <f>INDEX([1]県求人基礎資料!$B$6:$AM$60,$AB11,L$39)</f>
        <v>158</v>
      </c>
      <c r="M11" s="26">
        <f>INDEX([1]県求人基礎資料!$B$6:$AM$60,$AB11,M$39)</f>
        <v>693</v>
      </c>
      <c r="N11" s="22">
        <f>INDEX([1]県求人基礎資料!$B$6:$AM$60,$AB11,N$39)</f>
        <v>2962</v>
      </c>
      <c r="O11" s="28">
        <f>INDEX([1]県求人基礎資料!$B$6:$AM$60,$AB11,O$39)</f>
        <v>393</v>
      </c>
      <c r="P11" s="22">
        <f>INDEX([1]県求人基礎資料!$B$6:$AM$60,$AB11,P$39)</f>
        <v>902</v>
      </c>
      <c r="Q11" s="27">
        <f>INDEX([1]県求人基礎資料!$B$6:$AM$60,$AB11,Q$39)</f>
        <v>30809</v>
      </c>
      <c r="R11" s="22">
        <f>INDEX([1]県求人基礎資料!$B$6:$AM$60,$AB11,R$39)</f>
        <v>28112</v>
      </c>
      <c r="S11" s="27">
        <f>INDEX([1]県求人基礎資料!$B$6:$AM$60,$AB11,S$39)</f>
        <v>4474</v>
      </c>
      <c r="T11" s="28">
        <f>INDEX([1]県求人基礎資料!$B$6:$AM$60,$AB11,T$39)</f>
        <v>6649</v>
      </c>
      <c r="U11" s="26">
        <f>INDEX([1]県求人基礎資料!$B$6:$AM$60,$AB11,U$39)</f>
        <v>6624</v>
      </c>
      <c r="V11" s="26">
        <f>INDEX([1]県求人基礎資料!$B$6:$AM$60,$AB11,V$39)</f>
        <v>3305</v>
      </c>
      <c r="W11" s="26">
        <f>INDEX([1]県求人基礎資料!$B$6:$AM$60,$AB11,W$39)</f>
        <v>3168</v>
      </c>
      <c r="X11" s="22">
        <f>INDEX([1]県求人基礎資料!$B$6:$AM$60,$AB11,X$39)</f>
        <v>137</v>
      </c>
      <c r="Y11" s="29">
        <f>INDEX([1]県求人基礎資料!$B$6:$AM$60,$AB11,Y$39)</f>
        <v>49.7</v>
      </c>
      <c r="Z11" s="34">
        <f>INDEX([1]県求人基礎資料!$B$6:$AM$60,$AB11,Z$39)</f>
        <v>11.8</v>
      </c>
      <c r="AA11" s="31"/>
      <c r="AB11" s="32">
        <v>19</v>
      </c>
    </row>
    <row r="12" spans="1:28" s="32" customFormat="1" x14ac:dyDescent="0.15">
      <c r="A12" s="33"/>
      <c r="B12" s="19">
        <f>INDEX([1]県求人基礎資料!$B$6:$AM$60,$AB12,B$39)</f>
        <v>4</v>
      </c>
      <c r="C12" s="20">
        <f>INDEX([1]県求人基礎資料!$B$6:$AM$60,$AB12,C$39)</f>
        <v>0.91</v>
      </c>
      <c r="D12" s="21">
        <f>INDEX([1]県求人基礎資料!$B$6:$AM$60,$AB12,D$39)</f>
        <v>1.03</v>
      </c>
      <c r="E12" s="22">
        <f>INDEX([1]県求人基礎資料!$B$6:$AM$60,$AB12,E$39)</f>
        <v>6420</v>
      </c>
      <c r="F12" s="28">
        <f>INDEX([1]県求人基礎資料!$B$6:$AM$60,$AB12,F$39)</f>
        <v>487</v>
      </c>
      <c r="G12" s="26">
        <f>INDEX([1]県求人基礎資料!$B$6:$AM$60,$AB12,G$39)</f>
        <v>201</v>
      </c>
      <c r="H12" s="26">
        <f>INDEX([1]県求人基礎資料!$B$6:$AM$60,$AB12,H$39)</f>
        <v>377</v>
      </c>
      <c r="I12" s="22">
        <f>INDEX([1]県求人基礎資料!$B$6:$AM$60,$AB12,I$39)</f>
        <v>320</v>
      </c>
      <c r="J12" s="22">
        <f>INDEX([1]県求人基礎資料!$B$6:$AM$60,$AB12,J$39)</f>
        <v>579</v>
      </c>
      <c r="K12" s="28">
        <f>INDEX([1]県求人基礎資料!$B$6:$AM$60,$AB12,K$39)</f>
        <v>63</v>
      </c>
      <c r="L12" s="26">
        <f>INDEX([1]県求人基礎資料!$B$6:$AM$60,$AB12,L$39)</f>
        <v>113</v>
      </c>
      <c r="M12" s="26">
        <f>INDEX([1]県求人基礎資料!$B$6:$AM$60,$AB12,M$39)</f>
        <v>385</v>
      </c>
      <c r="N12" s="22">
        <f>INDEX([1]県求人基礎資料!$B$6:$AM$60,$AB12,N$39)</f>
        <v>2355</v>
      </c>
      <c r="O12" s="28">
        <f>INDEX([1]県求人基礎資料!$B$6:$AM$60,$AB12,O$39)</f>
        <v>152</v>
      </c>
      <c r="P12" s="22">
        <f>INDEX([1]県求人基礎資料!$B$6:$AM$60,$AB12,P$39)</f>
        <v>720</v>
      </c>
      <c r="Q12" s="27">
        <f>INDEX([1]県求人基礎資料!$B$6:$AM$60,$AB12,Q$39)</f>
        <v>25270</v>
      </c>
      <c r="R12" s="22">
        <f>INDEX([1]県求人基礎資料!$B$6:$AM$60,$AB12,R$39)</f>
        <v>28517</v>
      </c>
      <c r="S12" s="27">
        <f>INDEX([1]県求人基礎資料!$B$6:$AM$60,$AB12,S$39)</f>
        <v>4449</v>
      </c>
      <c r="T12" s="28">
        <f>INDEX([1]県求人基礎資料!$B$6:$AM$60,$AB12,T$39)</f>
        <v>7373</v>
      </c>
      <c r="U12" s="26">
        <f>INDEX([1]県求人基礎資料!$B$6:$AM$60,$AB12,U$39)</f>
        <v>7298</v>
      </c>
      <c r="V12" s="26">
        <f>INDEX([1]県求人基礎資料!$B$6:$AM$60,$AB12,V$39)</f>
        <v>2157</v>
      </c>
      <c r="W12" s="26">
        <f>INDEX([1]県求人基礎資料!$B$6:$AM$60,$AB12,W$39)</f>
        <v>2041</v>
      </c>
      <c r="X12" s="22">
        <f>INDEX([1]県求人基礎資料!$B$6:$AM$60,$AB12,X$39)</f>
        <v>116</v>
      </c>
      <c r="Y12" s="29">
        <f>INDEX([1]県求人基礎資料!$B$6:$AM$60,$AB12,Y$39)</f>
        <v>29.3</v>
      </c>
      <c r="Z12" s="34">
        <f>INDEX([1]県求人基礎資料!$B$6:$AM$60,$AB12,Z$39)</f>
        <v>7.6</v>
      </c>
      <c r="AA12" s="31"/>
      <c r="AB12" s="32">
        <v>20</v>
      </c>
    </row>
    <row r="13" spans="1:28" s="32" customFormat="1" x14ac:dyDescent="0.15">
      <c r="A13" s="33"/>
      <c r="B13" s="19">
        <f>INDEX([1]県求人基礎資料!$B$6:$AM$60,$AB13,B$39)</f>
        <v>5</v>
      </c>
      <c r="C13" s="20">
        <f>INDEX([1]県求人基礎資料!$B$6:$AM$60,$AB13,C$39)</f>
        <v>0.78</v>
      </c>
      <c r="D13" s="21">
        <f>INDEX([1]県求人基礎資料!$B$6:$AM$60,$AB13,D$39)</f>
        <v>1.1299999999999999</v>
      </c>
      <c r="E13" s="22">
        <f>INDEX([1]県求人基礎資料!$B$6:$AM$60,$AB13,E$39)</f>
        <v>5871</v>
      </c>
      <c r="F13" s="28">
        <f>INDEX([1]県求人基礎資料!$B$6:$AM$60,$AB13,F$39)</f>
        <v>452</v>
      </c>
      <c r="G13" s="26">
        <f>INDEX([1]県求人基礎資料!$B$6:$AM$60,$AB13,G$39)</f>
        <v>177</v>
      </c>
      <c r="H13" s="26">
        <f>INDEX([1]県求人基礎資料!$B$6:$AM$60,$AB13,H$39)</f>
        <v>507</v>
      </c>
      <c r="I13" s="22">
        <f>INDEX([1]県求人基礎資料!$B$6:$AM$60,$AB13,I$39)</f>
        <v>376</v>
      </c>
      <c r="J13" s="22">
        <f>INDEX([1]県求人基礎資料!$B$6:$AM$60,$AB13,J$39)</f>
        <v>402</v>
      </c>
      <c r="K13" s="28">
        <f>INDEX([1]県求人基礎資料!$B$6:$AM$60,$AB13,K$39)</f>
        <v>18</v>
      </c>
      <c r="L13" s="26">
        <f>INDEX([1]県求人基礎資料!$B$6:$AM$60,$AB13,L$39)</f>
        <v>92</v>
      </c>
      <c r="M13" s="26">
        <f>INDEX([1]県求人基礎資料!$B$6:$AM$60,$AB13,M$39)</f>
        <v>269</v>
      </c>
      <c r="N13" s="22">
        <f>INDEX([1]県求人基礎資料!$B$6:$AM$60,$AB13,N$39)</f>
        <v>2237</v>
      </c>
      <c r="O13" s="28">
        <f>INDEX([1]県求人基礎資料!$B$6:$AM$60,$AB13,O$39)</f>
        <v>120</v>
      </c>
      <c r="P13" s="22">
        <f>INDEX([1]県求人基礎資料!$B$6:$AM$60,$AB13,P$39)</f>
        <v>403</v>
      </c>
      <c r="Q13" s="27">
        <f>INDEX([1]県求人基礎資料!$B$6:$AM$60,$AB13,Q$39)</f>
        <v>19805</v>
      </c>
      <c r="R13" s="22">
        <f>INDEX([1]県求人基礎資料!$B$6:$AM$60,$AB13,R$39)</f>
        <v>27825</v>
      </c>
      <c r="S13" s="27">
        <f>INDEX([1]県求人基礎資料!$B$6:$AM$60,$AB13,S$39)</f>
        <v>5174</v>
      </c>
      <c r="T13" s="28">
        <f>INDEX([1]県求人基礎資料!$B$6:$AM$60,$AB13,T$39)</f>
        <v>5767</v>
      </c>
      <c r="U13" s="26">
        <f>INDEX([1]県求人基礎資料!$B$6:$AM$60,$AB13,U$39)</f>
        <v>5724</v>
      </c>
      <c r="V13" s="26">
        <f>INDEX([1]県求人基礎資料!$B$6:$AM$60,$AB13,V$39)</f>
        <v>1462</v>
      </c>
      <c r="W13" s="26">
        <f>INDEX([1]県求人基礎資料!$B$6:$AM$60,$AB13,W$39)</f>
        <v>1416</v>
      </c>
      <c r="X13" s="22">
        <f>INDEX([1]県求人基礎資料!$B$6:$AM$60,$AB13,X$39)</f>
        <v>46</v>
      </c>
      <c r="Y13" s="29">
        <f>INDEX([1]県求人基礎資料!$B$6:$AM$60,$AB13,Y$39)</f>
        <v>25.4</v>
      </c>
      <c r="Z13" s="34">
        <f>INDEX([1]県求人基礎資料!$B$6:$AM$60,$AB13,Z$39)</f>
        <v>5.3</v>
      </c>
      <c r="AA13" s="31"/>
      <c r="AB13" s="32">
        <v>21</v>
      </c>
    </row>
    <row r="14" spans="1:28" s="32" customFormat="1" x14ac:dyDescent="0.15">
      <c r="A14" s="33"/>
      <c r="B14" s="19">
        <f>INDEX([1]県求人基礎資料!$B$6:$AM$60,$AB14,B$39)</f>
        <v>6</v>
      </c>
      <c r="C14" s="20">
        <f>INDEX([1]県求人基礎資料!$B$6:$AM$60,$AB14,C$39)</f>
        <v>0.68</v>
      </c>
      <c r="D14" s="21">
        <f>INDEX([1]県求人基礎資料!$B$6:$AM$60,$AB14,D$39)</f>
        <v>1.1599999999999999</v>
      </c>
      <c r="E14" s="22">
        <f>INDEX([1]県求人基礎資料!$B$6:$AM$60,$AB14,E$39)</f>
        <v>7431</v>
      </c>
      <c r="F14" s="28">
        <f>INDEX([1]県求人基礎資料!$B$6:$AM$60,$AB14,F$39)</f>
        <v>739</v>
      </c>
      <c r="G14" s="26">
        <f>INDEX([1]県求人基礎資料!$B$6:$AM$60,$AB14,G$39)</f>
        <v>247</v>
      </c>
      <c r="H14" s="26">
        <f>INDEX([1]県求人基礎資料!$B$6:$AM$60,$AB14,H$39)</f>
        <v>457</v>
      </c>
      <c r="I14" s="22">
        <f>INDEX([1]県求人基礎資料!$B$6:$AM$60,$AB14,I$39)</f>
        <v>346</v>
      </c>
      <c r="J14" s="22">
        <f>INDEX([1]県求人基礎資料!$B$6:$AM$60,$AB14,J$39)</f>
        <v>499</v>
      </c>
      <c r="K14" s="28">
        <f>INDEX([1]県求人基礎資料!$B$6:$AM$60,$AB14,K$39)</f>
        <v>48</v>
      </c>
      <c r="L14" s="26">
        <f>INDEX([1]県求人基礎資料!$B$6:$AM$60,$AB14,L$39)</f>
        <v>120</v>
      </c>
      <c r="M14" s="26">
        <f>INDEX([1]県求人基礎資料!$B$6:$AM$60,$AB14,M$39)</f>
        <v>503</v>
      </c>
      <c r="N14" s="22">
        <f>INDEX([1]県求人基礎資料!$B$6:$AM$60,$AB14,N$39)</f>
        <v>2610</v>
      </c>
      <c r="O14" s="28">
        <f>INDEX([1]県求人基礎資料!$B$6:$AM$60,$AB14,O$39)</f>
        <v>161</v>
      </c>
      <c r="P14" s="22">
        <f>INDEX([1]県求人基礎資料!$B$6:$AM$60,$AB14,P$39)</f>
        <v>681</v>
      </c>
      <c r="Q14" s="27">
        <f>INDEX([1]県求人基礎資料!$B$6:$AM$60,$AB14,Q$39)</f>
        <v>18399</v>
      </c>
      <c r="R14" s="22">
        <f>INDEX([1]県求人基礎資料!$B$6:$AM$60,$AB14,R$39)</f>
        <v>28406</v>
      </c>
      <c r="S14" s="27">
        <f>INDEX([1]県求人基礎資料!$B$6:$AM$60,$AB14,S$39)</f>
        <v>6662</v>
      </c>
      <c r="T14" s="28">
        <f>INDEX([1]県求人基礎資料!$B$6:$AM$60,$AB14,T$39)</f>
        <v>6154</v>
      </c>
      <c r="U14" s="26">
        <f>INDEX([1]県求人基礎資料!$B$6:$AM$60,$AB14,U$39)</f>
        <v>6116</v>
      </c>
      <c r="V14" s="26">
        <f>INDEX([1]県求人基礎資料!$B$6:$AM$60,$AB14,V$39)</f>
        <v>1603</v>
      </c>
      <c r="W14" s="26">
        <f>INDEX([1]県求人基礎資料!$B$6:$AM$60,$AB14,W$39)</f>
        <v>1528</v>
      </c>
      <c r="X14" s="22">
        <f>INDEX([1]県求人基礎資料!$B$6:$AM$60,$AB14,X$39)</f>
        <v>75</v>
      </c>
      <c r="Y14" s="29">
        <f>INDEX([1]県求人基礎資料!$B$6:$AM$60,$AB14,Y$39)</f>
        <v>26</v>
      </c>
      <c r="Z14" s="34">
        <f>INDEX([1]県求人基礎資料!$B$6:$AM$60,$AB14,Z$39)</f>
        <v>5.6</v>
      </c>
      <c r="AA14" s="31"/>
      <c r="AB14" s="32">
        <v>22</v>
      </c>
    </row>
    <row r="15" spans="1:28" s="32" customFormat="1" x14ac:dyDescent="0.15">
      <c r="A15" s="33"/>
      <c r="B15" s="19">
        <f>INDEX([1]県求人基礎資料!$B$6:$AM$60,$AB15,B$39)</f>
        <v>7</v>
      </c>
      <c r="C15" s="20">
        <f>INDEX([1]県求人基礎資料!$B$6:$AM$60,$AB15,C$39)</f>
        <v>0.67</v>
      </c>
      <c r="D15" s="21">
        <f>INDEX([1]県求人基礎資料!$B$6:$AM$60,$AB15,D$39)</f>
        <v>1.1599999999999999</v>
      </c>
      <c r="E15" s="22">
        <f>INDEX([1]県求人基礎資料!$B$6:$AM$60,$AB15,E$39)</f>
        <v>7202</v>
      </c>
      <c r="F15" s="28">
        <f>INDEX([1]県求人基礎資料!$B$6:$AM$60,$AB15,F$39)</f>
        <v>599</v>
      </c>
      <c r="G15" s="26">
        <f>INDEX([1]県求人基礎資料!$B$6:$AM$60,$AB15,G$39)</f>
        <v>213</v>
      </c>
      <c r="H15" s="26">
        <f>INDEX([1]県求人基礎資料!$B$6:$AM$60,$AB15,H$39)</f>
        <v>501</v>
      </c>
      <c r="I15" s="22">
        <f>INDEX([1]県求人基礎資料!$B$6:$AM$60,$AB15,I$39)</f>
        <v>304</v>
      </c>
      <c r="J15" s="22">
        <f>INDEX([1]県求人基礎資料!$B$6:$AM$60,$AB15,J$39)</f>
        <v>594</v>
      </c>
      <c r="K15" s="28">
        <f>INDEX([1]県求人基礎資料!$B$6:$AM$60,$AB15,K$39)</f>
        <v>55</v>
      </c>
      <c r="L15" s="26">
        <f>INDEX([1]県求人基礎資料!$B$6:$AM$60,$AB15,L$39)</f>
        <v>159</v>
      </c>
      <c r="M15" s="26">
        <f>INDEX([1]県求人基礎資料!$B$6:$AM$60,$AB15,M$39)</f>
        <v>464</v>
      </c>
      <c r="N15" s="22">
        <f>INDEX([1]県求人基礎資料!$B$6:$AM$60,$AB15,N$39)</f>
        <v>2559</v>
      </c>
      <c r="O15" s="28">
        <f>INDEX([1]県求人基礎資料!$B$6:$AM$60,$AB15,O$39)</f>
        <v>196</v>
      </c>
      <c r="P15" s="22">
        <f>INDEX([1]県求人基礎資料!$B$6:$AM$60,$AB15,P$39)</f>
        <v>635</v>
      </c>
      <c r="Q15" s="27">
        <f>INDEX([1]県求人基礎資料!$B$6:$AM$60,$AB15,Q$39)</f>
        <v>18836</v>
      </c>
      <c r="R15" s="22">
        <f>INDEX([1]県求人基礎資料!$B$6:$AM$60,$AB15,R$39)</f>
        <v>28785</v>
      </c>
      <c r="S15" s="27">
        <f>INDEX([1]県求人基礎資料!$B$6:$AM$60,$AB15,S$39)</f>
        <v>7498</v>
      </c>
      <c r="T15" s="28">
        <f>INDEX([1]県求人基礎資料!$B$6:$AM$60,$AB15,T$39)</f>
        <v>5700</v>
      </c>
      <c r="U15" s="26">
        <f>INDEX([1]県求人基礎資料!$B$6:$AM$60,$AB15,U$39)</f>
        <v>5670</v>
      </c>
      <c r="V15" s="26">
        <f>INDEX([1]県求人基礎資料!$B$6:$AM$60,$AB15,V$39)</f>
        <v>1509</v>
      </c>
      <c r="W15" s="26">
        <f>INDEX([1]県求人基礎資料!$B$6:$AM$60,$AB15,W$39)</f>
        <v>1420</v>
      </c>
      <c r="X15" s="22">
        <f>INDEX([1]県求人基礎資料!$B$6:$AM$60,$AB15,X$39)</f>
        <v>89</v>
      </c>
      <c r="Y15" s="29">
        <f>INDEX([1]県求人基礎資料!$B$6:$AM$60,$AB15,Y$39)</f>
        <v>26.5</v>
      </c>
      <c r="Z15" s="34">
        <f>INDEX([1]県求人基礎資料!$B$6:$AM$60,$AB15,Z$39)</f>
        <v>5.2</v>
      </c>
      <c r="AA15" s="31"/>
      <c r="AB15" s="32">
        <v>23</v>
      </c>
    </row>
    <row r="16" spans="1:28" s="32" customFormat="1" x14ac:dyDescent="0.15">
      <c r="A16" s="33"/>
      <c r="B16" s="19">
        <f>INDEX([1]県求人基礎資料!$B$6:$AM$60,$AB16,B$39)</f>
        <v>8</v>
      </c>
      <c r="C16" s="20">
        <f>INDEX([1]県求人基礎資料!$B$6:$AM$60,$AB16,C$39)</f>
        <v>0.67</v>
      </c>
      <c r="D16" s="21">
        <f>INDEX([1]県求人基礎資料!$B$6:$AM$60,$AB16,D$39)</f>
        <v>1.36</v>
      </c>
      <c r="E16" s="22">
        <f>INDEX([1]県求人基礎資料!$B$6:$AM$60,$AB16,E$39)</f>
        <v>6287</v>
      </c>
      <c r="F16" s="28">
        <f>INDEX([1]県求人基礎資料!$B$6:$AM$60,$AB16,F$39)</f>
        <v>578</v>
      </c>
      <c r="G16" s="26">
        <f>INDEX([1]県求人基礎資料!$B$6:$AM$60,$AB16,G$39)</f>
        <v>148</v>
      </c>
      <c r="H16" s="26">
        <f>INDEX([1]県求人基礎資料!$B$6:$AM$60,$AB16,H$39)</f>
        <v>324</v>
      </c>
      <c r="I16" s="22">
        <f>INDEX([1]県求人基礎資料!$B$6:$AM$60,$AB16,I$39)</f>
        <v>369</v>
      </c>
      <c r="J16" s="22">
        <f>INDEX([1]県求人基礎資料!$B$6:$AM$60,$AB16,J$39)</f>
        <v>437</v>
      </c>
      <c r="K16" s="28">
        <f>INDEX([1]県求人基礎資料!$B$6:$AM$60,$AB16,K$39)</f>
        <v>40</v>
      </c>
      <c r="L16" s="26">
        <f>INDEX([1]県求人基礎資料!$B$6:$AM$60,$AB16,L$39)</f>
        <v>123</v>
      </c>
      <c r="M16" s="26">
        <f>INDEX([1]県求人基礎資料!$B$6:$AM$60,$AB16,M$39)</f>
        <v>349</v>
      </c>
      <c r="N16" s="22">
        <f>INDEX([1]県求人基礎資料!$B$6:$AM$60,$AB16,N$39)</f>
        <v>2463</v>
      </c>
      <c r="O16" s="28">
        <f>INDEX([1]県求人基礎資料!$B$6:$AM$60,$AB16,O$39)</f>
        <v>115</v>
      </c>
      <c r="P16" s="22">
        <f>INDEX([1]県求人基礎資料!$B$6:$AM$60,$AB16,P$39)</f>
        <v>591</v>
      </c>
      <c r="Q16" s="27">
        <f>INDEX([1]県求人基礎資料!$B$6:$AM$60,$AB16,Q$39)</f>
        <v>18938</v>
      </c>
      <c r="R16" s="22">
        <f>INDEX([1]県求人基礎資料!$B$6:$AM$60,$AB16,R$39)</f>
        <v>28325</v>
      </c>
      <c r="S16" s="27">
        <f>INDEX([1]県求人基礎資料!$B$6:$AM$60,$AB16,S$39)</f>
        <v>8473</v>
      </c>
      <c r="T16" s="28">
        <f>INDEX([1]県求人基礎資料!$B$6:$AM$60,$AB16,T$39)</f>
        <v>4405</v>
      </c>
      <c r="U16" s="26">
        <f>INDEX([1]県求人基礎資料!$B$6:$AM$60,$AB16,U$39)</f>
        <v>4375</v>
      </c>
      <c r="V16" s="26">
        <f>INDEX([1]県求人基礎資料!$B$6:$AM$60,$AB16,V$39)</f>
        <v>1322</v>
      </c>
      <c r="W16" s="26">
        <f>INDEX([1]県求人基礎資料!$B$6:$AM$60,$AB16,W$39)</f>
        <v>1242</v>
      </c>
      <c r="X16" s="22">
        <f>INDEX([1]県求人基礎資料!$B$6:$AM$60,$AB16,X$39)</f>
        <v>80</v>
      </c>
      <c r="Y16" s="29">
        <f>INDEX([1]県求人基礎資料!$B$6:$AM$60,$AB16,Y$39)</f>
        <v>30</v>
      </c>
      <c r="Z16" s="34">
        <f>INDEX([1]県求人基礎資料!$B$6:$AM$60,$AB16,Z$39)</f>
        <v>4.7</v>
      </c>
      <c r="AA16" s="31"/>
      <c r="AB16" s="32">
        <v>24</v>
      </c>
    </row>
    <row r="17" spans="1:28" s="32" customFormat="1" x14ac:dyDescent="0.15">
      <c r="A17" s="36" t="str">
        <f>[1]県求人基礎資料!$B$30</f>
        <v>R2</v>
      </c>
      <c r="B17" s="37">
        <f>INDEX([1]県求人基礎資料!$B$6:$AM$60,$AB17,B$39)</f>
        <v>9</v>
      </c>
      <c r="C17" s="38">
        <f>INDEX([1]県求人基礎資料!$B$6:$AM$60,$AB17,C$39)</f>
        <v>0.64</v>
      </c>
      <c r="D17" s="86">
        <f>INDEX([1]県求人基礎資料!$B$6:$AM$60,$AB17,D$39)</f>
        <v>1.22</v>
      </c>
      <c r="E17" s="39">
        <f>INDEX([1]県求人基礎資料!$B$6:$AM$60,$AB17,E$39)</f>
        <v>6243</v>
      </c>
      <c r="F17" s="40">
        <f>INDEX([1]県求人基礎資料!$B$6:$AM$60,$AB17,F$39)</f>
        <v>696</v>
      </c>
      <c r="G17" s="41">
        <f>INDEX([1]県求人基礎資料!$B$6:$AM$60,$AB17,G$39)</f>
        <v>223</v>
      </c>
      <c r="H17" s="41">
        <f>INDEX([1]県求人基礎資料!$B$6:$AM$60,$AB17,H$39)</f>
        <v>432</v>
      </c>
      <c r="I17" s="39">
        <f>INDEX([1]県求人基礎資料!$B$6:$AM$60,$AB17,I$39)</f>
        <v>378</v>
      </c>
      <c r="J17" s="39">
        <f>INDEX([1]県求人基礎資料!$B$6:$AM$60,$AB17,J$39)</f>
        <v>460</v>
      </c>
      <c r="K17" s="40">
        <f>INDEX([1]県求人基礎資料!$B$6:$AM$60,$AB17,K$39)</f>
        <v>42</v>
      </c>
      <c r="L17" s="41">
        <f>INDEX([1]県求人基礎資料!$B$6:$AM$60,$AB17,L$39)</f>
        <v>120</v>
      </c>
      <c r="M17" s="41">
        <f>INDEX([1]県求人基礎資料!$B$6:$AM$60,$AB17,M$39)</f>
        <v>239</v>
      </c>
      <c r="N17" s="39">
        <f>INDEX([1]県求人基礎資料!$B$6:$AM$60,$AB17,N$39)</f>
        <v>2116</v>
      </c>
      <c r="O17" s="40">
        <f>INDEX([1]県求人基礎資料!$B$6:$AM$60,$AB17,O$39)</f>
        <v>123</v>
      </c>
      <c r="P17" s="39">
        <f>INDEX([1]県求人基礎資料!$B$6:$AM$60,$AB17,P$39)</f>
        <v>550</v>
      </c>
      <c r="Q17" s="42">
        <f>INDEX([1]県求人基礎資料!$B$6:$AM$60,$AB17,Q$39)</f>
        <v>18168</v>
      </c>
      <c r="R17" s="39">
        <f>INDEX([1]県求人基礎資料!$B$6:$AM$60,$AB17,R$39)</f>
        <v>28369</v>
      </c>
      <c r="S17" s="42">
        <f>INDEX([1]県求人基礎資料!$B$6:$AM$60,$AB17,S$39)</f>
        <v>8943</v>
      </c>
      <c r="T17" s="40">
        <f>INDEX([1]県求人基礎資料!$B$6:$AM$60,$AB17,T$39)</f>
        <v>5174</v>
      </c>
      <c r="U17" s="41">
        <f>INDEX([1]県求人基礎資料!$B$6:$AM$60,$AB17,U$39)</f>
        <v>5148</v>
      </c>
      <c r="V17" s="41">
        <f>INDEX([1]県求人基礎資料!$B$6:$AM$60,$AB17,V$39)</f>
        <v>1253</v>
      </c>
      <c r="W17" s="41">
        <f>INDEX([1]県求人基礎資料!$B$6:$AM$60,$AB17,W$39)</f>
        <v>1191</v>
      </c>
      <c r="X17" s="39">
        <f>INDEX([1]県求人基礎資料!$B$6:$AM$60,$AB17,X$39)</f>
        <v>62</v>
      </c>
      <c r="Y17" s="43">
        <f>INDEX([1]県求人基礎資料!$B$6:$AM$60,$AB17,Y$39)</f>
        <v>24.2</v>
      </c>
      <c r="Z17" s="44">
        <f>INDEX([1]県求人基礎資料!$B$6:$AM$60,$AB17,Z$39)</f>
        <v>4.4000000000000004</v>
      </c>
      <c r="AA17" s="31"/>
      <c r="AB17" s="32">
        <v>25</v>
      </c>
    </row>
    <row r="18" spans="1:28" s="32" customFormat="1" x14ac:dyDescent="0.15">
      <c r="A18" s="45" t="s">
        <v>26</v>
      </c>
      <c r="B18" s="46"/>
      <c r="C18" s="47">
        <f>C17-C16</f>
        <v>-3.0000000000000027E-2</v>
      </c>
      <c r="D18" s="48">
        <f t="shared" ref="D18:Z18" si="0">D17-D16</f>
        <v>-0.14000000000000012</v>
      </c>
      <c r="E18" s="49">
        <f t="shared" si="0"/>
        <v>-44</v>
      </c>
      <c r="F18" s="49">
        <f t="shared" si="0"/>
        <v>118</v>
      </c>
      <c r="G18" s="49">
        <f t="shared" si="0"/>
        <v>75</v>
      </c>
      <c r="H18" s="49">
        <f t="shared" si="0"/>
        <v>108</v>
      </c>
      <c r="I18" s="49">
        <f t="shared" si="0"/>
        <v>9</v>
      </c>
      <c r="J18" s="49">
        <f t="shared" si="0"/>
        <v>23</v>
      </c>
      <c r="K18" s="49">
        <f t="shared" si="0"/>
        <v>2</v>
      </c>
      <c r="L18" s="49">
        <f t="shared" si="0"/>
        <v>-3</v>
      </c>
      <c r="M18" s="49">
        <f t="shared" si="0"/>
        <v>-110</v>
      </c>
      <c r="N18" s="49">
        <f t="shared" si="0"/>
        <v>-347</v>
      </c>
      <c r="O18" s="49">
        <f t="shared" si="0"/>
        <v>8</v>
      </c>
      <c r="P18" s="49">
        <f t="shared" si="0"/>
        <v>-41</v>
      </c>
      <c r="Q18" s="50">
        <f t="shared" si="0"/>
        <v>-770</v>
      </c>
      <c r="R18" s="50">
        <f t="shared" si="0"/>
        <v>44</v>
      </c>
      <c r="S18" s="49">
        <f t="shared" si="0"/>
        <v>470</v>
      </c>
      <c r="T18" s="49">
        <f t="shared" si="0"/>
        <v>769</v>
      </c>
      <c r="U18" s="49">
        <f t="shared" si="0"/>
        <v>773</v>
      </c>
      <c r="V18" s="49">
        <f t="shared" si="0"/>
        <v>-69</v>
      </c>
      <c r="W18" s="49">
        <f t="shared" si="0"/>
        <v>-51</v>
      </c>
      <c r="X18" s="49">
        <f t="shared" si="0"/>
        <v>-18</v>
      </c>
      <c r="Y18" s="51">
        <f t="shared" si="0"/>
        <v>-5.8000000000000007</v>
      </c>
      <c r="Z18" s="52">
        <f t="shared" si="0"/>
        <v>-0.29999999999999982</v>
      </c>
      <c r="AA18" s="31"/>
      <c r="AB18" s="32">
        <v>26</v>
      </c>
    </row>
    <row r="19" spans="1:28" s="32" customFormat="1" x14ac:dyDescent="0.15">
      <c r="A19" s="53" t="s">
        <v>27</v>
      </c>
      <c r="B19" s="54"/>
      <c r="C19" s="55">
        <f>(C17-C16)/C16*100</f>
        <v>-4.4776119402985115</v>
      </c>
      <c r="D19" s="56">
        <f t="shared" ref="D19:Z19" si="1">(D17-D16)/D16*100</f>
        <v>-10.294117647058831</v>
      </c>
      <c r="E19" s="56">
        <f t="shared" si="1"/>
        <v>-0.69985684746301891</v>
      </c>
      <c r="F19" s="56">
        <f t="shared" si="1"/>
        <v>20.415224913494807</v>
      </c>
      <c r="G19" s="56">
        <f t="shared" si="1"/>
        <v>50.675675675675677</v>
      </c>
      <c r="H19" s="56">
        <f t="shared" si="1"/>
        <v>33.333333333333329</v>
      </c>
      <c r="I19" s="56">
        <f t="shared" si="1"/>
        <v>2.4390243902439024</v>
      </c>
      <c r="J19" s="56">
        <f t="shared" si="1"/>
        <v>5.2631578947368416</v>
      </c>
      <c r="K19" s="56">
        <f t="shared" si="1"/>
        <v>5</v>
      </c>
      <c r="L19" s="56">
        <f t="shared" si="1"/>
        <v>-2.4390243902439024</v>
      </c>
      <c r="M19" s="56">
        <f t="shared" si="1"/>
        <v>-31.51862464183381</v>
      </c>
      <c r="N19" s="56">
        <f t="shared" si="1"/>
        <v>-14.088509947218839</v>
      </c>
      <c r="O19" s="56">
        <f t="shared" si="1"/>
        <v>6.9565217391304346</v>
      </c>
      <c r="P19" s="56">
        <f t="shared" si="1"/>
        <v>-6.9373942470389167</v>
      </c>
      <c r="Q19" s="56">
        <f t="shared" si="1"/>
        <v>-4.0658992501848141</v>
      </c>
      <c r="R19" s="56">
        <f t="shared" si="1"/>
        <v>0.15533980582524273</v>
      </c>
      <c r="S19" s="56">
        <f t="shared" si="1"/>
        <v>5.5470317479051099</v>
      </c>
      <c r="T19" s="56">
        <f t="shared" si="1"/>
        <v>17.457434733257664</v>
      </c>
      <c r="U19" s="56">
        <f t="shared" si="1"/>
        <v>17.668571428571429</v>
      </c>
      <c r="V19" s="56">
        <f t="shared" si="1"/>
        <v>-5.2193645990922848</v>
      </c>
      <c r="W19" s="56">
        <f t="shared" si="1"/>
        <v>-4.1062801932367154</v>
      </c>
      <c r="X19" s="56">
        <f t="shared" si="1"/>
        <v>-22.5</v>
      </c>
      <c r="Y19" s="56">
        <f t="shared" si="1"/>
        <v>-19.333333333333336</v>
      </c>
      <c r="Z19" s="57">
        <f t="shared" si="1"/>
        <v>-6.3829787234042508</v>
      </c>
      <c r="AB19" s="32">
        <v>27</v>
      </c>
    </row>
    <row r="20" spans="1:28" s="32" customFormat="1" x14ac:dyDescent="0.15">
      <c r="A20" s="45" t="s">
        <v>28</v>
      </c>
      <c r="B20" s="46"/>
      <c r="C20" s="47">
        <f>C17-C5</f>
        <v>-0.54999999999999993</v>
      </c>
      <c r="D20" s="48">
        <f t="shared" ref="D20:Z20" si="2">D17-D5</f>
        <v>-0.60000000000000009</v>
      </c>
      <c r="E20" s="49">
        <f t="shared" si="2"/>
        <v>-3011</v>
      </c>
      <c r="F20" s="49">
        <f t="shared" si="2"/>
        <v>47</v>
      </c>
      <c r="G20" s="49">
        <f t="shared" si="2"/>
        <v>-104</v>
      </c>
      <c r="H20" s="49">
        <f t="shared" si="2"/>
        <v>-103</v>
      </c>
      <c r="I20" s="49">
        <f t="shared" si="2"/>
        <v>55</v>
      </c>
      <c r="J20" s="49">
        <f t="shared" si="2"/>
        <v>-829</v>
      </c>
      <c r="K20" s="49">
        <f t="shared" si="2"/>
        <v>-33</v>
      </c>
      <c r="L20" s="49">
        <f t="shared" si="2"/>
        <v>-86</v>
      </c>
      <c r="M20" s="49">
        <f t="shared" si="2"/>
        <v>-605</v>
      </c>
      <c r="N20" s="49">
        <f t="shared" si="2"/>
        <v>-644</v>
      </c>
      <c r="O20" s="49">
        <f t="shared" si="2"/>
        <v>-50</v>
      </c>
      <c r="P20" s="49">
        <f t="shared" si="2"/>
        <v>-452</v>
      </c>
      <c r="Q20" s="49">
        <f t="shared" si="2"/>
        <v>-10866</v>
      </c>
      <c r="R20" s="49">
        <f t="shared" si="2"/>
        <v>3668</v>
      </c>
      <c r="S20" s="49">
        <f t="shared" si="2"/>
        <v>3817</v>
      </c>
      <c r="T20" s="49">
        <f t="shared" si="2"/>
        <v>36</v>
      </c>
      <c r="U20" s="49">
        <f t="shared" si="2"/>
        <v>23</v>
      </c>
      <c r="V20" s="49">
        <f t="shared" si="2"/>
        <v>-357</v>
      </c>
      <c r="W20" s="49">
        <f t="shared" si="2"/>
        <v>-313</v>
      </c>
      <c r="X20" s="49">
        <f t="shared" si="2"/>
        <v>-44</v>
      </c>
      <c r="Y20" s="51">
        <f t="shared" si="2"/>
        <v>-7.1000000000000014</v>
      </c>
      <c r="Z20" s="52">
        <f t="shared" si="2"/>
        <v>-2.0999999999999996</v>
      </c>
      <c r="AA20" s="31"/>
      <c r="AB20" s="32">
        <v>28</v>
      </c>
    </row>
    <row r="21" spans="1:28" s="32" customFormat="1" x14ac:dyDescent="0.15">
      <c r="A21" s="53" t="s">
        <v>29</v>
      </c>
      <c r="B21" s="54"/>
      <c r="C21" s="55">
        <f>(C17-C5)/C5*100</f>
        <v>-46.218487394957982</v>
      </c>
      <c r="D21" s="56">
        <f t="shared" ref="D21:Z21" si="3">(D17-D5)/D5*100</f>
        <v>-32.967032967032971</v>
      </c>
      <c r="E21" s="56">
        <f t="shared" si="3"/>
        <v>-32.537281175707797</v>
      </c>
      <c r="F21" s="56">
        <f t="shared" si="3"/>
        <v>7.2419106317411401</v>
      </c>
      <c r="G21" s="56">
        <f t="shared" si="3"/>
        <v>-31.804281345565748</v>
      </c>
      <c r="H21" s="56">
        <f t="shared" si="3"/>
        <v>-19.252336448598133</v>
      </c>
      <c r="I21" s="56">
        <f t="shared" si="3"/>
        <v>17.027863777089784</v>
      </c>
      <c r="J21" s="56">
        <f t="shared" si="3"/>
        <v>-64.313421256788203</v>
      </c>
      <c r="K21" s="56">
        <f t="shared" si="3"/>
        <v>-44</v>
      </c>
      <c r="L21" s="56">
        <f t="shared" si="3"/>
        <v>-41.747572815533978</v>
      </c>
      <c r="M21" s="56">
        <f t="shared" si="3"/>
        <v>-71.682464454976298</v>
      </c>
      <c r="N21" s="56">
        <f t="shared" si="3"/>
        <v>-23.333333333333332</v>
      </c>
      <c r="O21" s="56">
        <f t="shared" si="3"/>
        <v>-28.901734104046245</v>
      </c>
      <c r="P21" s="56">
        <f t="shared" si="3"/>
        <v>-45.109780439121757</v>
      </c>
      <c r="Q21" s="56">
        <f t="shared" si="3"/>
        <v>-37.425087828063646</v>
      </c>
      <c r="R21" s="56">
        <f t="shared" si="3"/>
        <v>14.849601230719403</v>
      </c>
      <c r="S21" s="56">
        <f t="shared" si="3"/>
        <v>74.463519313304715</v>
      </c>
      <c r="T21" s="56">
        <f t="shared" si="3"/>
        <v>0.70066173608407945</v>
      </c>
      <c r="U21" s="56">
        <f t="shared" si="3"/>
        <v>0.448780487804878</v>
      </c>
      <c r="V21" s="56">
        <f t="shared" si="3"/>
        <v>-22.173913043478262</v>
      </c>
      <c r="W21" s="56">
        <f t="shared" si="3"/>
        <v>-20.811170212765958</v>
      </c>
      <c r="X21" s="56">
        <f t="shared" si="3"/>
        <v>-41.509433962264154</v>
      </c>
      <c r="Y21" s="56">
        <f t="shared" si="3"/>
        <v>-22.683706070287542</v>
      </c>
      <c r="Z21" s="57">
        <f t="shared" si="3"/>
        <v>-32.307692307692307</v>
      </c>
      <c r="AB21" s="32">
        <v>29</v>
      </c>
    </row>
    <row r="22" spans="1:28" x14ac:dyDescent="0.15">
      <c r="A22" s="2"/>
      <c r="B22" s="58"/>
      <c r="C22" s="59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87"/>
      <c r="W22" s="89"/>
      <c r="X22" s="89"/>
      <c r="Y22" s="90"/>
      <c r="Z22" s="61"/>
      <c r="AB22" s="32">
        <v>30</v>
      </c>
    </row>
    <row r="23" spans="1:28" x14ac:dyDescent="0.15">
      <c r="A23" s="62" t="s">
        <v>30</v>
      </c>
      <c r="B23" s="63"/>
      <c r="C23" s="64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88"/>
      <c r="X23" s="88"/>
      <c r="Y23" s="65"/>
      <c r="Z23" s="66"/>
      <c r="AB23" s="32">
        <v>31</v>
      </c>
    </row>
    <row r="24" spans="1:28" s="32" customFormat="1" x14ac:dyDescent="0.15">
      <c r="A24" s="18" t="str">
        <f>[1]県求人基礎資料!B48</f>
        <v>R1</v>
      </c>
      <c r="B24" s="19">
        <f>INDEX([1]県求人基礎資料!$B$6:$AM$60,$AB24,B$39)</f>
        <v>9</v>
      </c>
      <c r="C24" s="20">
        <f>INDEX([1]県求人基礎資料!$B$6:$AM$60,$AB24,C$39)</f>
        <v>-2.0000000000000018E-2</v>
      </c>
      <c r="D24" s="21">
        <f>INDEX([1]県求人基礎資料!$B$6:$AM$60,$AB24,D$39)</f>
        <v>-3.0000000000000027E-2</v>
      </c>
      <c r="E24" s="67">
        <f>INDEX([1]県求人基礎資料!$B$6:$AM$60,$AB24,E$39)</f>
        <v>612</v>
      </c>
      <c r="F24" s="68">
        <f>INDEX([1]県求人基礎資料!$B$6:$AM$60,$AB24,F$39)</f>
        <v>-18</v>
      </c>
      <c r="G24" s="69">
        <f>INDEX([1]県求人基礎資料!$B$6:$AM$60,$AB24,G$39)</f>
        <v>-15</v>
      </c>
      <c r="H24" s="69">
        <f>INDEX([1]県求人基礎資料!$B$6:$AM$60,$AB24,H$39)</f>
        <v>-293</v>
      </c>
      <c r="I24" s="67">
        <f>INDEX([1]県求人基礎資料!$B$6:$AM$60,$AB24,I$39)</f>
        <v>-21</v>
      </c>
      <c r="J24" s="67">
        <f>INDEX([1]県求人基礎資料!$B$6:$AM$60,$AB24,J$39)</f>
        <v>415</v>
      </c>
      <c r="K24" s="68">
        <f>INDEX([1]県求人基礎資料!$B$6:$AM$60,$AB24,K$39)</f>
        <v>43</v>
      </c>
      <c r="L24" s="69">
        <f>INDEX([1]県求人基礎資料!$B$6:$AM$60,$AB24,L$39)</f>
        <v>-64</v>
      </c>
      <c r="M24" s="69">
        <f>INDEX([1]県求人基礎資料!$B$6:$AM$60,$AB24,M$39)</f>
        <v>-26</v>
      </c>
      <c r="N24" s="67">
        <f>INDEX([1]県求人基礎資料!$B$6:$AM$60,$AB24,N$39)</f>
        <v>432</v>
      </c>
      <c r="O24" s="68">
        <f>INDEX([1]県求人基礎資料!$B$6:$AM$60,$AB24,O$39)</f>
        <v>28</v>
      </c>
      <c r="P24" s="67">
        <f>INDEX([1]県求人基礎資料!$B$6:$AM$60,$AB24,P$39)</f>
        <v>31</v>
      </c>
      <c r="Q24" s="67">
        <f>INDEX([1]県求人基礎資料!$B$6:$AM$60,$AB24,Q$39)</f>
        <v>838</v>
      </c>
      <c r="R24" s="67">
        <f>INDEX([1]県求人基礎資料!$B$6:$AM$60,$AB24,R$39)</f>
        <v>1199</v>
      </c>
      <c r="S24" s="67">
        <f>INDEX([1]県求人基礎資料!$B$6:$AM$60,$AB24,S$39)</f>
        <v>215</v>
      </c>
      <c r="T24" s="68">
        <f>INDEX([1]県求人基礎資料!$B$6:$AM$60,$AB24,T$39)</f>
        <v>474</v>
      </c>
      <c r="U24" s="69">
        <f>INDEX([1]県求人基礎資料!$B$6:$AM$60,$AB24,U$39)</f>
        <v>475</v>
      </c>
      <c r="V24" s="69">
        <f>INDEX([1]県求人基礎資料!$B$6:$AM$60,$AB24,V$39)</f>
        <v>-66</v>
      </c>
      <c r="W24" s="69">
        <f>INDEX([1]県求人基礎資料!$B$6:$AM$60,$AB24,W$39)</f>
        <v>-58</v>
      </c>
      <c r="X24" s="67">
        <f>INDEX([1]県求人基礎資料!$B$6:$AM$60,$AB24,X$39)</f>
        <v>-8</v>
      </c>
      <c r="Y24" s="29">
        <f>INDEX([1]県求人基礎資料!$B$6:$AM$60,$AB24,Y$39)</f>
        <v>-4.5999999999999979</v>
      </c>
      <c r="Z24" s="30">
        <f>INDEX([1]県求人基礎資料!$B$6:$AM$60,$AB24,Z$39)</f>
        <v>-0.59999999999999964</v>
      </c>
      <c r="AA24" s="31"/>
      <c r="AB24" s="32">
        <v>43</v>
      </c>
    </row>
    <row r="25" spans="1:28" x14ac:dyDescent="0.15">
      <c r="A25" s="33"/>
      <c r="B25" s="19">
        <f>INDEX([1]県求人基礎資料!$B$6:$AM$60,$AB25,B$39)</f>
        <v>10</v>
      </c>
      <c r="C25" s="20">
        <f>INDEX([1]県求人基礎資料!$B$6:$AM$60,$AB25,C$39)</f>
        <v>3.0000000000000027E-2</v>
      </c>
      <c r="D25" s="21">
        <f>INDEX([1]県求人基礎資料!$B$6:$AM$60,$AB25,D$39)</f>
        <v>-2.0000000000000018E-2</v>
      </c>
      <c r="E25" s="67">
        <f>INDEX([1]県求人基礎資料!$B$6:$AM$60,$AB25,E$39)</f>
        <v>751</v>
      </c>
      <c r="F25" s="68">
        <f>INDEX([1]県求人基礎資料!$B$6:$AM$60,$AB25,F$39)</f>
        <v>201</v>
      </c>
      <c r="G25" s="69">
        <f>INDEX([1]県求人基礎資料!$B$6:$AM$60,$AB25,G$39)</f>
        <v>47</v>
      </c>
      <c r="H25" s="69">
        <f>INDEX([1]県求人基礎資料!$B$6:$AM$60,$AB25,H$39)</f>
        <v>17</v>
      </c>
      <c r="I25" s="67">
        <f>INDEX([1]県求人基礎資料!$B$6:$AM$60,$AB25,I$39)</f>
        <v>14</v>
      </c>
      <c r="J25" s="67">
        <f>INDEX([1]県求人基礎資料!$B$6:$AM$60,$AB25,J$39)</f>
        <v>-106</v>
      </c>
      <c r="K25" s="68">
        <f>INDEX([1]県求人基礎資料!$B$6:$AM$60,$AB25,K$39)</f>
        <v>-30</v>
      </c>
      <c r="L25" s="69">
        <f>INDEX([1]県求人基礎資料!$B$6:$AM$60,$AB25,L$39)</f>
        <v>72</v>
      </c>
      <c r="M25" s="69">
        <f>INDEX([1]県求人基礎資料!$B$6:$AM$60,$AB25,M$39)</f>
        <v>8</v>
      </c>
      <c r="N25" s="67">
        <f>INDEX([1]県求人基礎資料!$B$6:$AM$60,$AB25,N$39)</f>
        <v>583</v>
      </c>
      <c r="O25" s="68">
        <f>INDEX([1]県求人基礎資料!$B$6:$AM$60,$AB25,O$39)</f>
        <v>-32</v>
      </c>
      <c r="P25" s="67">
        <f>INDEX([1]県求人基礎資料!$B$6:$AM$60,$AB25,P$39)</f>
        <v>166</v>
      </c>
      <c r="Q25" s="67">
        <f>INDEX([1]県求人基礎資料!$B$6:$AM$60,$AB25,Q$39)</f>
        <v>1702</v>
      </c>
      <c r="R25" s="67">
        <f>INDEX([1]県求人基礎資料!$B$6:$AM$60,$AB25,R$39)</f>
        <v>843</v>
      </c>
      <c r="S25" s="67">
        <f>INDEX([1]県求人基礎資料!$B$6:$AM$60,$AB25,S$39)</f>
        <v>59</v>
      </c>
      <c r="T25" s="68">
        <f>INDEX([1]県求人基礎資料!$B$6:$AM$60,$AB25,T$39)</f>
        <v>36</v>
      </c>
      <c r="U25" s="69">
        <f>INDEX([1]県求人基礎資料!$B$6:$AM$60,$AB25,U$39)</f>
        <v>40</v>
      </c>
      <c r="V25" s="69">
        <f>INDEX([1]県求人基礎資料!$B$6:$AM$60,$AB25,V$39)</f>
        <v>25</v>
      </c>
      <c r="W25" s="69">
        <f>INDEX([1]県求人基礎資料!$B$6:$AM$60,$AB25,W$39)</f>
        <v>35</v>
      </c>
      <c r="X25" s="67">
        <f>INDEX([1]県求人基礎資料!$B$6:$AM$60,$AB25,X$39)</f>
        <v>-10</v>
      </c>
      <c r="Y25" s="29">
        <f>INDEX([1]県求人基礎資料!$B$6:$AM$60,$AB25,Y$39)</f>
        <v>0.20000000000000284</v>
      </c>
      <c r="Z25" s="30">
        <f>INDEX([1]県求人基礎資料!$B$6:$AM$60,$AB25,Z$39)</f>
        <v>-9.9999999999999645E-2</v>
      </c>
      <c r="AA25" s="70"/>
      <c r="AB25" s="32">
        <v>44</v>
      </c>
    </row>
    <row r="26" spans="1:28" x14ac:dyDescent="0.15">
      <c r="A26" s="33"/>
      <c r="B26" s="19">
        <f>INDEX([1]県求人基礎資料!$B$6:$AM$60,$AB26,B$39)</f>
        <v>11</v>
      </c>
      <c r="C26" s="20">
        <f>INDEX([1]県求人基礎資料!$B$6:$AM$60,$AB26,C$39)</f>
        <v>2.0000000000000018E-2</v>
      </c>
      <c r="D26" s="21">
        <f>INDEX([1]県求人基礎資料!$B$6:$AM$60,$AB26,D$39)</f>
        <v>-1.0000000000000009E-2</v>
      </c>
      <c r="E26" s="67">
        <f>INDEX([1]県求人基礎資料!$B$6:$AM$60,$AB26,E$39)</f>
        <v>233</v>
      </c>
      <c r="F26" s="68">
        <f>INDEX([1]県求人基礎資料!$B$6:$AM$60,$AB26,F$39)</f>
        <v>-51</v>
      </c>
      <c r="G26" s="69">
        <f>INDEX([1]県求人基礎資料!$B$6:$AM$60,$AB26,G$39)</f>
        <v>-17</v>
      </c>
      <c r="H26" s="69">
        <f>INDEX([1]県求人基礎資料!$B$6:$AM$60,$AB26,H$39)</f>
        <v>402</v>
      </c>
      <c r="I26" s="67">
        <f>INDEX([1]県求人基礎資料!$B$6:$AM$60,$AB26,I$39)</f>
        <v>246</v>
      </c>
      <c r="J26" s="67">
        <f>INDEX([1]県求人基礎資料!$B$6:$AM$60,$AB26,J$39)</f>
        <v>-73</v>
      </c>
      <c r="K26" s="68">
        <f>INDEX([1]県求人基礎資料!$B$6:$AM$60,$AB26,K$39)</f>
        <v>18</v>
      </c>
      <c r="L26" s="69">
        <f>INDEX([1]県求人基礎資料!$B$6:$AM$60,$AB26,L$39)</f>
        <v>-105</v>
      </c>
      <c r="M26" s="69">
        <f>INDEX([1]県求人基礎資料!$B$6:$AM$60,$AB26,M$39)</f>
        <v>124</v>
      </c>
      <c r="N26" s="67">
        <f>INDEX([1]県求人基礎資料!$B$6:$AM$60,$AB26,N$39)</f>
        <v>294</v>
      </c>
      <c r="O26" s="68">
        <f>INDEX([1]県求人基礎資料!$B$6:$AM$60,$AB26,O$39)</f>
        <v>13</v>
      </c>
      <c r="P26" s="67">
        <f>INDEX([1]県求人基礎資料!$B$6:$AM$60,$AB26,P$39)</f>
        <v>-279</v>
      </c>
      <c r="Q26" s="67">
        <f>INDEX([1]県求人基礎資料!$B$6:$AM$60,$AB26,Q$39)</f>
        <v>1855</v>
      </c>
      <c r="R26" s="67">
        <f>INDEX([1]県求人基礎資料!$B$6:$AM$60,$AB26,R$39)</f>
        <v>855</v>
      </c>
      <c r="S26" s="67">
        <f>INDEX([1]県求人基礎資料!$B$6:$AM$60,$AB26,S$39)</f>
        <v>-208</v>
      </c>
      <c r="T26" s="68">
        <f>INDEX([1]県求人基礎資料!$B$6:$AM$60,$AB26,T$39)</f>
        <v>77</v>
      </c>
      <c r="U26" s="69">
        <f>INDEX([1]県求人基礎資料!$B$6:$AM$60,$AB26,U$39)</f>
        <v>78</v>
      </c>
      <c r="V26" s="69">
        <f>INDEX([1]県求人基礎資料!$B$6:$AM$60,$AB26,V$39)</f>
        <v>-52</v>
      </c>
      <c r="W26" s="69">
        <f>INDEX([1]県求人基礎資料!$B$6:$AM$60,$AB26,W$39)</f>
        <v>-48</v>
      </c>
      <c r="X26" s="67">
        <f>INDEX([1]県求人基礎資料!$B$6:$AM$60,$AB26,X$39)</f>
        <v>-4</v>
      </c>
      <c r="Y26" s="29">
        <f>INDEX([1]県求人基礎資料!$B$6:$AM$60,$AB26,Y$39)</f>
        <v>-1.3999999999999986</v>
      </c>
      <c r="Z26" s="30">
        <f>INDEX([1]県求人基礎資料!$B$6:$AM$60,$AB26,Z$39)</f>
        <v>-0.40000000000000036</v>
      </c>
      <c r="AA26" s="70"/>
      <c r="AB26" s="32">
        <v>45</v>
      </c>
    </row>
    <row r="27" spans="1:28" x14ac:dyDescent="0.15">
      <c r="A27" s="33"/>
      <c r="B27" s="19">
        <f>INDEX([1]県求人基礎資料!$B$6:$AM$60,$AB27,B$39)</f>
        <v>12</v>
      </c>
      <c r="C27" s="20">
        <f>INDEX([1]県求人基礎資料!$B$6:$AM$60,$AB27,C$39)</f>
        <v>-1.0000000000000009E-2</v>
      </c>
      <c r="D27" s="21">
        <f>INDEX([1]県求人基礎資料!$B$6:$AM$60,$AB27,D$39)</f>
        <v>-0.12999999999999989</v>
      </c>
      <c r="E27" s="67">
        <f>INDEX([1]県求人基礎資料!$B$6:$AM$60,$AB27,E$39)</f>
        <v>-277</v>
      </c>
      <c r="F27" s="68">
        <f>INDEX([1]県求人基礎資料!$B$6:$AM$60,$AB27,F$39)</f>
        <v>212</v>
      </c>
      <c r="G27" s="69">
        <f>INDEX([1]県求人基礎資料!$B$6:$AM$60,$AB27,G$39)</f>
        <v>8</v>
      </c>
      <c r="H27" s="69">
        <f>INDEX([1]県求人基礎資料!$B$6:$AM$60,$AB27,H$39)</f>
        <v>-506</v>
      </c>
      <c r="I27" s="67">
        <f>INDEX([1]県求人基礎資料!$B$6:$AM$60,$AB27,I$39)</f>
        <v>-108</v>
      </c>
      <c r="J27" s="67">
        <f>INDEX([1]県求人基礎資料!$B$6:$AM$60,$AB27,J$39)</f>
        <v>-296</v>
      </c>
      <c r="K27" s="68">
        <f>INDEX([1]県求人基礎資料!$B$6:$AM$60,$AB27,K$39)</f>
        <v>7</v>
      </c>
      <c r="L27" s="69">
        <f>INDEX([1]県求人基礎資料!$B$6:$AM$60,$AB27,L$39)</f>
        <v>-124</v>
      </c>
      <c r="M27" s="69">
        <f>INDEX([1]県求人基礎資料!$B$6:$AM$60,$AB27,M$39)</f>
        <v>44</v>
      </c>
      <c r="N27" s="67">
        <f>INDEX([1]県求人基礎資料!$B$6:$AM$60,$AB27,N$39)</f>
        <v>413</v>
      </c>
      <c r="O27" s="68">
        <f>INDEX([1]県求人基礎資料!$B$6:$AM$60,$AB27,O$39)</f>
        <v>29</v>
      </c>
      <c r="P27" s="67">
        <f>INDEX([1]県求人基礎資料!$B$6:$AM$60,$AB27,P$39)</f>
        <v>114</v>
      </c>
      <c r="Q27" s="67">
        <f>INDEX([1]県求人基礎資料!$B$6:$AM$60,$AB27,Q$39)</f>
        <v>885</v>
      </c>
      <c r="R27" s="67">
        <f>INDEX([1]県求人基礎資料!$B$6:$AM$60,$AB27,R$39)</f>
        <v>954</v>
      </c>
      <c r="S27" s="67">
        <f>INDEX([1]県求人基礎資料!$B$6:$AM$60,$AB27,S$39)</f>
        <v>-104</v>
      </c>
      <c r="T27" s="68">
        <f>INDEX([1]県求人基礎資料!$B$6:$AM$60,$AB27,T$39)</f>
        <v>302</v>
      </c>
      <c r="U27" s="69">
        <f>INDEX([1]県求人基礎資料!$B$6:$AM$60,$AB27,U$39)</f>
        <v>298</v>
      </c>
      <c r="V27" s="69">
        <f>INDEX([1]県求人基礎資料!$B$6:$AM$60,$AB27,V$39)</f>
        <v>56</v>
      </c>
      <c r="W27" s="69">
        <f>INDEX([1]県求人基礎資料!$B$6:$AM$60,$AB27,W$39)</f>
        <v>74</v>
      </c>
      <c r="X27" s="67">
        <f>INDEX([1]県求人基礎資料!$B$6:$AM$60,$AB27,X$39)</f>
        <v>-18</v>
      </c>
      <c r="Y27" s="29">
        <f>INDEX([1]県求人基礎資料!$B$6:$AM$60,$AB27,Y$39)</f>
        <v>-1.1999999999999957</v>
      </c>
      <c r="Z27" s="30">
        <f>INDEX([1]県求人基礎資料!$B$6:$AM$60,$AB27,Z$39)</f>
        <v>0</v>
      </c>
      <c r="AA27" s="70"/>
      <c r="AB27" s="32">
        <v>46</v>
      </c>
    </row>
    <row r="28" spans="1:28" x14ac:dyDescent="0.15">
      <c r="A28" s="71"/>
      <c r="B28" s="19">
        <f>INDEX([1]県求人基礎資料!$B$6:$AM$60,$AB28,B$39)</f>
        <v>1</v>
      </c>
      <c r="C28" s="20">
        <f>INDEX([1]県求人基礎資料!$B$6:$AM$60,$AB28,C$39)</f>
        <v>-0.10999999999999988</v>
      </c>
      <c r="D28" s="21">
        <f>INDEX([1]県求人基礎資料!$B$6:$AM$60,$AB28,D$39)</f>
        <v>-0.20999999999999996</v>
      </c>
      <c r="E28" s="67">
        <f>INDEX([1]県求人基礎資料!$B$6:$AM$60,$AB28,E$39)</f>
        <v>-1987</v>
      </c>
      <c r="F28" s="68">
        <f>INDEX([1]県求人基礎資料!$B$6:$AM$60,$AB28,F$39)</f>
        <v>-33</v>
      </c>
      <c r="G28" s="69">
        <f>INDEX([1]県求人基礎資料!$B$6:$AM$60,$AB28,G$39)</f>
        <v>-10</v>
      </c>
      <c r="H28" s="69">
        <f>INDEX([1]県求人基礎資料!$B$6:$AM$60,$AB28,H$39)</f>
        <v>-295</v>
      </c>
      <c r="I28" s="67">
        <f>INDEX([1]県求人基礎資料!$B$6:$AM$60,$AB28,I$39)</f>
        <v>-99</v>
      </c>
      <c r="J28" s="67">
        <f>INDEX([1]県求人基礎資料!$B$6:$AM$60,$AB28,J$39)</f>
        <v>-245</v>
      </c>
      <c r="K28" s="68">
        <f>INDEX([1]県求人基礎資料!$B$6:$AM$60,$AB28,K$39)</f>
        <v>-11</v>
      </c>
      <c r="L28" s="69">
        <f>INDEX([1]県求人基礎資料!$B$6:$AM$60,$AB28,L$39)</f>
        <v>-96</v>
      </c>
      <c r="M28" s="69">
        <f>INDEX([1]県求人基礎資料!$B$6:$AM$60,$AB28,M$39)</f>
        <v>129</v>
      </c>
      <c r="N28" s="67">
        <f>INDEX([1]県求人基礎資料!$B$6:$AM$60,$AB28,N$39)</f>
        <v>-361</v>
      </c>
      <c r="O28" s="68">
        <f>INDEX([1]県求人基礎資料!$B$6:$AM$60,$AB28,O$39)</f>
        <v>-83</v>
      </c>
      <c r="P28" s="67">
        <f>INDEX([1]県求人基礎資料!$B$6:$AM$60,$AB28,P$39)</f>
        <v>-203</v>
      </c>
      <c r="Q28" s="67">
        <f>INDEX([1]県求人基礎資料!$B$6:$AM$60,$AB28,Q$39)</f>
        <v>-1714</v>
      </c>
      <c r="R28" s="67">
        <f>INDEX([1]県求人基礎資料!$B$6:$AM$60,$AB28,R$39)</f>
        <v>691</v>
      </c>
      <c r="S28" s="67">
        <f>INDEX([1]県求人基礎資料!$B$6:$AM$60,$AB28,S$39)</f>
        <v>-124</v>
      </c>
      <c r="T28" s="68">
        <f>INDEX([1]県求人基礎資料!$B$6:$AM$60,$AB28,T$39)</f>
        <v>-306</v>
      </c>
      <c r="U28" s="69">
        <f>INDEX([1]県求人基礎資料!$B$6:$AM$60,$AB28,U$39)</f>
        <v>-320</v>
      </c>
      <c r="V28" s="69">
        <f>INDEX([1]県求人基礎資料!$B$6:$AM$60,$AB28,V$39)</f>
        <v>2</v>
      </c>
      <c r="W28" s="69">
        <f>INDEX([1]県求人基礎資料!$B$6:$AM$60,$AB28,W$39)</f>
        <v>-2</v>
      </c>
      <c r="X28" s="67">
        <f>INDEX([1]県求人基礎資料!$B$6:$AM$60,$AB28,X$39)</f>
        <v>4</v>
      </c>
      <c r="Y28" s="29">
        <f>INDEX([1]県求人基礎資料!$B$6:$AM$60,$AB28,Y$39)</f>
        <v>1.1999999999999993</v>
      </c>
      <c r="Z28" s="30">
        <f>INDEX([1]県求人基礎資料!$B$6:$AM$60,$AB28,Z$39)</f>
        <v>-9.9999999999999645E-2</v>
      </c>
      <c r="AA28" s="70"/>
      <c r="AB28" s="32">
        <v>47</v>
      </c>
    </row>
    <row r="29" spans="1:28" x14ac:dyDescent="0.15">
      <c r="A29" s="71"/>
      <c r="B29" s="19">
        <f>INDEX([1]県求人基礎資料!$B$6:$AM$60,$AB29,B$39)</f>
        <v>2</v>
      </c>
      <c r="C29" s="20">
        <f>INDEX([1]県求人基礎資料!$B$6:$AM$60,$AB29,C$39)</f>
        <v>-9.9999999999999867E-2</v>
      </c>
      <c r="D29" s="21">
        <f>INDEX([1]県求人基礎資料!$B$6:$AM$60,$AB29,D$39)</f>
        <v>-5.0000000000000044E-2</v>
      </c>
      <c r="E29" s="67">
        <f>INDEX([1]県求人基礎資料!$B$6:$AM$60,$AB29,E$39)</f>
        <v>-72</v>
      </c>
      <c r="F29" s="68">
        <f>INDEX([1]県求人基礎資料!$B$6:$AM$60,$AB29,F$39)</f>
        <v>-200</v>
      </c>
      <c r="G29" s="69">
        <f>INDEX([1]県求人基礎資料!$B$6:$AM$60,$AB29,G$39)</f>
        <v>-57</v>
      </c>
      <c r="H29" s="69">
        <f>INDEX([1]県求人基礎資料!$B$6:$AM$60,$AB29,H$39)</f>
        <v>76</v>
      </c>
      <c r="I29" s="67">
        <f>INDEX([1]県求人基礎資料!$B$6:$AM$60,$AB29,I$39)</f>
        <v>149</v>
      </c>
      <c r="J29" s="67">
        <f>INDEX([1]県求人基礎資料!$B$6:$AM$60,$AB29,J$39)</f>
        <v>-197</v>
      </c>
      <c r="K29" s="68">
        <f>INDEX([1]県求人基礎資料!$B$6:$AM$60,$AB29,K$39)</f>
        <v>24</v>
      </c>
      <c r="L29" s="69">
        <f>INDEX([1]県求人基礎資料!$B$6:$AM$60,$AB29,L$39)</f>
        <v>-82</v>
      </c>
      <c r="M29" s="69">
        <f>INDEX([1]県求人基礎資料!$B$6:$AM$60,$AB29,M$39)</f>
        <v>-153</v>
      </c>
      <c r="N29" s="67">
        <f>INDEX([1]県求人基礎資料!$B$6:$AM$60,$AB29,N$39)</f>
        <v>94</v>
      </c>
      <c r="O29" s="68">
        <f>INDEX([1]県求人基礎資料!$B$6:$AM$60,$AB29,O$39)</f>
        <v>90</v>
      </c>
      <c r="P29" s="67">
        <f>INDEX([1]県求人基礎資料!$B$6:$AM$60,$AB29,P$39)</f>
        <v>-416</v>
      </c>
      <c r="Q29" s="67">
        <f>INDEX([1]県求人基礎資料!$B$6:$AM$60,$AB29,Q$39)</f>
        <v>-1857</v>
      </c>
      <c r="R29" s="67">
        <f>INDEX([1]県求人基礎資料!$B$6:$AM$60,$AB29,R$39)</f>
        <v>631</v>
      </c>
      <c r="S29" s="67">
        <f>INDEX([1]県求人基礎資料!$B$6:$AM$60,$AB29,S$39)</f>
        <v>-116</v>
      </c>
      <c r="T29" s="68">
        <f>INDEX([1]県求人基礎資料!$B$6:$AM$60,$AB29,T$39)</f>
        <v>144</v>
      </c>
      <c r="U29" s="69">
        <f>INDEX([1]県求人基礎資料!$B$6:$AM$60,$AB29,U$39)</f>
        <v>133</v>
      </c>
      <c r="V29" s="69">
        <f>INDEX([1]県求人基礎資料!$B$6:$AM$60,$AB29,V$39)</f>
        <v>-141</v>
      </c>
      <c r="W29" s="69">
        <f>INDEX([1]県求人基礎資料!$B$6:$AM$60,$AB29,W$39)</f>
        <v>-87</v>
      </c>
      <c r="X29" s="67">
        <f>INDEX([1]県求人基礎資料!$B$6:$AM$60,$AB29,X$39)</f>
        <v>-54</v>
      </c>
      <c r="Y29" s="29">
        <f>INDEX([1]県求人基礎資料!$B$6:$AM$60,$AB29,Y$39)</f>
        <v>-2.3999999999999986</v>
      </c>
      <c r="Z29" s="30">
        <f>INDEX([1]県求人基礎資料!$B$6:$AM$60,$AB29,Z$39)</f>
        <v>-0.69999999999999929</v>
      </c>
      <c r="AA29" s="70"/>
      <c r="AB29" s="32">
        <v>48</v>
      </c>
    </row>
    <row r="30" spans="1:28" x14ac:dyDescent="0.15">
      <c r="A30" s="71"/>
      <c r="B30" s="19">
        <f>INDEX([1]県求人基礎資料!$B$6:$AM$60,$AB30,B$39)</f>
        <v>3</v>
      </c>
      <c r="C30" s="20">
        <f>INDEX([1]県求人基礎資料!$B$6:$AM$60,$AB30,C$39)</f>
        <v>-0.12999999999999989</v>
      </c>
      <c r="D30" s="21">
        <f>INDEX([1]県求人基礎資料!$B$6:$AM$60,$AB30,D$39)</f>
        <v>-0.27</v>
      </c>
      <c r="E30" s="67">
        <f>INDEX([1]県求人基礎資料!$B$6:$AM$60,$AB30,E$39)</f>
        <v>-1205</v>
      </c>
      <c r="F30" s="68">
        <f>INDEX([1]県求人基礎資料!$B$6:$AM$60,$AB30,F$39)</f>
        <v>56</v>
      </c>
      <c r="G30" s="69">
        <f>INDEX([1]県求人基礎資料!$B$6:$AM$60,$AB30,G$39)</f>
        <v>-303</v>
      </c>
      <c r="H30" s="69">
        <f>INDEX([1]県求人基礎資料!$B$6:$AM$60,$AB30,H$39)</f>
        <v>-187</v>
      </c>
      <c r="I30" s="67">
        <f>INDEX([1]県求人基礎資料!$B$6:$AM$60,$AB30,I$39)</f>
        <v>-100</v>
      </c>
      <c r="J30" s="67">
        <f>INDEX([1]県求人基礎資料!$B$6:$AM$60,$AB30,J$39)</f>
        <v>-204</v>
      </c>
      <c r="K30" s="68">
        <f>INDEX([1]県求人基礎資料!$B$6:$AM$60,$AB30,K$39)</f>
        <v>-4</v>
      </c>
      <c r="L30" s="69">
        <f>INDEX([1]県求人基礎資料!$B$6:$AM$60,$AB30,L$39)</f>
        <v>-102</v>
      </c>
      <c r="M30" s="69">
        <f>INDEX([1]県求人基礎資料!$B$6:$AM$60,$AB30,M$39)</f>
        <v>-69</v>
      </c>
      <c r="N30" s="67">
        <f>INDEX([1]県求人基礎資料!$B$6:$AM$60,$AB30,N$39)</f>
        <v>91</v>
      </c>
      <c r="O30" s="68">
        <f>INDEX([1]県求人基礎資料!$B$6:$AM$60,$AB30,O$39)</f>
        <v>80</v>
      </c>
      <c r="P30" s="67">
        <f>INDEX([1]県求人基礎資料!$B$6:$AM$60,$AB30,P$39)</f>
        <v>-219</v>
      </c>
      <c r="Q30" s="67">
        <f>INDEX([1]県求人基礎資料!$B$6:$AM$60,$AB30,Q$39)</f>
        <v>-2842</v>
      </c>
      <c r="R30" s="67">
        <f>INDEX([1]県求人基礎資料!$B$6:$AM$60,$AB30,R$39)</f>
        <v>783</v>
      </c>
      <c r="S30" s="67">
        <f>INDEX([1]県求人基礎資料!$B$6:$AM$60,$AB30,S$39)</f>
        <v>133</v>
      </c>
      <c r="T30" s="68">
        <f>INDEX([1]県求人基礎資料!$B$6:$AM$60,$AB30,T$39)</f>
        <v>40</v>
      </c>
      <c r="U30" s="69">
        <f>INDEX([1]県求人基礎資料!$B$6:$AM$60,$AB30,U$39)</f>
        <v>34</v>
      </c>
      <c r="V30" s="69">
        <f>INDEX([1]県求人基礎資料!$B$6:$AM$60,$AB30,V$39)</f>
        <v>-9</v>
      </c>
      <c r="W30" s="69">
        <f>INDEX([1]県求人基礎資料!$B$6:$AM$60,$AB30,W$39)</f>
        <v>-17</v>
      </c>
      <c r="X30" s="67">
        <f>INDEX([1]県求人基礎資料!$B$6:$AM$60,$AB30,X$39)</f>
        <v>8</v>
      </c>
      <c r="Y30" s="29">
        <f>INDEX([1]県求人基礎資料!$B$6:$AM$60,$AB30,Y$39)</f>
        <v>-0.39999999999999858</v>
      </c>
      <c r="Z30" s="30">
        <f>INDEX([1]県求人基礎資料!$B$6:$AM$60,$AB30,Z$39)</f>
        <v>-0.29999999999999893</v>
      </c>
      <c r="AA30" s="70"/>
      <c r="AB30" s="32">
        <v>49</v>
      </c>
    </row>
    <row r="31" spans="1:28" x14ac:dyDescent="0.15">
      <c r="A31" s="71"/>
      <c r="B31" s="19">
        <f>INDEX([1]県求人基礎資料!$B$6:$AM$60,$AB31,B$39)</f>
        <v>4</v>
      </c>
      <c r="C31" s="20">
        <f>INDEX([1]県求人基礎資料!$B$6:$AM$60,$AB31,C$39)</f>
        <v>-0.26999999999999991</v>
      </c>
      <c r="D31" s="21">
        <f>INDEX([1]県求人基礎資料!$B$6:$AM$60,$AB31,D$39)</f>
        <v>-0.77</v>
      </c>
      <c r="E31" s="67">
        <f>INDEX([1]県求人基礎資料!$B$6:$AM$60,$AB31,E$39)</f>
        <v>-4654</v>
      </c>
      <c r="F31" s="68">
        <f>INDEX([1]県求人基礎資料!$B$6:$AM$60,$AB31,F$39)</f>
        <v>-241</v>
      </c>
      <c r="G31" s="69">
        <f>INDEX([1]県求人基礎資料!$B$6:$AM$60,$AB31,G$39)</f>
        <v>-161</v>
      </c>
      <c r="H31" s="69">
        <f>INDEX([1]県求人基礎資料!$B$6:$AM$60,$AB31,H$39)</f>
        <v>-569</v>
      </c>
      <c r="I31" s="67">
        <f>INDEX([1]県求人基礎資料!$B$6:$AM$60,$AB31,I$39)</f>
        <v>-139</v>
      </c>
      <c r="J31" s="67">
        <f>INDEX([1]県求人基礎資料!$B$6:$AM$60,$AB31,J$39)</f>
        <v>-327</v>
      </c>
      <c r="K31" s="68">
        <f>INDEX([1]県求人基礎資料!$B$6:$AM$60,$AB31,K$39)</f>
        <v>-50</v>
      </c>
      <c r="L31" s="69">
        <f>INDEX([1]県求人基礎資料!$B$6:$AM$60,$AB31,L$39)</f>
        <v>-136</v>
      </c>
      <c r="M31" s="69">
        <f>INDEX([1]県求人基礎資料!$B$6:$AM$60,$AB31,M$39)</f>
        <v>-1213</v>
      </c>
      <c r="N31" s="67">
        <f>INDEX([1]県求人基礎資料!$B$6:$AM$60,$AB31,N$39)</f>
        <v>-488</v>
      </c>
      <c r="O31" s="68">
        <f>INDEX([1]県求人基礎資料!$B$6:$AM$60,$AB31,O$39)</f>
        <v>-39</v>
      </c>
      <c r="P31" s="67">
        <f>INDEX([1]県求人基礎資料!$B$6:$AM$60,$AB31,P$39)</f>
        <v>-712</v>
      </c>
      <c r="Q31" s="67">
        <f>INDEX([1]県求人基礎資料!$B$6:$AM$60,$AB31,Q$39)</f>
        <v>-6411</v>
      </c>
      <c r="R31" s="67">
        <f>INDEX([1]県求人基礎資料!$B$6:$AM$60,$AB31,R$39)</f>
        <v>901</v>
      </c>
      <c r="S31" s="67">
        <f>INDEX([1]県求人基礎資料!$B$6:$AM$60,$AB31,S$39)</f>
        <v>98</v>
      </c>
      <c r="T31" s="68">
        <f>INDEX([1]県求人基礎資料!$B$6:$AM$60,$AB31,T$39)</f>
        <v>-340</v>
      </c>
      <c r="U31" s="69">
        <f>INDEX([1]県求人基礎資料!$B$6:$AM$60,$AB31,U$39)</f>
        <v>-389</v>
      </c>
      <c r="V31" s="69">
        <f>INDEX([1]県求人基礎資料!$B$6:$AM$60,$AB31,V$39)</f>
        <v>-278</v>
      </c>
      <c r="W31" s="69">
        <f>INDEX([1]県求人基礎資料!$B$6:$AM$60,$AB31,W$39)</f>
        <v>-247</v>
      </c>
      <c r="X31" s="67">
        <f>INDEX([1]県求人基礎資料!$B$6:$AM$60,$AB31,X$39)</f>
        <v>-31</v>
      </c>
      <c r="Y31" s="29">
        <f>INDEX([1]県求人基礎資料!$B$6:$AM$60,$AB31,Y$39)</f>
        <v>-2.3000000000000007</v>
      </c>
      <c r="Z31" s="30">
        <f>INDEX([1]県求人基礎資料!$B$6:$AM$60,$AB31,Z$39)</f>
        <v>-1.2000000000000011</v>
      </c>
      <c r="AA31" s="70"/>
      <c r="AB31" s="32">
        <v>50</v>
      </c>
    </row>
    <row r="32" spans="1:28" x14ac:dyDescent="0.15">
      <c r="A32" s="71"/>
      <c r="B32" s="19">
        <f>INDEX([1]県求人基礎資料!$B$6:$AM$60,$AB32,B$39)</f>
        <v>5</v>
      </c>
      <c r="C32" s="20">
        <f>INDEX([1]県求人基礎資料!$B$6:$AM$60,$AB32,C$39)</f>
        <v>-0.39999999999999991</v>
      </c>
      <c r="D32" s="21">
        <f>INDEX([1]県求人基礎資料!$B$6:$AM$60,$AB32,D$39)</f>
        <v>-0.69000000000000017</v>
      </c>
      <c r="E32" s="67">
        <f>INDEX([1]県求人基礎資料!$B$6:$AM$60,$AB32,E$39)</f>
        <v>-4388</v>
      </c>
      <c r="F32" s="68">
        <f>INDEX([1]県求人基礎資料!$B$6:$AM$60,$AB32,F$39)</f>
        <v>-206</v>
      </c>
      <c r="G32" s="69">
        <f>INDEX([1]県求人基礎資料!$B$6:$AM$60,$AB32,G$39)</f>
        <v>-281</v>
      </c>
      <c r="H32" s="69">
        <f>INDEX([1]県求人基礎資料!$B$6:$AM$60,$AB32,H$39)</f>
        <v>-72</v>
      </c>
      <c r="I32" s="67">
        <f>INDEX([1]県求人基礎資料!$B$6:$AM$60,$AB32,I$39)</f>
        <v>-53</v>
      </c>
      <c r="J32" s="67">
        <f>INDEX([1]県求人基礎資料!$B$6:$AM$60,$AB32,J$39)</f>
        <v>-755</v>
      </c>
      <c r="K32" s="68">
        <f>INDEX([1]県求人基礎資料!$B$6:$AM$60,$AB32,K$39)</f>
        <v>-45</v>
      </c>
      <c r="L32" s="69">
        <f>INDEX([1]県求人基礎資料!$B$6:$AM$60,$AB32,L$39)</f>
        <v>-138</v>
      </c>
      <c r="M32" s="69">
        <f>INDEX([1]県求人基礎資料!$B$6:$AM$60,$AB32,M$39)</f>
        <v>-1132</v>
      </c>
      <c r="N32" s="67">
        <f>INDEX([1]県求人基礎資料!$B$6:$AM$60,$AB32,N$39)</f>
        <v>-741</v>
      </c>
      <c r="O32" s="68">
        <f>INDEX([1]県求人基礎資料!$B$6:$AM$60,$AB32,O$39)</f>
        <v>-19</v>
      </c>
      <c r="P32" s="67">
        <f>INDEX([1]県求人基礎資料!$B$6:$AM$60,$AB32,P$39)</f>
        <v>-609</v>
      </c>
      <c r="Q32" s="67">
        <f>INDEX([1]県求人基礎資料!$B$6:$AM$60,$AB32,Q$39)</f>
        <v>-10274</v>
      </c>
      <c r="R32" s="67">
        <f>INDEX([1]県求人基礎資料!$B$6:$AM$60,$AB32,R$39)</f>
        <v>506</v>
      </c>
      <c r="S32" s="67">
        <f>INDEX([1]県求人基礎資料!$B$6:$AM$60,$AB32,S$39)</f>
        <v>224</v>
      </c>
      <c r="T32" s="68">
        <f>INDEX([1]県求人基礎資料!$B$6:$AM$60,$AB32,T$39)</f>
        <v>-387</v>
      </c>
      <c r="U32" s="69">
        <f>INDEX([1]県求人基礎資料!$B$6:$AM$60,$AB32,U$39)</f>
        <v>-421</v>
      </c>
      <c r="V32" s="69">
        <f>INDEX([1]県求人基礎資料!$B$6:$AM$60,$AB32,V$39)</f>
        <v>-659</v>
      </c>
      <c r="W32" s="69">
        <f>INDEX([1]県求人基礎資料!$B$6:$AM$60,$AB32,W$39)</f>
        <v>-537</v>
      </c>
      <c r="X32" s="67">
        <f>INDEX([1]県求人基礎資料!$B$6:$AM$60,$AB32,X$39)</f>
        <v>-122</v>
      </c>
      <c r="Y32" s="29">
        <f>INDEX([1]県求人基礎資料!$B$6:$AM$60,$AB32,Y$39)</f>
        <v>-9.1000000000000014</v>
      </c>
      <c r="Z32" s="30">
        <f>INDEX([1]県求人基礎資料!$B$6:$AM$60,$AB32,Z$39)</f>
        <v>-2.5</v>
      </c>
      <c r="AA32" s="70"/>
      <c r="AB32" s="32">
        <v>51</v>
      </c>
    </row>
    <row r="33" spans="1:28" x14ac:dyDescent="0.15">
      <c r="A33" s="71"/>
      <c r="B33" s="19">
        <f>INDEX([1]県求人基礎資料!$B$6:$AM$60,$AB33,B$39)</f>
        <v>6</v>
      </c>
      <c r="C33" s="20">
        <f>INDEX([1]県求人基礎資料!$B$6:$AM$60,$AB33,C$39)</f>
        <v>-0.5099999999999999</v>
      </c>
      <c r="D33" s="21">
        <f>INDEX([1]県求人基礎資料!$B$6:$AM$60,$AB33,D$39)</f>
        <v>-0.69000000000000017</v>
      </c>
      <c r="E33" s="67">
        <f>INDEX([1]県求人基礎資料!$B$6:$AM$60,$AB33,E$39)</f>
        <v>-2429</v>
      </c>
      <c r="F33" s="68">
        <f>INDEX([1]県求人基礎資料!$B$6:$AM$60,$AB33,F$39)</f>
        <v>135</v>
      </c>
      <c r="G33" s="69">
        <f>INDEX([1]県求人基礎資料!$B$6:$AM$60,$AB33,G$39)</f>
        <v>-73</v>
      </c>
      <c r="H33" s="69">
        <f>INDEX([1]県求人基礎資料!$B$6:$AM$60,$AB33,H$39)</f>
        <v>-322</v>
      </c>
      <c r="I33" s="67">
        <f>INDEX([1]県求人基礎資料!$B$6:$AM$60,$AB33,I$39)</f>
        <v>-93</v>
      </c>
      <c r="J33" s="67">
        <f>INDEX([1]県求人基礎資料!$B$6:$AM$60,$AB33,J$39)</f>
        <v>-978</v>
      </c>
      <c r="K33" s="68">
        <f>INDEX([1]県求人基礎資料!$B$6:$AM$60,$AB33,K$39)</f>
        <v>-1</v>
      </c>
      <c r="L33" s="69">
        <f>INDEX([1]県求人基礎資料!$B$6:$AM$60,$AB33,L$39)</f>
        <v>-74</v>
      </c>
      <c r="M33" s="69">
        <f>INDEX([1]県求人基礎資料!$B$6:$AM$60,$AB33,M$39)</f>
        <v>-251</v>
      </c>
      <c r="N33" s="67">
        <f>INDEX([1]県求人基礎資料!$B$6:$AM$60,$AB33,N$39)</f>
        <v>-297</v>
      </c>
      <c r="O33" s="68">
        <f>INDEX([1]県求人基礎資料!$B$6:$AM$60,$AB33,O$39)</f>
        <v>6</v>
      </c>
      <c r="P33" s="67">
        <f>INDEX([1]県求人基礎資料!$B$6:$AM$60,$AB33,P$39)</f>
        <v>-431</v>
      </c>
      <c r="Q33" s="67">
        <f>INDEX([1]県求人基礎資料!$B$6:$AM$60,$AB33,Q$39)</f>
        <v>-11169</v>
      </c>
      <c r="R33" s="67">
        <f>INDEX([1]県求人基礎資料!$B$6:$AM$60,$AB33,R$39)</f>
        <v>2346</v>
      </c>
      <c r="S33" s="67">
        <f>INDEX([1]県求人基礎資料!$B$6:$AM$60,$AB33,S$39)</f>
        <v>1569</v>
      </c>
      <c r="T33" s="68">
        <f>INDEX([1]県求人基礎資料!$B$6:$AM$60,$AB33,T$39)</f>
        <v>1054</v>
      </c>
      <c r="U33" s="69">
        <f>INDEX([1]県求人基礎資料!$B$6:$AM$60,$AB33,U$39)</f>
        <v>1026</v>
      </c>
      <c r="V33" s="69">
        <f>INDEX([1]県求人基礎資料!$B$6:$AM$60,$AB33,V$39)</f>
        <v>-327</v>
      </c>
      <c r="W33" s="69">
        <f>INDEX([1]県求人基礎資料!$B$6:$AM$60,$AB33,W$39)</f>
        <v>-234</v>
      </c>
      <c r="X33" s="67">
        <f>INDEX([1]県求人基礎資料!$B$6:$AM$60,$AB33,X$39)</f>
        <v>-93</v>
      </c>
      <c r="Y33" s="29">
        <f>INDEX([1]県求人基礎資料!$B$6:$AM$60,$AB33,Y$39)</f>
        <v>-11.799999999999997</v>
      </c>
      <c r="Z33" s="30">
        <f>INDEX([1]県求人基礎資料!$B$6:$AM$60,$AB33,Z$39)</f>
        <v>-1.8000000000000007</v>
      </c>
      <c r="AA33" s="70"/>
      <c r="AB33" s="32">
        <v>52</v>
      </c>
    </row>
    <row r="34" spans="1:28" x14ac:dyDescent="0.15">
      <c r="A34" s="71"/>
      <c r="B34" s="19">
        <f>INDEX([1]県求人基礎資料!$B$6:$AM$60,$AB34,B$39)</f>
        <v>7</v>
      </c>
      <c r="C34" s="20">
        <f>INDEX([1]県求人基礎資料!$B$6:$AM$60,$AB34,C$39)</f>
        <v>-0.51999999999999991</v>
      </c>
      <c r="D34" s="21">
        <f>INDEX([1]県求人基礎資料!$B$6:$AM$60,$AB34,D$39)</f>
        <v>-0.62000000000000011</v>
      </c>
      <c r="E34" s="67">
        <f>INDEX([1]県求人基礎資料!$B$6:$AM$60,$AB34,E$39)</f>
        <v>-3790</v>
      </c>
      <c r="F34" s="68">
        <f>INDEX([1]県求人基礎資料!$B$6:$AM$60,$AB34,F$39)</f>
        <v>-117</v>
      </c>
      <c r="G34" s="69">
        <f>INDEX([1]県求人基礎資料!$B$6:$AM$60,$AB34,G$39)</f>
        <v>-143</v>
      </c>
      <c r="H34" s="69">
        <f>INDEX([1]県求人基礎資料!$B$6:$AM$60,$AB34,H$39)</f>
        <v>-418</v>
      </c>
      <c r="I34" s="67">
        <f>INDEX([1]県求人基礎資料!$B$6:$AM$60,$AB34,I$39)</f>
        <v>-183</v>
      </c>
      <c r="J34" s="67">
        <f>INDEX([1]県求人基礎資料!$B$6:$AM$60,$AB34,J$39)</f>
        <v>-286</v>
      </c>
      <c r="K34" s="68">
        <f>INDEX([1]県求人基礎資料!$B$6:$AM$60,$AB34,K$39)</f>
        <v>-4</v>
      </c>
      <c r="L34" s="69">
        <f>INDEX([1]県求人基礎資料!$B$6:$AM$60,$AB34,L$39)</f>
        <v>-142</v>
      </c>
      <c r="M34" s="69">
        <f>INDEX([1]県求人基礎資料!$B$6:$AM$60,$AB34,M$39)</f>
        <v>-1108</v>
      </c>
      <c r="N34" s="67">
        <f>INDEX([1]県求人基礎資料!$B$6:$AM$60,$AB34,N$39)</f>
        <v>-292</v>
      </c>
      <c r="O34" s="68">
        <f>INDEX([1]県求人基礎資料!$B$6:$AM$60,$AB34,O$39)</f>
        <v>-32</v>
      </c>
      <c r="P34" s="67">
        <f>INDEX([1]県求人基礎資料!$B$6:$AM$60,$AB34,P$39)</f>
        <v>-844</v>
      </c>
      <c r="Q34" s="67">
        <f>INDEX([1]県求人基礎資料!$B$6:$AM$60,$AB34,Q$39)</f>
        <v>-10972</v>
      </c>
      <c r="R34" s="67">
        <f>INDEX([1]県求人基礎資料!$B$6:$AM$60,$AB34,R$39)</f>
        <v>3442</v>
      </c>
      <c r="S34" s="67">
        <f>INDEX([1]県求人基礎資料!$B$6:$AM$60,$AB34,S$39)</f>
        <v>2141</v>
      </c>
      <c r="T34" s="68">
        <f>INDEX([1]県求人基礎資料!$B$6:$AM$60,$AB34,T$39)</f>
        <v>74</v>
      </c>
      <c r="U34" s="69">
        <f>INDEX([1]県求人基礎資料!$B$6:$AM$60,$AB34,U$39)</f>
        <v>59</v>
      </c>
      <c r="V34" s="69">
        <f>INDEX([1]県求人基礎資料!$B$6:$AM$60,$AB34,V$39)</f>
        <v>-285</v>
      </c>
      <c r="W34" s="69">
        <f>INDEX([1]県求人基礎資料!$B$6:$AM$60,$AB34,W$39)</f>
        <v>-221</v>
      </c>
      <c r="X34" s="67">
        <f>INDEX([1]県求人基礎資料!$B$6:$AM$60,$AB34,X$39)</f>
        <v>-64</v>
      </c>
      <c r="Y34" s="29">
        <f>INDEX([1]県求人基礎資料!$B$6:$AM$60,$AB34,Y$39)</f>
        <v>-5.3999999999999986</v>
      </c>
      <c r="Z34" s="30">
        <f>INDEX([1]県求人基礎資料!$B$6:$AM$60,$AB34,Z$39)</f>
        <v>-1.8999999999999995</v>
      </c>
      <c r="AA34" s="70"/>
      <c r="AB34" s="32">
        <v>53</v>
      </c>
    </row>
    <row r="35" spans="1:28" x14ac:dyDescent="0.15">
      <c r="A35" s="71"/>
      <c r="B35" s="19">
        <f>INDEX([1]県求人基礎資料!$B$6:$AM$60,$AB35,B$39)</f>
        <v>8</v>
      </c>
      <c r="C35" s="20">
        <f>INDEX([1]県求人基礎資料!$B$6:$AM$60,$AB35,C$39)</f>
        <v>-0.52999999999999992</v>
      </c>
      <c r="D35" s="21">
        <f>INDEX([1]県求人基礎資料!$B$6:$AM$60,$AB35,D$39)</f>
        <v>-0.51</v>
      </c>
      <c r="E35" s="67">
        <f>INDEX([1]県求人基礎資料!$B$6:$AM$60,$AB35,E$39)</f>
        <v>-4007</v>
      </c>
      <c r="F35" s="68">
        <f>INDEX([1]県求人基礎資料!$B$6:$AM$60,$AB35,F$39)</f>
        <v>-101</v>
      </c>
      <c r="G35" s="69">
        <f>INDEX([1]県求人基礎資料!$B$6:$AM$60,$AB35,G$39)</f>
        <v>-147</v>
      </c>
      <c r="H35" s="69">
        <f>INDEX([1]県求人基礎資料!$B$6:$AM$60,$AB35,H$39)</f>
        <v>-445</v>
      </c>
      <c r="I35" s="67">
        <f>INDEX([1]県求人基礎資料!$B$6:$AM$60,$AB35,I$39)</f>
        <v>-179</v>
      </c>
      <c r="J35" s="67">
        <f>INDEX([1]県求人基礎資料!$B$6:$AM$60,$AB35,J$39)</f>
        <v>-456</v>
      </c>
      <c r="K35" s="68">
        <f>INDEX([1]県求人基礎資料!$B$6:$AM$60,$AB35,K$39)</f>
        <v>-81</v>
      </c>
      <c r="L35" s="69">
        <f>INDEX([1]県求人基礎資料!$B$6:$AM$60,$AB35,L$39)</f>
        <v>-62</v>
      </c>
      <c r="M35" s="69">
        <f>INDEX([1]県求人基礎資料!$B$6:$AM$60,$AB35,M$39)</f>
        <v>-1019</v>
      </c>
      <c r="N35" s="67">
        <f>INDEX([1]県求人基礎資料!$B$6:$AM$60,$AB35,N$39)</f>
        <v>-531</v>
      </c>
      <c r="O35" s="68">
        <f>INDEX([1]県求人基礎資料!$B$6:$AM$60,$AB35,O$39)</f>
        <v>-30</v>
      </c>
      <c r="P35" s="67">
        <f>INDEX([1]県求人基礎資料!$B$6:$AM$60,$AB35,P$39)</f>
        <v>-633</v>
      </c>
      <c r="Q35" s="67">
        <f>INDEX([1]県求人基礎資料!$B$6:$AM$60,$AB35,Q$39)</f>
        <v>-10963</v>
      </c>
      <c r="R35" s="67">
        <f>INDEX([1]県求人基礎資料!$B$6:$AM$60,$AB35,R$39)</f>
        <v>3645</v>
      </c>
      <c r="S35" s="67">
        <f>INDEX([1]県求人基礎資料!$B$6:$AM$60,$AB35,S$39)</f>
        <v>3222</v>
      </c>
      <c r="T35" s="68">
        <f>INDEX([1]県求人基礎資料!$B$6:$AM$60,$AB35,T$39)</f>
        <v>-593</v>
      </c>
      <c r="U35" s="69">
        <f>INDEX([1]県求人基礎資料!$B$6:$AM$60,$AB35,U$39)</f>
        <v>-607</v>
      </c>
      <c r="V35" s="69">
        <f>INDEX([1]県求人基礎資料!$B$6:$AM$60,$AB35,V$39)</f>
        <v>-271</v>
      </c>
      <c r="W35" s="69">
        <f>INDEX([1]県求人基礎資料!$B$6:$AM$60,$AB35,W$39)</f>
        <v>-231</v>
      </c>
      <c r="X35" s="67">
        <f>INDEX([1]県求人基礎資料!$B$6:$AM$60,$AB35,X$39)</f>
        <v>-40</v>
      </c>
      <c r="Y35" s="29">
        <f>INDEX([1]県求人基礎資料!$B$6:$AM$60,$AB35,Y$39)</f>
        <v>-1.8999999999999986</v>
      </c>
      <c r="Z35" s="30">
        <f>INDEX([1]県求人基礎資料!$B$6:$AM$60,$AB35,Z$39)</f>
        <v>-1.7999999999999998</v>
      </c>
      <c r="AA35" s="70"/>
      <c r="AB35" s="32">
        <v>54</v>
      </c>
    </row>
    <row r="36" spans="1:28" x14ac:dyDescent="0.15">
      <c r="A36" s="72" t="str">
        <f>[1]県求人基礎資料!B60</f>
        <v>R2</v>
      </c>
      <c r="B36" s="73">
        <f>INDEX([1]県求人基礎資料!$B$6:$AM$60,$AB36,B$39)</f>
        <v>9</v>
      </c>
      <c r="C36" s="74">
        <f>INDEX([1]県求人基礎資料!$B$6:$AM$60,$AB36,C$39)</f>
        <v>-0.54999999999999993</v>
      </c>
      <c r="D36" s="75">
        <f>INDEX([1]県求人基礎資料!$B$6:$AM$60,$AB36,D$39)</f>
        <v>-0.60000000000000009</v>
      </c>
      <c r="E36" s="76">
        <f>INDEX([1]県求人基礎資料!$B$6:$AM$60,$AB36,E$39)</f>
        <v>-3011</v>
      </c>
      <c r="F36" s="77">
        <f>INDEX([1]県求人基礎資料!$B$6:$AM$60,$AB36,F$39)</f>
        <v>47</v>
      </c>
      <c r="G36" s="78">
        <f>INDEX([1]県求人基礎資料!$B$6:$AM$60,$AB36,G$39)</f>
        <v>-104</v>
      </c>
      <c r="H36" s="78">
        <f>INDEX([1]県求人基礎資料!$B$6:$AM$60,$AB36,H$39)</f>
        <v>-103</v>
      </c>
      <c r="I36" s="76">
        <f>INDEX([1]県求人基礎資料!$B$6:$AM$60,$AB36,I$39)</f>
        <v>55</v>
      </c>
      <c r="J36" s="76">
        <f>INDEX([1]県求人基礎資料!$B$6:$AM$60,$AB36,J$39)</f>
        <v>-829</v>
      </c>
      <c r="K36" s="77">
        <f>INDEX([1]県求人基礎資料!$B$6:$AM$60,$AB36,K$39)</f>
        <v>-33</v>
      </c>
      <c r="L36" s="78">
        <f>INDEX([1]県求人基礎資料!$B$6:$AM$60,$AB36,L$39)</f>
        <v>-86</v>
      </c>
      <c r="M36" s="78">
        <f>INDEX([1]県求人基礎資料!$B$6:$AM$60,$AB36,M$39)</f>
        <v>-605</v>
      </c>
      <c r="N36" s="76">
        <f>INDEX([1]県求人基礎資料!$B$6:$AM$60,$AB36,N$39)</f>
        <v>-644</v>
      </c>
      <c r="O36" s="77">
        <f>INDEX([1]県求人基礎資料!$B$6:$AM$60,$AB36,O$39)</f>
        <v>-50</v>
      </c>
      <c r="P36" s="76">
        <f>INDEX([1]県求人基礎資料!$B$6:$AM$60,$AB36,P$39)</f>
        <v>-452</v>
      </c>
      <c r="Q36" s="76">
        <f>INDEX([1]県求人基礎資料!$B$6:$AM$60,$AB36,Q$39)</f>
        <v>-10866</v>
      </c>
      <c r="R36" s="76">
        <f>INDEX([1]県求人基礎資料!$B$6:$AM$60,$AB36,R$39)</f>
        <v>3668</v>
      </c>
      <c r="S36" s="76">
        <f>INDEX([1]県求人基礎資料!$B$6:$AM$60,$AB36,S$39)</f>
        <v>3817</v>
      </c>
      <c r="T36" s="77">
        <f>INDEX([1]県求人基礎資料!$B$6:$AM$60,$AB36,T$39)</f>
        <v>36</v>
      </c>
      <c r="U36" s="78">
        <f>INDEX([1]県求人基礎資料!$B$6:$AM$60,$AB36,U$39)</f>
        <v>23</v>
      </c>
      <c r="V36" s="78">
        <f>INDEX([1]県求人基礎資料!$B$6:$AM$60,$AB36,V$39)</f>
        <v>-357</v>
      </c>
      <c r="W36" s="78">
        <f>INDEX([1]県求人基礎資料!$B$6:$AM$60,$AB36,W$39)</f>
        <v>-313</v>
      </c>
      <c r="X36" s="76">
        <f>INDEX([1]県求人基礎資料!$B$6:$AM$60,$AB36,X$39)</f>
        <v>-44</v>
      </c>
      <c r="Y36" s="79">
        <f>INDEX([1]県求人基礎資料!$B$6:$AM$60,$AB36,Y$39)</f>
        <v>-7.1000000000000014</v>
      </c>
      <c r="Z36" s="80">
        <f>INDEX([1]県求人基礎資料!$B$6:$AM$60,$AB36,Z$39)</f>
        <v>-2.0999999999999996</v>
      </c>
      <c r="AA36" s="70"/>
      <c r="AB36" s="32">
        <v>55</v>
      </c>
    </row>
    <row r="37" spans="1:28" x14ac:dyDescent="0.15">
      <c r="A37" s="31"/>
      <c r="B37" s="81"/>
      <c r="C37" s="82"/>
      <c r="D37" s="82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4"/>
      <c r="Z37" s="85" t="s">
        <v>31</v>
      </c>
      <c r="AA37" s="70"/>
      <c r="AB37" s="32"/>
    </row>
    <row r="38" spans="1:28" x14ac:dyDescent="0.15">
      <c r="AA38" s="70"/>
      <c r="AB38" s="32"/>
    </row>
    <row r="39" spans="1:28" hidden="1" x14ac:dyDescent="0.15">
      <c r="B39">
        <f>INDEX([1]県求人基礎資料!$B$62:$AM$62,1,2)</f>
        <v>2</v>
      </c>
      <c r="C39">
        <f>INDEX([1]県求人基礎資料!$B$62:$AM$62,1,3)</f>
        <v>3</v>
      </c>
      <c r="D39">
        <f>INDEX([1]県求人基礎資料!$B$62:$AM$62,1,4)</f>
        <v>4</v>
      </c>
      <c r="E39">
        <f>INDEX([1]県求人基礎資料!$B$62:$AM$62,1,5)</f>
        <v>5</v>
      </c>
      <c r="F39">
        <f>INDEX([1]県求人基礎資料!$B$62:$AM$62,1,7)</f>
        <v>7</v>
      </c>
      <c r="G39">
        <f>INDEX([1]県求人基礎資料!$B$62:$AM$62,1,8)</f>
        <v>8</v>
      </c>
      <c r="H39">
        <f>INDEX([1]県求人基礎資料!$B$62:$AM$62,1,10)</f>
        <v>10</v>
      </c>
      <c r="I39">
        <f>INDEX([1]県求人基礎資料!$B$62:$AM$62,1,11)</f>
        <v>11</v>
      </c>
      <c r="J39">
        <f>INDEX([1]県求人基礎資料!$B$62:$AM$62,1,12)</f>
        <v>12</v>
      </c>
      <c r="K39">
        <f>INDEX([1]県求人基礎資料!$B$62:$AM$62,1,15)</f>
        <v>15</v>
      </c>
      <c r="L39">
        <f>INDEX([1]県求人基礎資料!$B$62:$AM$62,1,16)</f>
        <v>16</v>
      </c>
      <c r="M39">
        <f>INDEX([1]県求人基礎資料!$B$62:$AM$62,1,18)</f>
        <v>18</v>
      </c>
      <c r="N39">
        <f>INDEX([1]県求人基礎資料!$B$62:$AM$62,1,23)</f>
        <v>23</v>
      </c>
      <c r="O39">
        <f>INDEX([1]県求人基礎資料!$B$62:$AM$62,1,22)</f>
        <v>22</v>
      </c>
      <c r="P39">
        <f>INDEX([1]県求人基礎資料!$B$62:$AM$62,1,27)</f>
        <v>27</v>
      </c>
      <c r="Q39">
        <f>INDEX([1]県求人基礎資料!$B$62:$AM$62,1,29)</f>
        <v>29</v>
      </c>
      <c r="R39">
        <f>INDEX([1]県求人基礎資料!$B$62:$AM$62,1,30)</f>
        <v>30</v>
      </c>
      <c r="S39">
        <f>INDEX([1]県求人基礎資料!$B$62:$AM$62,1,31)</f>
        <v>31</v>
      </c>
      <c r="T39">
        <f>INDEX([1]県求人基礎資料!$B$62:$AM$62,1,32)</f>
        <v>32</v>
      </c>
      <c r="U39">
        <f>INDEX([1]県求人基礎資料!$B$62:$AM$62,1,33)</f>
        <v>33</v>
      </c>
      <c r="V39">
        <f>INDEX([1]県求人基礎資料!$B$62:$AM$62,1,34)</f>
        <v>34</v>
      </c>
      <c r="W39">
        <f>INDEX([1]県求人基礎資料!$B$62:$AM$62,1,35)</f>
        <v>35</v>
      </c>
      <c r="X39">
        <f>INDEX([1]県求人基礎資料!$B$62:$AM$62,1,36)</f>
        <v>36</v>
      </c>
      <c r="Y39">
        <f>INDEX([1]県求人基礎資料!$B$62:$AM$62,1,37)</f>
        <v>37</v>
      </c>
      <c r="Z39">
        <f>INDEX([1]県求人基礎資料!$B$62:$AM$62,1,38)</f>
        <v>38</v>
      </c>
      <c r="AA39" s="70"/>
    </row>
  </sheetData>
  <mergeCells count="11">
    <mergeCell ref="Y3:Y4"/>
    <mergeCell ref="Z3:Z4"/>
    <mergeCell ref="C1:V2"/>
    <mergeCell ref="C3:C4"/>
    <mergeCell ref="D3:D4"/>
    <mergeCell ref="E3:E4"/>
    <mergeCell ref="F3:P3"/>
    <mergeCell ref="Q3:Q4"/>
    <mergeCell ref="R3:R4"/>
    <mergeCell ref="T3:T4"/>
    <mergeCell ref="V3:V4"/>
  </mergeCells>
  <phoneticPr fontId="2"/>
  <pageMargins left="0.51181102362204722" right="0.39370078740157483" top="0.82677165354330717" bottom="0.78740157480314965" header="0.51181102362204722" footer="0.51181102362204722"/>
  <pageSetup paperSize="9" scale="83" fitToHeight="0" orientation="landscape" r:id="rId1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求人状況</vt:lpstr>
      <vt:lpstr>求人状況!Print_Titles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2020-11-02T08:22:51Z</cp:lastPrinted>
  <dcterms:created xsi:type="dcterms:W3CDTF">2020-09-02T09:53:43Z</dcterms:created>
  <dcterms:modified xsi:type="dcterms:W3CDTF">2020-11-02T08:22:55Z</dcterms:modified>
</cp:coreProperties>
</file>